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hand/LocalWork/Projects/CovidStressTests/analysis/covid19-forecaster/"/>
    </mc:Choice>
  </mc:AlternateContent>
  <xr:revisionPtr revIDLastSave="0" documentId="13_ncr:1_{DDFB39DB-ADB6-4141-B5BC-E742CC5FC597}" xr6:coauthVersionLast="45" xr6:coauthVersionMax="45" xr10:uidLastSave="{00000000-0000-0000-0000-000000000000}"/>
  <bookViews>
    <workbookView xWindow="0" yWindow="460" windowWidth="28800" windowHeight="16500" firstSheet="4" activeTab="10" xr2:uid="{00000000-000D-0000-FFFF-FFFF00000000}"/>
  </bookViews>
  <sheets>
    <sheet name="Formatted Summary" sheetId="1" r:id="rId1"/>
    <sheet name="Summary" sheetId="2" r:id="rId2"/>
    <sheet name="Assumptions" sheetId="3" r:id="rId3"/>
    <sheet name="Wage Scenario Analysis" sheetId="4" r:id="rId4"/>
    <sheet name="Sales Scenario Analysis" sheetId="5" r:id="rId5"/>
    <sheet name="RTT Scenario Analysis" sheetId="6" r:id="rId6"/>
    <sheet name="BIRT Scenario Analysis" sheetId="7" r:id="rId7"/>
    <sheet name="Soda Scenario Analysis" sheetId="8" r:id="rId8"/>
    <sheet name="Parking Scenario Analysis" sheetId="9" r:id="rId9"/>
    <sheet name="Amusement Scenario Analysis" sheetId="10" r:id="rId10"/>
    <sheet name="NPT Scenario Analysi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1" l="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F6" i="11" s="1"/>
  <c r="D25" i="11"/>
  <c r="T26" i="11" s="1"/>
  <c r="C25" i="11"/>
  <c r="B25" i="11"/>
  <c r="V26" i="11" s="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6" i="11" s="1"/>
  <c r="E16" i="11"/>
  <c r="D16" i="11"/>
  <c r="C16" i="11"/>
  <c r="B16" i="11"/>
  <c r="T17" i="11" s="1"/>
  <c r="F7" i="11"/>
  <c r="E7" i="11"/>
  <c r="F5" i="11"/>
  <c r="F8" i="11" s="1"/>
  <c r="E5" i="11"/>
  <c r="E8" i="11" s="1"/>
  <c r="C26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F6" i="10" s="1"/>
  <c r="D25" i="10"/>
  <c r="T26" i="10" s="1"/>
  <c r="C25" i="10"/>
  <c r="B25" i="10"/>
  <c r="V26" i="10" s="1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6" i="10" s="1"/>
  <c r="E16" i="10"/>
  <c r="D16" i="10"/>
  <c r="C16" i="10"/>
  <c r="B16" i="10"/>
  <c r="T17" i="10" s="1"/>
  <c r="F7" i="10"/>
  <c r="E7" i="10"/>
  <c r="F5" i="10"/>
  <c r="E5" i="10"/>
  <c r="E8" i="10" s="1"/>
  <c r="C26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T26" i="9" s="1"/>
  <c r="C25" i="9"/>
  <c r="B25" i="9"/>
  <c r="V26" i="9" s="1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6" i="9" s="1"/>
  <c r="E16" i="9"/>
  <c r="D16" i="9"/>
  <c r="C16" i="9"/>
  <c r="B16" i="9"/>
  <c r="T17" i="9" s="1"/>
  <c r="F7" i="9"/>
  <c r="E7" i="9"/>
  <c r="F6" i="9"/>
  <c r="F5" i="9"/>
  <c r="F8" i="9" s="1"/>
  <c r="E5" i="9"/>
  <c r="E8" i="9" s="1"/>
  <c r="C26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D26" i="8" s="1"/>
  <c r="C25" i="8"/>
  <c r="B25" i="8"/>
  <c r="V26" i="8" s="1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6" i="8" s="1"/>
  <c r="E16" i="8"/>
  <c r="D16" i="8"/>
  <c r="C16" i="8"/>
  <c r="B16" i="8"/>
  <c r="T17" i="8" s="1"/>
  <c r="F7" i="8"/>
  <c r="E7" i="8"/>
  <c r="F6" i="8"/>
  <c r="F5" i="8"/>
  <c r="F8" i="8" s="1"/>
  <c r="E5" i="8"/>
  <c r="E8" i="8" s="1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V45" i="7"/>
  <c r="V65" i="7" s="1"/>
  <c r="U45" i="7"/>
  <c r="U65" i="7" s="1"/>
  <c r="T45" i="7"/>
  <c r="T65" i="7" s="1"/>
  <c r="S45" i="7"/>
  <c r="S65" i="7" s="1"/>
  <c r="R45" i="7"/>
  <c r="R65" i="7" s="1"/>
  <c r="Q45" i="7"/>
  <c r="Q65" i="7" s="1"/>
  <c r="P45" i="7"/>
  <c r="P65" i="7" s="1"/>
  <c r="O45" i="7"/>
  <c r="O65" i="7" s="1"/>
  <c r="N45" i="7"/>
  <c r="N65" i="7" s="1"/>
  <c r="M45" i="7"/>
  <c r="M65" i="7" s="1"/>
  <c r="L45" i="7"/>
  <c r="L65" i="7" s="1"/>
  <c r="K45" i="7"/>
  <c r="K65" i="7" s="1"/>
  <c r="J45" i="7"/>
  <c r="J65" i="7" s="1"/>
  <c r="I45" i="7"/>
  <c r="I65" i="7" s="1"/>
  <c r="H45" i="7"/>
  <c r="H65" i="7" s="1"/>
  <c r="G45" i="7"/>
  <c r="G65" i="7" s="1"/>
  <c r="F45" i="7"/>
  <c r="F65" i="7" s="1"/>
  <c r="E45" i="7"/>
  <c r="E65" i="7" s="1"/>
  <c r="F6" i="7" s="1"/>
  <c r="D45" i="7"/>
  <c r="D65" i="7" s="1"/>
  <c r="C45" i="7"/>
  <c r="C65" i="7" s="1"/>
  <c r="B45" i="7"/>
  <c r="B65" i="7" s="1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V16" i="7"/>
  <c r="V36" i="7" s="1"/>
  <c r="U16" i="7"/>
  <c r="U36" i="7" s="1"/>
  <c r="T16" i="7"/>
  <c r="T36" i="7" s="1"/>
  <c r="S16" i="7"/>
  <c r="S36" i="7" s="1"/>
  <c r="R16" i="7"/>
  <c r="R36" i="7" s="1"/>
  <c r="Q16" i="7"/>
  <c r="Q36" i="7" s="1"/>
  <c r="E7" i="7" s="1"/>
  <c r="P16" i="7"/>
  <c r="P36" i="7" s="1"/>
  <c r="O16" i="7"/>
  <c r="O36" i="7" s="1"/>
  <c r="N16" i="7"/>
  <c r="N36" i="7" s="1"/>
  <c r="M16" i="7"/>
  <c r="M36" i="7" s="1"/>
  <c r="L16" i="7"/>
  <c r="L36" i="7" s="1"/>
  <c r="K16" i="7"/>
  <c r="K36" i="7" s="1"/>
  <c r="J16" i="7"/>
  <c r="J36" i="7" s="1"/>
  <c r="I16" i="7"/>
  <c r="I36" i="7" s="1"/>
  <c r="H16" i="7"/>
  <c r="H36" i="7" s="1"/>
  <c r="G16" i="7"/>
  <c r="G36" i="7" s="1"/>
  <c r="F16" i="7"/>
  <c r="F36" i="7" s="1"/>
  <c r="E16" i="7"/>
  <c r="E36" i="7" s="1"/>
  <c r="E6" i="7" s="1"/>
  <c r="D16" i="7"/>
  <c r="D36" i="7" s="1"/>
  <c r="C16" i="7"/>
  <c r="C36" i="7" s="1"/>
  <c r="B16" i="7"/>
  <c r="B36" i="7" s="1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V26" i="6" s="1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T17" i="6" s="1"/>
  <c r="F7" i="6"/>
  <c r="E7" i="6"/>
  <c r="F6" i="6"/>
  <c r="E6" i="6"/>
  <c r="F5" i="6"/>
  <c r="E5" i="6"/>
  <c r="E8" i="6" s="1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V38" i="5"/>
  <c r="V51" i="5" s="1"/>
  <c r="U38" i="5"/>
  <c r="U51" i="5" s="1"/>
  <c r="T38" i="5"/>
  <c r="T51" i="5" s="1"/>
  <c r="S38" i="5"/>
  <c r="S51" i="5" s="1"/>
  <c r="R38" i="5"/>
  <c r="R51" i="5" s="1"/>
  <c r="Q38" i="5"/>
  <c r="Q51" i="5" s="1"/>
  <c r="P38" i="5"/>
  <c r="P51" i="5" s="1"/>
  <c r="O38" i="5"/>
  <c r="O51" i="5" s="1"/>
  <c r="N38" i="5"/>
  <c r="N51" i="5" s="1"/>
  <c r="M38" i="5"/>
  <c r="M51" i="5" s="1"/>
  <c r="L38" i="5"/>
  <c r="L51" i="5" s="1"/>
  <c r="K38" i="5"/>
  <c r="K51" i="5" s="1"/>
  <c r="J38" i="5"/>
  <c r="J51" i="5" s="1"/>
  <c r="I38" i="5"/>
  <c r="I51" i="5" s="1"/>
  <c r="H38" i="5"/>
  <c r="H51" i="5" s="1"/>
  <c r="G38" i="5"/>
  <c r="G51" i="5" s="1"/>
  <c r="F38" i="5"/>
  <c r="F51" i="5" s="1"/>
  <c r="E38" i="5"/>
  <c r="E51" i="5" s="1"/>
  <c r="D38" i="5"/>
  <c r="D51" i="5" s="1"/>
  <c r="C38" i="5"/>
  <c r="C51" i="5" s="1"/>
  <c r="B38" i="5"/>
  <c r="B51" i="5" s="1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V16" i="5"/>
  <c r="V29" i="5" s="1"/>
  <c r="U16" i="5"/>
  <c r="U29" i="5" s="1"/>
  <c r="T16" i="5"/>
  <c r="T29" i="5" s="1"/>
  <c r="S16" i="5"/>
  <c r="S29" i="5" s="1"/>
  <c r="R16" i="5"/>
  <c r="R29" i="5" s="1"/>
  <c r="Q16" i="5"/>
  <c r="Q29" i="5" s="1"/>
  <c r="P16" i="5"/>
  <c r="P29" i="5" s="1"/>
  <c r="O16" i="5"/>
  <c r="O29" i="5" s="1"/>
  <c r="N16" i="5"/>
  <c r="N29" i="5" s="1"/>
  <c r="M16" i="5"/>
  <c r="M29" i="5" s="1"/>
  <c r="L16" i="5"/>
  <c r="L29" i="5" s="1"/>
  <c r="K16" i="5"/>
  <c r="K29" i="5" s="1"/>
  <c r="J16" i="5"/>
  <c r="J29" i="5" s="1"/>
  <c r="I16" i="5"/>
  <c r="I29" i="5" s="1"/>
  <c r="H16" i="5"/>
  <c r="H29" i="5" s="1"/>
  <c r="G16" i="5"/>
  <c r="G29" i="5" s="1"/>
  <c r="F16" i="5"/>
  <c r="F29" i="5" s="1"/>
  <c r="E16" i="5"/>
  <c r="E29" i="5" s="1"/>
  <c r="D16" i="5"/>
  <c r="D29" i="5" s="1"/>
  <c r="C16" i="5"/>
  <c r="C29" i="5" s="1"/>
  <c r="B16" i="5"/>
  <c r="B29" i="5" s="1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V47" i="4"/>
  <c r="V69" i="4" s="1"/>
  <c r="U47" i="4"/>
  <c r="U69" i="4" s="1"/>
  <c r="T47" i="4"/>
  <c r="T69" i="4" s="1"/>
  <c r="S47" i="4"/>
  <c r="S69" i="4" s="1"/>
  <c r="R47" i="4"/>
  <c r="R69" i="4" s="1"/>
  <c r="Q47" i="4"/>
  <c r="Q69" i="4" s="1"/>
  <c r="F7" i="4" s="1"/>
  <c r="P47" i="4"/>
  <c r="P69" i="4" s="1"/>
  <c r="O47" i="4"/>
  <c r="O69" i="4" s="1"/>
  <c r="N47" i="4"/>
  <c r="N69" i="4" s="1"/>
  <c r="M47" i="4"/>
  <c r="M69" i="4" s="1"/>
  <c r="L47" i="4"/>
  <c r="L69" i="4" s="1"/>
  <c r="K47" i="4"/>
  <c r="K69" i="4" s="1"/>
  <c r="J47" i="4"/>
  <c r="J69" i="4" s="1"/>
  <c r="I47" i="4"/>
  <c r="I69" i="4" s="1"/>
  <c r="H47" i="4"/>
  <c r="H69" i="4" s="1"/>
  <c r="G47" i="4"/>
  <c r="G69" i="4" s="1"/>
  <c r="F47" i="4"/>
  <c r="F69" i="4" s="1"/>
  <c r="E47" i="4"/>
  <c r="E69" i="4" s="1"/>
  <c r="F6" i="4" s="1"/>
  <c r="H7" i="2" s="1"/>
  <c r="D47" i="4"/>
  <c r="D69" i="4" s="1"/>
  <c r="C47" i="4"/>
  <c r="C69" i="4" s="1"/>
  <c r="B47" i="4"/>
  <c r="B69" i="4" s="1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V16" i="4"/>
  <c r="V38" i="4" s="1"/>
  <c r="U16" i="4"/>
  <c r="U38" i="4" s="1"/>
  <c r="T16" i="4"/>
  <c r="T38" i="4" s="1"/>
  <c r="S16" i="4"/>
  <c r="S38" i="4" s="1"/>
  <c r="R16" i="4"/>
  <c r="R38" i="4" s="1"/>
  <c r="Q16" i="4"/>
  <c r="Q38" i="4" s="1"/>
  <c r="E7" i="4" s="1"/>
  <c r="P16" i="4"/>
  <c r="P38" i="4" s="1"/>
  <c r="O16" i="4"/>
  <c r="O38" i="4" s="1"/>
  <c r="N16" i="4"/>
  <c r="N38" i="4" s="1"/>
  <c r="M16" i="4"/>
  <c r="M38" i="4" s="1"/>
  <c r="L16" i="4"/>
  <c r="L38" i="4" s="1"/>
  <c r="K16" i="4"/>
  <c r="K38" i="4" s="1"/>
  <c r="J16" i="4"/>
  <c r="J38" i="4" s="1"/>
  <c r="I16" i="4"/>
  <c r="I38" i="4" s="1"/>
  <c r="H16" i="4"/>
  <c r="H38" i="4" s="1"/>
  <c r="G16" i="4"/>
  <c r="G38" i="4" s="1"/>
  <c r="F16" i="4"/>
  <c r="F38" i="4" s="1"/>
  <c r="E16" i="4"/>
  <c r="E38" i="4" s="1"/>
  <c r="E6" i="4" s="1"/>
  <c r="C7" i="2" s="1"/>
  <c r="D16" i="4"/>
  <c r="D38" i="4" s="1"/>
  <c r="C16" i="4"/>
  <c r="C38" i="4" s="1"/>
  <c r="B16" i="4"/>
  <c r="B38" i="4" s="1"/>
  <c r="H14" i="2"/>
  <c r="C14" i="2"/>
  <c r="H13" i="2"/>
  <c r="G13" i="2"/>
  <c r="I13" i="2" s="1"/>
  <c r="C13" i="2"/>
  <c r="B13" i="2"/>
  <c r="D13" i="2" s="1"/>
  <c r="H12" i="2"/>
  <c r="G12" i="2"/>
  <c r="I12" i="2" s="1"/>
  <c r="C12" i="2"/>
  <c r="B12" i="2"/>
  <c r="D12" i="2" s="1"/>
  <c r="H11" i="2"/>
  <c r="G11" i="2"/>
  <c r="I11" i="2" s="1"/>
  <c r="C11" i="2"/>
  <c r="D11" i="2" s="1"/>
  <c r="B11" i="2"/>
  <c r="H10" i="2"/>
  <c r="G10" i="2"/>
  <c r="I10" i="2" s="1"/>
  <c r="C10" i="2"/>
  <c r="B10" i="2"/>
  <c r="D10" i="2" s="1"/>
  <c r="I9" i="2"/>
  <c r="H9" i="2"/>
  <c r="G9" i="2"/>
  <c r="C9" i="2"/>
  <c r="D9" i="2" s="1"/>
  <c r="B9" i="2"/>
  <c r="D17" i="1"/>
  <c r="H17" i="1" s="1"/>
  <c r="C17" i="1"/>
  <c r="G17" i="1" s="1"/>
  <c r="H15" i="1"/>
  <c r="G15" i="1"/>
  <c r="I15" i="1" s="1"/>
  <c r="D15" i="1"/>
  <c r="C15" i="1"/>
  <c r="E15" i="1" s="1"/>
  <c r="H14" i="1"/>
  <c r="G14" i="1"/>
  <c r="I14" i="1" s="1"/>
  <c r="D14" i="1"/>
  <c r="E14" i="1" s="1"/>
  <c r="C14" i="1"/>
  <c r="H13" i="1"/>
  <c r="G13" i="1"/>
  <c r="I13" i="1" s="1"/>
  <c r="D13" i="1"/>
  <c r="C13" i="1"/>
  <c r="E13" i="1" s="1"/>
  <c r="H12" i="1"/>
  <c r="G12" i="1"/>
  <c r="I12" i="1" s="1"/>
  <c r="D12" i="1"/>
  <c r="E12" i="1" s="1"/>
  <c r="C12" i="1"/>
  <c r="H11" i="1"/>
  <c r="G11" i="1"/>
  <c r="I11" i="1" s="1"/>
  <c r="D11" i="1"/>
  <c r="C11" i="1"/>
  <c r="E11" i="1" s="1"/>
  <c r="H10" i="1"/>
  <c r="D10" i="1"/>
  <c r="V39" i="4" l="1"/>
  <c r="R39" i="4"/>
  <c r="N39" i="4"/>
  <c r="J39" i="4"/>
  <c r="F39" i="4"/>
  <c r="B39" i="4"/>
  <c r="U39" i="4"/>
  <c r="Q39" i="4"/>
  <c r="M39" i="4"/>
  <c r="I39" i="4"/>
  <c r="E39" i="4"/>
  <c r="T39" i="4"/>
  <c r="P39" i="4"/>
  <c r="L39" i="4"/>
  <c r="H39" i="4"/>
  <c r="D39" i="4"/>
  <c r="S39" i="4"/>
  <c r="O39" i="4"/>
  <c r="K39" i="4"/>
  <c r="G39" i="4"/>
  <c r="C39" i="4"/>
  <c r="E5" i="4"/>
  <c r="S30" i="5"/>
  <c r="O30" i="5"/>
  <c r="K30" i="5"/>
  <c r="G30" i="5"/>
  <c r="C30" i="5"/>
  <c r="V30" i="5"/>
  <c r="R30" i="5"/>
  <c r="N30" i="5"/>
  <c r="J30" i="5"/>
  <c r="F30" i="5"/>
  <c r="B30" i="5"/>
  <c r="U30" i="5"/>
  <c r="Q30" i="5"/>
  <c r="M30" i="5"/>
  <c r="I30" i="5"/>
  <c r="E30" i="5"/>
  <c r="T30" i="5"/>
  <c r="P30" i="5"/>
  <c r="L30" i="5"/>
  <c r="H30" i="5"/>
  <c r="D30" i="5"/>
  <c r="E5" i="5"/>
  <c r="F6" i="5"/>
  <c r="H8" i="2" s="1"/>
  <c r="H9" i="1" s="1"/>
  <c r="F7" i="5"/>
  <c r="H15" i="2"/>
  <c r="H8" i="1"/>
  <c r="T52" i="5"/>
  <c r="P52" i="5"/>
  <c r="L52" i="5"/>
  <c r="H52" i="5"/>
  <c r="D52" i="5"/>
  <c r="S52" i="5"/>
  <c r="O52" i="5"/>
  <c r="K52" i="5"/>
  <c r="G52" i="5"/>
  <c r="C52" i="5"/>
  <c r="V52" i="5"/>
  <c r="R52" i="5"/>
  <c r="N52" i="5"/>
  <c r="J52" i="5"/>
  <c r="F52" i="5"/>
  <c r="B52" i="5"/>
  <c r="F5" i="5"/>
  <c r="U52" i="5"/>
  <c r="Q52" i="5"/>
  <c r="M52" i="5"/>
  <c r="I52" i="5"/>
  <c r="E52" i="5"/>
  <c r="V70" i="4"/>
  <c r="R70" i="4"/>
  <c r="N70" i="4"/>
  <c r="J70" i="4"/>
  <c r="F70" i="4"/>
  <c r="B70" i="4"/>
  <c r="U70" i="4"/>
  <c r="Q70" i="4"/>
  <c r="M70" i="4"/>
  <c r="I70" i="4"/>
  <c r="E70" i="4"/>
  <c r="T70" i="4"/>
  <c r="P70" i="4"/>
  <c r="L70" i="4"/>
  <c r="H70" i="4"/>
  <c r="D70" i="4"/>
  <c r="F5" i="4"/>
  <c r="S70" i="4"/>
  <c r="O70" i="4"/>
  <c r="K70" i="4"/>
  <c r="G70" i="4"/>
  <c r="C70" i="4"/>
  <c r="D8" i="1"/>
  <c r="E6" i="5"/>
  <c r="C8" i="2" s="1"/>
  <c r="D9" i="1" s="1"/>
  <c r="E7" i="5"/>
  <c r="E17" i="1"/>
  <c r="I17" i="1" s="1"/>
  <c r="F7" i="7"/>
  <c r="T37" i="7"/>
  <c r="P37" i="7"/>
  <c r="L37" i="7"/>
  <c r="H37" i="7"/>
  <c r="D37" i="7"/>
  <c r="S37" i="7"/>
  <c r="O37" i="7"/>
  <c r="K37" i="7"/>
  <c r="G37" i="7"/>
  <c r="C37" i="7"/>
  <c r="V37" i="7"/>
  <c r="R37" i="7"/>
  <c r="N37" i="7"/>
  <c r="J37" i="7"/>
  <c r="F37" i="7"/>
  <c r="B37" i="7"/>
  <c r="U37" i="7"/>
  <c r="Q37" i="7"/>
  <c r="M37" i="7"/>
  <c r="I37" i="7"/>
  <c r="E37" i="7"/>
  <c r="E5" i="7"/>
  <c r="V66" i="7"/>
  <c r="R66" i="7"/>
  <c r="N66" i="7"/>
  <c r="J66" i="7"/>
  <c r="F66" i="7"/>
  <c r="B66" i="7"/>
  <c r="U66" i="7"/>
  <c r="Q66" i="7"/>
  <c r="M66" i="7"/>
  <c r="I66" i="7"/>
  <c r="E66" i="7"/>
  <c r="T66" i="7"/>
  <c r="P66" i="7"/>
  <c r="L66" i="7"/>
  <c r="H66" i="7"/>
  <c r="D66" i="7"/>
  <c r="F5" i="7"/>
  <c r="S66" i="7"/>
  <c r="O66" i="7"/>
  <c r="K66" i="7"/>
  <c r="G66" i="7"/>
  <c r="C66" i="7"/>
  <c r="F8" i="6"/>
  <c r="F8" i="10"/>
  <c r="E17" i="6"/>
  <c r="I17" i="6"/>
  <c r="M17" i="6"/>
  <c r="Q17" i="6"/>
  <c r="U17" i="6"/>
  <c r="C26" i="6"/>
  <c r="G26" i="6"/>
  <c r="K26" i="6"/>
  <c r="O26" i="6"/>
  <c r="S26" i="6"/>
  <c r="E17" i="8"/>
  <c r="I17" i="8"/>
  <c r="M17" i="8"/>
  <c r="Q17" i="8"/>
  <c r="U17" i="8"/>
  <c r="G26" i="8"/>
  <c r="K26" i="8"/>
  <c r="O26" i="8"/>
  <c r="S26" i="8"/>
  <c r="E17" i="9"/>
  <c r="I17" i="9"/>
  <c r="M17" i="9"/>
  <c r="Q17" i="9"/>
  <c r="U17" i="9"/>
  <c r="G26" i="9"/>
  <c r="K26" i="9"/>
  <c r="O26" i="9"/>
  <c r="S26" i="9"/>
  <c r="E17" i="10"/>
  <c r="I17" i="10"/>
  <c r="M17" i="10"/>
  <c r="Q17" i="10"/>
  <c r="U17" i="10"/>
  <c r="G26" i="10"/>
  <c r="K26" i="10"/>
  <c r="O26" i="10"/>
  <c r="S26" i="10"/>
  <c r="E17" i="11"/>
  <c r="I17" i="11"/>
  <c r="M17" i="11"/>
  <c r="Q17" i="11"/>
  <c r="U17" i="11"/>
  <c r="G26" i="11"/>
  <c r="K26" i="11"/>
  <c r="O26" i="11"/>
  <c r="S26" i="11"/>
  <c r="B17" i="6"/>
  <c r="F17" i="6"/>
  <c r="J17" i="6"/>
  <c r="N17" i="6"/>
  <c r="R17" i="6"/>
  <c r="V17" i="6"/>
  <c r="D26" i="6"/>
  <c r="H26" i="6"/>
  <c r="L26" i="6"/>
  <c r="P26" i="6"/>
  <c r="T26" i="6"/>
  <c r="B17" i="8"/>
  <c r="F17" i="8"/>
  <c r="J17" i="8"/>
  <c r="N17" i="8"/>
  <c r="R17" i="8"/>
  <c r="V17" i="8"/>
  <c r="H26" i="8"/>
  <c r="L26" i="8"/>
  <c r="P26" i="8"/>
  <c r="T26" i="8"/>
  <c r="B17" i="9"/>
  <c r="F17" i="9"/>
  <c r="J17" i="9"/>
  <c r="N17" i="9"/>
  <c r="R17" i="9"/>
  <c r="V17" i="9"/>
  <c r="D26" i="9"/>
  <c r="H26" i="9"/>
  <c r="L26" i="9"/>
  <c r="P26" i="9"/>
  <c r="B17" i="10"/>
  <c r="F17" i="10"/>
  <c r="J17" i="10"/>
  <c r="N17" i="10"/>
  <c r="R17" i="10"/>
  <c r="V17" i="10"/>
  <c r="D26" i="10"/>
  <c r="H26" i="10"/>
  <c r="L26" i="10"/>
  <c r="P26" i="10"/>
  <c r="B17" i="11"/>
  <c r="F17" i="11"/>
  <c r="J17" i="11"/>
  <c r="N17" i="11"/>
  <c r="R17" i="11"/>
  <c r="V17" i="11"/>
  <c r="D26" i="11"/>
  <c r="H26" i="11"/>
  <c r="L26" i="11"/>
  <c r="P26" i="11"/>
  <c r="C17" i="6"/>
  <c r="G17" i="6"/>
  <c r="K17" i="6"/>
  <c r="O17" i="6"/>
  <c r="S17" i="6"/>
  <c r="E26" i="6"/>
  <c r="I26" i="6"/>
  <c r="M26" i="6"/>
  <c r="Q26" i="6"/>
  <c r="U26" i="6"/>
  <c r="C17" i="8"/>
  <c r="G17" i="8"/>
  <c r="K17" i="8"/>
  <c r="O17" i="8"/>
  <c r="S17" i="8"/>
  <c r="E26" i="8"/>
  <c r="I26" i="8"/>
  <c r="M26" i="8"/>
  <c r="Q26" i="8"/>
  <c r="U26" i="8"/>
  <c r="C17" i="9"/>
  <c r="G17" i="9"/>
  <c r="K17" i="9"/>
  <c r="O17" i="9"/>
  <c r="S17" i="9"/>
  <c r="E26" i="9"/>
  <c r="I26" i="9"/>
  <c r="M26" i="9"/>
  <c r="Q26" i="9"/>
  <c r="U26" i="9"/>
  <c r="C17" i="10"/>
  <c r="G17" i="10"/>
  <c r="K17" i="10"/>
  <c r="O17" i="10"/>
  <c r="S17" i="10"/>
  <c r="E26" i="10"/>
  <c r="I26" i="10"/>
  <c r="M26" i="10"/>
  <c r="Q26" i="10"/>
  <c r="U26" i="10"/>
  <c r="C17" i="11"/>
  <c r="G17" i="11"/>
  <c r="K17" i="11"/>
  <c r="O17" i="11"/>
  <c r="S17" i="11"/>
  <c r="E26" i="11"/>
  <c r="I26" i="11"/>
  <c r="M26" i="11"/>
  <c r="Q26" i="11"/>
  <c r="U26" i="11"/>
  <c r="D17" i="6"/>
  <c r="H17" i="6"/>
  <c r="L17" i="6"/>
  <c r="P17" i="6"/>
  <c r="B26" i="6"/>
  <c r="F26" i="6"/>
  <c r="J26" i="6"/>
  <c r="N26" i="6"/>
  <c r="R26" i="6"/>
  <c r="D17" i="8"/>
  <c r="H17" i="8"/>
  <c r="L17" i="8"/>
  <c r="P17" i="8"/>
  <c r="B26" i="8"/>
  <c r="F26" i="8"/>
  <c r="J26" i="8"/>
  <c r="N26" i="8"/>
  <c r="R26" i="8"/>
  <c r="D17" i="9"/>
  <c r="H17" i="9"/>
  <c r="L17" i="9"/>
  <c r="P17" i="9"/>
  <c r="B26" i="9"/>
  <c r="F26" i="9"/>
  <c r="J26" i="9"/>
  <c r="N26" i="9"/>
  <c r="R26" i="9"/>
  <c r="D17" i="10"/>
  <c r="H17" i="10"/>
  <c r="L17" i="10"/>
  <c r="P17" i="10"/>
  <c r="B26" i="10"/>
  <c r="F26" i="10"/>
  <c r="J26" i="10"/>
  <c r="N26" i="10"/>
  <c r="R26" i="10"/>
  <c r="D17" i="11"/>
  <c r="H17" i="11"/>
  <c r="L17" i="11"/>
  <c r="P17" i="11"/>
  <c r="B26" i="11"/>
  <c r="F26" i="11"/>
  <c r="J26" i="11"/>
  <c r="N26" i="11"/>
  <c r="R26" i="11"/>
  <c r="E8" i="7" l="1"/>
  <c r="B14" i="2"/>
  <c r="H16" i="1"/>
  <c r="H18" i="1" s="1"/>
  <c r="E8" i="5"/>
  <c r="B8" i="2"/>
  <c r="F8" i="4"/>
  <c r="G7" i="2"/>
  <c r="D16" i="1"/>
  <c r="D18" i="1" s="1"/>
  <c r="E8" i="4"/>
  <c r="B7" i="2"/>
  <c r="F8" i="7"/>
  <c r="G14" i="2"/>
  <c r="C15" i="2"/>
  <c r="F8" i="5"/>
  <c r="G8" i="2"/>
  <c r="G10" i="1" l="1"/>
  <c r="I10" i="1" s="1"/>
  <c r="I14" i="2"/>
  <c r="I8" i="2"/>
  <c r="G9" i="1"/>
  <c r="I9" i="1" s="1"/>
  <c r="I7" i="2"/>
  <c r="I15" i="2" s="1"/>
  <c r="G8" i="1"/>
  <c r="G15" i="2"/>
  <c r="B15" i="2"/>
  <c r="D7" i="2"/>
  <c r="C8" i="1"/>
  <c r="D14" i="2"/>
  <c r="C10" i="1"/>
  <c r="E10" i="1" s="1"/>
  <c r="D8" i="2"/>
  <c r="C9" i="1"/>
  <c r="E9" i="1" s="1"/>
  <c r="D15" i="2" l="1"/>
  <c r="E8" i="1"/>
  <c r="C16" i="1"/>
  <c r="G16" i="1"/>
  <c r="I8" i="1"/>
  <c r="G18" i="1" l="1"/>
  <c r="I16" i="1"/>
  <c r="I18" i="1" s="1"/>
  <c r="E16" i="1"/>
  <c r="E18" i="1" s="1"/>
  <c r="C18" i="1"/>
</calcChain>
</file>

<file path=xl/sharedStrings.xml><?xml version="1.0" encoding="utf-8"?>
<sst xmlns="http://schemas.openxmlformats.org/spreadsheetml/2006/main" count="1055" uniqueCount="129">
  <si>
    <t>Estimated Tax Revenue Impacts for Major City of Philadelphia Taxes by Fiscal Year</t>
  </si>
  <si>
    <t>Dollars in thousands</t>
  </si>
  <si>
    <t>Differences Relative to March Baseline</t>
  </si>
  <si>
    <t>Moderate</t>
  </si>
  <si>
    <t>Severe</t>
  </si>
  <si>
    <t>Tax</t>
  </si>
  <si>
    <t>Total</t>
  </si>
  <si>
    <t>Wage &amp; Earnings†</t>
  </si>
  <si>
    <t>Sales</t>
  </si>
  <si>
    <t>Business Income and Receipts††</t>
  </si>
  <si>
    <t>Realty Transfer</t>
  </si>
  <si>
    <t>Beverage</t>
  </si>
  <si>
    <t>Amusement</t>
  </si>
  <si>
    <t>Net Profits†,††</t>
  </si>
  <si>
    <t xml:space="preserve">Parking </t>
  </si>
  <si>
    <t>Total Difference</t>
  </si>
  <si>
    <t>Baseline</t>
  </si>
  <si>
    <t>Percent Change from Baseline</t>
  </si>
  <si>
    <t>† Includes both the City and PICA portions of the tax</t>
  </si>
  <si>
    <t xml:space="preserve">†† Large revenue shifts from FY20 to FY21 due to changes to filing date for BIRT and NPT from April 2020 to July 2020 </t>
  </si>
  <si>
    <t>Note: Baseline estimates from FY21 - FY25 Five Year Financial Plan, as proposed on March 5, 2020.</t>
  </si>
  <si>
    <t>FY20</t>
  </si>
  <si>
    <t>FY21</t>
  </si>
  <si>
    <t>Total Impact</t>
  </si>
  <si>
    <t>Estimated Fund Balance pre-COVID</t>
  </si>
  <si>
    <t xml:space="preserve">Revenue Losses </t>
  </si>
  <si>
    <t>Wage Tax</t>
  </si>
  <si>
    <t>Sales Tax</t>
  </si>
  <si>
    <t>Realty Transfer Tax</t>
  </si>
  <si>
    <t>Soda Tax</t>
  </si>
  <si>
    <t>Amusement Tax</t>
  </si>
  <si>
    <t>Net Profits Tax</t>
  </si>
  <si>
    <t>BIRT</t>
  </si>
  <si>
    <t>Wage</t>
  </si>
  <si>
    <t>Sector</t>
  </si>
  <si>
    <t>FY20 Q4</t>
  </si>
  <si>
    <t>FY21 Q1</t>
  </si>
  <si>
    <t>FY21 Q2</t>
  </si>
  <si>
    <t>FY21 Q3</t>
  </si>
  <si>
    <t>FY21 Q4</t>
  </si>
  <si>
    <t>FY22 Q1</t>
  </si>
  <si>
    <t>FY22 Q2</t>
  </si>
  <si>
    <t>Arts, Entertainment, and Other Recreation</t>
  </si>
  <si>
    <t>Banking &amp; Credit Unions</t>
  </si>
  <si>
    <t>Construction</t>
  </si>
  <si>
    <t>Education</t>
  </si>
  <si>
    <t>Government</t>
  </si>
  <si>
    <t>Health and Social Services</t>
  </si>
  <si>
    <t>Hotels</t>
  </si>
  <si>
    <t>Insurance</t>
  </si>
  <si>
    <t>Manufacturing (includes headquarter offices &amp; factories)</t>
  </si>
  <si>
    <t>Other Sectors</t>
  </si>
  <si>
    <t>Professional  Services</t>
  </si>
  <si>
    <t>Public Utilities</t>
  </si>
  <si>
    <t>Publishing, Broadcasting, and Other Information</t>
  </si>
  <si>
    <t>Real Estate, Rental and Leasing</t>
  </si>
  <si>
    <t>Restaurants</t>
  </si>
  <si>
    <t>Retail Trade</t>
  </si>
  <si>
    <t>Securities / Financial Investments</t>
  </si>
  <si>
    <t>Sport Teams</t>
  </si>
  <si>
    <t>Telecommunication</t>
  </si>
  <si>
    <t>Transportation and Warehousing</t>
  </si>
  <si>
    <t>Unclassified Accounts</t>
  </si>
  <si>
    <t>Wholesale Trade</t>
  </si>
  <si>
    <t>All Other Sectors</t>
  </si>
  <si>
    <t>Car and truck rental</t>
  </si>
  <si>
    <t>Manufacturing</t>
  </si>
  <si>
    <t>Rentals except car and truck rentals</t>
  </si>
  <si>
    <t>Repair services</t>
  </si>
  <si>
    <t>Restaurants, bars, concessionaires and caterers</t>
  </si>
  <si>
    <t>Services other than repair services</t>
  </si>
  <si>
    <t>Telecommunications</t>
  </si>
  <si>
    <t>Total Retail</t>
  </si>
  <si>
    <t>Wholesale</t>
  </si>
  <si>
    <t>RTT</t>
  </si>
  <si>
    <t>Banking and Related Activities</t>
  </si>
  <si>
    <t>Business Support Services **1</t>
  </si>
  <si>
    <t>Educational Services</t>
  </si>
  <si>
    <t>Financial Investment Services</t>
  </si>
  <si>
    <t>Hotels and Other Accommodations</t>
  </si>
  <si>
    <t>Information, subtotal</t>
  </si>
  <si>
    <t>Manufacturing, subtotal</t>
  </si>
  <si>
    <t>Other Services  **2</t>
  </si>
  <si>
    <t>Professional Services, subtotal</t>
  </si>
  <si>
    <t>Real Estate (including REITS)</t>
  </si>
  <si>
    <t>Restaurants, Bars, and Other Food Services</t>
  </si>
  <si>
    <t>Sports</t>
  </si>
  <si>
    <t>Transportation and Storage</t>
  </si>
  <si>
    <t>Unclassified</t>
  </si>
  <si>
    <t>Soda</t>
  </si>
  <si>
    <t>Parking</t>
  </si>
  <si>
    <t>NPT</t>
  </si>
  <si>
    <t>Wage Tax Forecasts</t>
  </si>
  <si>
    <t>FY22</t>
  </si>
  <si>
    <t>Moderate Duration Scenario</t>
  </si>
  <si>
    <t>Arts, Entertainment, and Other Recreation</t>
  </si>
  <si>
    <t>Banking &amp; Credit Unions</t>
  </si>
  <si>
    <t>Health and Social Services</t>
  </si>
  <si>
    <t>Manufacturing (includes headquarter offices &amp; factories)</t>
  </si>
  <si>
    <t>Other Sectors</t>
  </si>
  <si>
    <t>Professional  Services</t>
  </si>
  <si>
    <t>Public Utilities</t>
  </si>
  <si>
    <t>Publishing, Broadcasting, and Other Information</t>
  </si>
  <si>
    <t>Real Estate, Rental and Leasing</t>
  </si>
  <si>
    <t>Retail Trade</t>
  </si>
  <si>
    <t>Securities / Financial Investments</t>
  </si>
  <si>
    <t>Sport Teams</t>
  </si>
  <si>
    <t>Transportation and Warehousing</t>
  </si>
  <si>
    <t>Unclassified Accounts</t>
  </si>
  <si>
    <t>Wholesale Trade</t>
  </si>
  <si>
    <t>Cumulative Total</t>
  </si>
  <si>
    <t>Severe Duration Scenario</t>
  </si>
  <si>
    <t>Data</t>
  </si>
  <si>
    <t>Scenario</t>
  </si>
  <si>
    <t>baseline</t>
  </si>
  <si>
    <t>moderate</t>
  </si>
  <si>
    <t>severe</t>
  </si>
  <si>
    <t>actual</t>
  </si>
  <si>
    <t>Sales Tax Forecasts</t>
  </si>
  <si>
    <t>Realty Transfer Tax (RTT) Forecasts</t>
  </si>
  <si>
    <t>Moderate Scenario</t>
  </si>
  <si>
    <t>Calendar Year 2020</t>
  </si>
  <si>
    <t>Calendar Year 2021</t>
  </si>
  <si>
    <t>Severe Scenario</t>
  </si>
  <si>
    <t>BIRT Forecasts</t>
  </si>
  <si>
    <t>Soda Tax Forecasts</t>
  </si>
  <si>
    <t>Parking Tax Forecasts</t>
  </si>
  <si>
    <t>Amusement Tax Forecasts</t>
  </si>
  <si>
    <t>NPT Forecasts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</si>
</sst>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_(&quot;$&quot;* #,##0_);_(&quot;$&quot;* \(#,##0\);_(&quot;$&quot;* &quot;-&quot;??_);_(@_)"/>
  </numFmts>
  <fonts count="3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20"/>
      <color theme="1"/>
      <name val="Calibri (Body)"/>
    </font>
    <font>
      <sz val="12"/>
      <color theme="1"/>
      <name val="Calibri (Body)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4"/>
      <color theme="1"/>
      <name val="Calibri (Body)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 (Body)"/>
    </font>
    <font>
      <sz val="14"/>
      <color rgb="FFC00000"/>
      <name val="Calibri (Body)"/>
    </font>
    <font>
      <sz val="14"/>
      <color rgb="FFC00000"/>
      <name val="Calibri"/>
      <family val="2"/>
      <scheme val="minor"/>
    </font>
    <font>
      <sz val="12"/>
      <name val="Calibri (Body)"/>
    </font>
    <font>
      <b/>
      <sz val="12"/>
      <name val="Calibri"/>
      <family val="2"/>
    </font>
    <font>
      <sz val="12"/>
      <name val="Calibri"/>
      <family val="2"/>
    </font>
    <font>
      <b/>
      <sz val="15"/>
      <name val="Calibri"/>
      <family val="2"/>
    </font>
    <font>
      <b/>
      <sz val="12"/>
      <name val="Calibri"/>
      <family val="2"/>
    </font>
    <font>
      <b/>
      <sz val="15"/>
      <name val="Calibri"/>
      <family val="2"/>
      <scheme val="minor"/>
    </font>
    <font>
      <sz val="12"/>
      <color theme="1"/>
      <name val="Open Sans Regular"/>
    </font>
    <font>
      <b/>
      <sz val="12"/>
      <color theme="1"/>
      <name val="Open Sans Regular"/>
    </font>
    <font>
      <i/>
      <sz val="11"/>
      <color theme="1"/>
      <name val="Open Sans Regular"/>
    </font>
    <font>
      <b/>
      <sz val="13"/>
      <color theme="1"/>
      <name val="Open Sans Regular"/>
    </font>
    <font>
      <i/>
      <sz val="10"/>
      <color theme="1"/>
      <name val="Open Sans Regular"/>
    </font>
    <font>
      <sz val="10"/>
      <color theme="1"/>
      <name val="Open Sans Regular"/>
    </font>
    <font>
      <b/>
      <sz val="10"/>
      <color theme="1"/>
      <name val="Open Sans Regular"/>
    </font>
    <font>
      <b/>
      <i/>
      <sz val="10"/>
      <color theme="1"/>
      <name val="Open Sans Regular"/>
    </font>
    <font>
      <b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FCFCF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/>
    <xf numFmtId="0" fontId="4" fillId="0" borderId="0"/>
    <xf numFmtId="44" fontId="4" fillId="0" borderId="0"/>
    <xf numFmtId="44" fontId="1" fillId="0" borderId="0"/>
    <xf numFmtId="9" fontId="1" fillId="0" borderId="0"/>
  </cellStyleXfs>
  <cellXfs count="138">
    <xf numFmtId="0" fontId="0" fillId="0" borderId="0" xfId="0"/>
    <xf numFmtId="0" fontId="2" fillId="0" borderId="2" xfId="0" applyFont="1" applyBorder="1"/>
    <xf numFmtId="0" fontId="5" fillId="0" borderId="0" xfId="0" applyFont="1"/>
    <xf numFmtId="164" fontId="0" fillId="0" borderId="0" xfId="0" applyNumberFormat="1"/>
    <xf numFmtId="0" fontId="11" fillId="0" borderId="0" xfId="2" applyFont="1"/>
    <xf numFmtId="0" fontId="15" fillId="0" borderId="5" xfId="2" applyFont="1" applyBorder="1" applyAlignment="1">
      <alignment horizontal="left" vertical="top"/>
    </xf>
    <xf numFmtId="14" fontId="15" fillId="0" borderId="5" xfId="2" applyNumberFormat="1" applyFont="1" applyBorder="1" applyAlignment="1">
      <alignment horizontal="center" vertical="top"/>
    </xf>
    <xf numFmtId="0" fontId="15" fillId="0" borderId="0" xfId="2" applyFont="1" applyAlignment="1">
      <alignment horizontal="left" vertical="top"/>
    </xf>
    <xf numFmtId="0" fontId="2" fillId="0" borderId="1" xfId="0" applyFont="1" applyBorder="1"/>
    <xf numFmtId="0" fontId="12" fillId="0" borderId="0" xfId="2" applyFont="1"/>
    <xf numFmtId="0" fontId="15" fillId="0" borderId="14" xfId="2" applyFont="1" applyBorder="1" applyAlignment="1">
      <alignment horizontal="left" vertical="top"/>
    </xf>
    <xf numFmtId="0" fontId="6" fillId="0" borderId="0" xfId="2" applyFont="1"/>
    <xf numFmtId="0" fontId="18" fillId="0" borderId="0" xfId="2" applyFont="1"/>
    <xf numFmtId="14" fontId="2" fillId="0" borderId="7" xfId="0" applyNumberFormat="1" applyFont="1" applyBorder="1"/>
    <xf numFmtId="14" fontId="2" fillId="0" borderId="4" xfId="0" applyNumberFormat="1" applyFont="1" applyBorder="1"/>
    <xf numFmtId="14" fontId="5" fillId="0" borderId="1" xfId="2" applyNumberFormat="1" applyFont="1" applyBorder="1"/>
    <xf numFmtId="0" fontId="10" fillId="3" borderId="0" xfId="2" applyFont="1" applyFill="1"/>
    <xf numFmtId="0" fontId="14" fillId="0" borderId="0" xfId="2" applyFont="1"/>
    <xf numFmtId="0" fontId="16" fillId="0" borderId="0" xfId="2" applyFont="1"/>
    <xf numFmtId="0" fontId="19" fillId="0" borderId="10" xfId="2" applyFont="1" applyBorder="1" applyAlignment="1">
      <alignment horizontal="center"/>
    </xf>
    <xf numFmtId="0" fontId="19" fillId="0" borderId="12" xfId="2" applyFont="1" applyBorder="1" applyAlignment="1">
      <alignment horizontal="center"/>
    </xf>
    <xf numFmtId="0" fontId="19" fillId="0" borderId="15" xfId="2" applyFont="1" applyBorder="1" applyAlignment="1">
      <alignment horizontal="center"/>
    </xf>
    <xf numFmtId="0" fontId="19" fillId="0" borderId="13" xfId="2" applyFont="1" applyBorder="1" applyAlignment="1">
      <alignment horizontal="center"/>
    </xf>
    <xf numFmtId="0" fontId="19" fillId="0" borderId="10" xfId="2" applyFont="1" applyBorder="1" applyAlignment="1">
      <alignment horizontal="center" vertical="center"/>
    </xf>
    <xf numFmtId="0" fontId="19" fillId="0" borderId="11" xfId="2" applyFont="1" applyBorder="1" applyAlignment="1">
      <alignment horizontal="center" vertical="center"/>
    </xf>
    <xf numFmtId="14" fontId="15" fillId="0" borderId="6" xfId="2" applyNumberFormat="1" applyFont="1" applyBorder="1" applyAlignment="1">
      <alignment horizontal="center" vertical="top"/>
    </xf>
    <xf numFmtId="41" fontId="0" fillId="0" borderId="14" xfId="0" applyNumberFormat="1" applyBorder="1"/>
    <xf numFmtId="0" fontId="0" fillId="0" borderId="17" xfId="0" applyBorder="1"/>
    <xf numFmtId="0" fontId="0" fillId="0" borderId="3" xfId="0" applyBorder="1"/>
    <xf numFmtId="0" fontId="14" fillId="2" borderId="0" xfId="2" applyFont="1" applyFill="1"/>
    <xf numFmtId="0" fontId="10" fillId="2" borderId="0" xfId="2" applyFont="1" applyFill="1"/>
    <xf numFmtId="0" fontId="0" fillId="0" borderId="2" xfId="0" applyBorder="1"/>
    <xf numFmtId="0" fontId="3" fillId="0" borderId="0" xfId="2" applyFont="1"/>
    <xf numFmtId="0" fontId="5" fillId="0" borderId="14" xfId="0" applyFont="1" applyBorder="1"/>
    <xf numFmtId="0" fontId="2" fillId="0" borderId="14" xfId="0" applyFont="1" applyBorder="1"/>
    <xf numFmtId="9" fontId="24" fillId="0" borderId="0" xfId="0" applyNumberFormat="1" applyFont="1" applyAlignment="1">
      <alignment horizontal="center" vertical="top"/>
    </xf>
    <xf numFmtId="0" fontId="25" fillId="5" borderId="0" xfId="0" applyFont="1" applyFill="1" applyAlignment="1">
      <alignment horizontal="center" vertical="top"/>
    </xf>
    <xf numFmtId="0" fontId="25" fillId="6" borderId="0" xfId="0" applyFont="1" applyFill="1" applyAlignment="1">
      <alignment horizontal="center" vertical="top"/>
    </xf>
    <xf numFmtId="9" fontId="23" fillId="0" borderId="18" xfId="1" applyFont="1" applyBorder="1" applyAlignment="1">
      <alignment horizontal="center" vertical="top"/>
    </xf>
    <xf numFmtId="0" fontId="26" fillId="0" borderId="0" xfId="0" applyFont="1" applyAlignment="1">
      <alignment horizontal="center" vertical="top"/>
    </xf>
    <xf numFmtId="165" fontId="1" fillId="0" borderId="0" xfId="1" applyNumberFormat="1"/>
    <xf numFmtId="9" fontId="1" fillId="0" borderId="0" xfId="1"/>
    <xf numFmtId="9" fontId="24" fillId="0" borderId="0" xfId="1" applyFont="1" applyAlignment="1">
      <alignment horizontal="center" vertical="top"/>
    </xf>
    <xf numFmtId="0" fontId="24" fillId="0" borderId="0" xfId="0" applyFont="1" applyAlignment="1">
      <alignment horizontal="center" vertical="top"/>
    </xf>
    <xf numFmtId="0" fontId="17" fillId="0" borderId="0" xfId="0" applyFont="1" applyAlignment="1">
      <alignment horizontal="right" wrapText="1"/>
    </xf>
    <xf numFmtId="9" fontId="1" fillId="0" borderId="0" xfId="1" applyAlignment="1">
      <alignment horizontal="right"/>
    </xf>
    <xf numFmtId="9" fontId="23" fillId="0" borderId="0" xfId="1" applyFont="1" applyAlignment="1">
      <alignment horizontal="center" vertical="top"/>
    </xf>
    <xf numFmtId="165" fontId="23" fillId="0" borderId="0" xfId="1" applyNumberFormat="1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7" fillId="7" borderId="0" xfId="0" applyFont="1" applyFill="1" applyAlignment="1">
      <alignment horizontal="center" vertical="top"/>
    </xf>
    <xf numFmtId="0" fontId="27" fillId="8" borderId="0" xfId="0" applyFont="1" applyFill="1" applyAlignment="1">
      <alignment horizontal="center" vertical="top"/>
    </xf>
    <xf numFmtId="41" fontId="0" fillId="0" borderId="0" xfId="0" applyNumberFormat="1"/>
    <xf numFmtId="0" fontId="2" fillId="0" borderId="0" xfId="0" applyFont="1"/>
    <xf numFmtId="41" fontId="2" fillId="0" borderId="0" xfId="0" applyNumberFormat="1" applyFont="1"/>
    <xf numFmtId="0" fontId="28" fillId="0" borderId="22" xfId="0" applyFont="1" applyBorder="1"/>
    <xf numFmtId="0" fontId="28" fillId="0" borderId="2" xfId="0" applyFont="1" applyBorder="1"/>
    <xf numFmtId="0" fontId="29" fillId="0" borderId="4" xfId="0" applyFont="1" applyBorder="1" applyAlignment="1">
      <alignment horizontal="center" vertical="center"/>
    </xf>
    <xf numFmtId="0" fontId="29" fillId="0" borderId="22" xfId="0" applyFont="1" applyBorder="1"/>
    <xf numFmtId="0" fontId="30" fillId="0" borderId="21" xfId="0" applyFont="1" applyBorder="1"/>
    <xf numFmtId="0" fontId="29" fillId="0" borderId="7" xfId="0" applyFont="1" applyBorder="1" applyAlignment="1">
      <alignment horizontal="center"/>
    </xf>
    <xf numFmtId="166" fontId="28" fillId="9" borderId="21" xfId="4" applyNumberFormat="1" applyFont="1" applyFill="1" applyBorder="1"/>
    <xf numFmtId="166" fontId="28" fillId="0" borderId="22" xfId="4" applyNumberFormat="1" applyFont="1" applyBorder="1"/>
    <xf numFmtId="166" fontId="28" fillId="9" borderId="22" xfId="4" applyNumberFormat="1" applyFont="1" applyFill="1" applyBorder="1"/>
    <xf numFmtId="166" fontId="20" fillId="0" borderId="10" xfId="2" applyNumberFormat="1" applyFont="1" applyBorder="1"/>
    <xf numFmtId="166" fontId="20" fillId="0" borderId="11" xfId="2" applyNumberFormat="1" applyFont="1" applyBorder="1"/>
    <xf numFmtId="166" fontId="21" fillId="0" borderId="12" xfId="2" applyNumberFormat="1" applyFont="1" applyBorder="1"/>
    <xf numFmtId="166" fontId="21" fillId="0" borderId="8" xfId="2" applyNumberFormat="1" applyFont="1" applyBorder="1"/>
    <xf numFmtId="166" fontId="21" fillId="0" borderId="15" xfId="2" applyNumberFormat="1" applyFont="1" applyBorder="1"/>
    <xf numFmtId="166" fontId="21" fillId="0" borderId="16" xfId="2" applyNumberFormat="1" applyFont="1" applyBorder="1"/>
    <xf numFmtId="166" fontId="21" fillId="0" borderId="13" xfId="2" applyNumberFormat="1" applyFont="1" applyBorder="1"/>
    <xf numFmtId="166" fontId="21" fillId="0" borderId="9" xfId="2" applyNumberFormat="1" applyFont="1" applyBorder="1"/>
    <xf numFmtId="166" fontId="8" fillId="0" borderId="0" xfId="2" applyNumberFormat="1" applyFont="1"/>
    <xf numFmtId="166" fontId="8" fillId="0" borderId="0" xfId="3" applyNumberFormat="1" applyFont="1"/>
    <xf numFmtId="166" fontId="14" fillId="0" borderId="0" xfId="3" applyNumberFormat="1" applyFont="1"/>
    <xf numFmtId="166" fontId="10" fillId="0" borderId="0" xfId="3" applyNumberFormat="1" applyFont="1"/>
    <xf numFmtId="166" fontId="10" fillId="0" borderId="14" xfId="3" applyNumberFormat="1" applyFont="1" applyBorder="1"/>
    <xf numFmtId="166" fontId="1" fillId="0" borderId="0" xfId="4" applyNumberFormat="1"/>
    <xf numFmtId="166" fontId="2" fillId="0" borderId="0" xfId="4" applyNumberFormat="1" applyFont="1"/>
    <xf numFmtId="166" fontId="7" fillId="0" borderId="0" xfId="4" applyNumberFormat="1" applyFont="1"/>
    <xf numFmtId="166" fontId="22" fillId="0" borderId="0" xfId="2" applyNumberFormat="1" applyFont="1" applyAlignment="1">
      <alignment horizontal="center" vertical="top"/>
    </xf>
    <xf numFmtId="166" fontId="22" fillId="0" borderId="14" xfId="2" applyNumberFormat="1" applyFont="1" applyBorder="1" applyAlignment="1">
      <alignment horizontal="center" vertical="top"/>
    </xf>
    <xf numFmtId="0" fontId="29" fillId="0" borderId="23" xfId="0" applyFont="1" applyBorder="1" applyAlignment="1">
      <alignment horizontal="center" vertical="center"/>
    </xf>
    <xf numFmtId="0" fontId="28" fillId="0" borderId="0" xfId="0" applyFont="1"/>
    <xf numFmtId="0" fontId="29" fillId="9" borderId="24" xfId="0" applyFont="1" applyFill="1" applyBorder="1"/>
    <xf numFmtId="0" fontId="28" fillId="9" borderId="24" xfId="0" applyFont="1" applyFill="1" applyBorder="1"/>
    <xf numFmtId="0" fontId="28" fillId="0" borderId="18" xfId="0" applyFont="1" applyBorder="1"/>
    <xf numFmtId="0" fontId="28" fillId="9" borderId="18" xfId="0" applyFont="1" applyFill="1" applyBorder="1"/>
    <xf numFmtId="166" fontId="29" fillId="9" borderId="21" xfId="4" applyNumberFormat="1" applyFont="1" applyFill="1" applyBorder="1"/>
    <xf numFmtId="0" fontId="29" fillId="9" borderId="18" xfId="0" applyFont="1" applyFill="1" applyBorder="1"/>
    <xf numFmtId="0" fontId="29" fillId="0" borderId="18" xfId="0" applyFont="1" applyBorder="1"/>
    <xf numFmtId="166" fontId="29" fillId="0" borderId="22" xfId="4" applyNumberFormat="1" applyFont="1" applyBorder="1"/>
    <xf numFmtId="165" fontId="29" fillId="9" borderId="22" xfId="1" applyNumberFormat="1" applyFont="1" applyFill="1" applyBorder="1"/>
    <xf numFmtId="165" fontId="29" fillId="9" borderId="0" xfId="1" applyNumberFormat="1" applyFont="1" applyFill="1"/>
    <xf numFmtId="165" fontId="34" fillId="0" borderId="2" xfId="1" applyNumberFormat="1" applyFont="1" applyBorder="1"/>
    <xf numFmtId="166" fontId="28" fillId="9" borderId="27" xfId="4" applyNumberFormat="1" applyFont="1" applyFill="1" applyBorder="1"/>
    <xf numFmtId="166" fontId="28" fillId="0" borderId="0" xfId="4" applyNumberFormat="1" applyFont="1"/>
    <xf numFmtId="166" fontId="28" fillId="9" borderId="0" xfId="4" applyNumberFormat="1" applyFont="1" applyFill="1"/>
    <xf numFmtId="166" fontId="29" fillId="9" borderId="27" xfId="4" applyNumberFormat="1" applyFont="1" applyFill="1" applyBorder="1"/>
    <xf numFmtId="166" fontId="29" fillId="0" borderId="0" xfId="4" applyNumberFormat="1" applyFont="1"/>
    <xf numFmtId="165" fontId="34" fillId="0" borderId="28" xfId="1" applyNumberFormat="1" applyFont="1" applyBorder="1"/>
    <xf numFmtId="0" fontId="32" fillId="0" borderId="29" xfId="0" applyFont="1" applyBorder="1"/>
    <xf numFmtId="0" fontId="33" fillId="0" borderId="1" xfId="0" applyFont="1" applyBorder="1"/>
    <xf numFmtId="0" fontId="33" fillId="0" borderId="3" xfId="0" applyFont="1" applyBorder="1"/>
    <xf numFmtId="0" fontId="32" fillId="0" borderId="24" xfId="0" applyFont="1" applyBorder="1"/>
    <xf numFmtId="165" fontId="35" fillId="0" borderId="27" xfId="1" applyNumberFormat="1" applyFont="1" applyBorder="1"/>
    <xf numFmtId="0" fontId="32" fillId="0" borderId="18" xfId="0" applyFont="1" applyBorder="1"/>
    <xf numFmtId="165" fontId="35" fillId="0" borderId="0" xfId="1" applyNumberFormat="1" applyFont="1"/>
    <xf numFmtId="0" fontId="0" fillId="0" borderId="0" xfId="0"/>
    <xf numFmtId="0" fontId="0" fillId="0" borderId="0" xfId="0" applyAlignment="1">
      <alignment horizontal="right"/>
    </xf>
    <xf numFmtId="0" fontId="10" fillId="0" borderId="0" xfId="2" applyFont="1"/>
    <xf numFmtId="6" fontId="2" fillId="0" borderId="0" xfId="0" applyNumberFormat="1" applyFont="1"/>
    <xf numFmtId="44" fontId="1" fillId="0" borderId="0" xfId="4"/>
    <xf numFmtId="44" fontId="1" fillId="0" borderId="14" xfId="4" applyBorder="1"/>
    <xf numFmtId="0" fontId="36" fillId="0" borderId="31" xfId="0" applyFont="1" applyBorder="1" applyAlignment="1">
      <alignment horizontal="center" vertical="top"/>
    </xf>
    <xf numFmtId="0" fontId="36" fillId="0" borderId="31" xfId="2" applyFont="1" applyBorder="1" applyAlignment="1">
      <alignment horizontal="center" vertical="top"/>
    </xf>
    <xf numFmtId="44" fontId="2" fillId="0" borderId="0" xfId="4" applyFont="1"/>
    <xf numFmtId="0" fontId="29" fillId="0" borderId="30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31" fillId="0" borderId="21" xfId="0" applyFont="1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29" fillId="0" borderId="4" xfId="0" applyFont="1" applyBorder="1" applyAlignment="1">
      <alignment horizontal="center"/>
    </xf>
    <xf numFmtId="0" fontId="0" fillId="0" borderId="7" xfId="0" applyBorder="1"/>
    <xf numFmtId="0" fontId="0" fillId="0" borderId="4" xfId="0" applyBorder="1"/>
    <xf numFmtId="6" fontId="3" fillId="6" borderId="0" xfId="0" applyNumberFormat="1" applyFont="1" applyFill="1" applyAlignment="1">
      <alignment horizontal="center"/>
    </xf>
    <xf numFmtId="0" fontId="0" fillId="0" borderId="0" xfId="0"/>
    <xf numFmtId="6" fontId="3" fillId="4" borderId="0" xfId="0" applyNumberFormat="1" applyFont="1" applyFill="1" applyAlignment="1">
      <alignment horizontal="center"/>
    </xf>
    <xf numFmtId="0" fontId="13" fillId="5" borderId="0" xfId="2" applyFont="1" applyFill="1" applyAlignment="1">
      <alignment horizontal="center"/>
    </xf>
    <xf numFmtId="0" fontId="0" fillId="0" borderId="0" xfId="0" applyAlignment="1">
      <alignment horizontal="right"/>
    </xf>
    <xf numFmtId="0" fontId="13" fillId="6" borderId="0" xfId="2" applyFont="1" applyFill="1" applyAlignment="1">
      <alignment horizontal="center"/>
    </xf>
    <xf numFmtId="0" fontId="9" fillId="0" borderId="0" xfId="2" applyFont="1" applyAlignment="1">
      <alignment horizontal="center"/>
    </xf>
    <xf numFmtId="0" fontId="10" fillId="0" borderId="0" xfId="2" applyFont="1"/>
    <xf numFmtId="0" fontId="13" fillId="2" borderId="0" xfId="2" applyFont="1" applyFill="1" applyAlignment="1">
      <alignment horizontal="center"/>
    </xf>
    <xf numFmtId="0" fontId="13" fillId="3" borderId="1" xfId="2" applyFont="1" applyFill="1" applyBorder="1" applyAlignment="1">
      <alignment horizontal="center"/>
    </xf>
    <xf numFmtId="0" fontId="0" fillId="0" borderId="1" xfId="0" applyBorder="1"/>
    <xf numFmtId="0" fontId="14" fillId="0" borderId="5" xfId="2" applyFont="1" applyBorder="1" applyAlignment="1">
      <alignment horizontal="center"/>
    </xf>
    <xf numFmtId="0" fontId="13" fillId="3" borderId="0" xfId="2" applyFont="1" applyFill="1" applyAlignment="1">
      <alignment horizontal="center"/>
    </xf>
  </cellXfs>
  <cellStyles count="6">
    <cellStyle name="Currency" xfId="4" builtinId="4"/>
    <cellStyle name="Currency 2" xfId="3" xr:uid="{00000000-0005-0000-0000-000003000000}"/>
    <cellStyle name="Normal" xfId="0" builtinId="0"/>
    <cellStyle name="Normal 2" xfId="2" xr:uid="{00000000-0005-0000-0000-000002000000}"/>
    <cellStyle name="Percent" xfId="1" builtinId="5"/>
    <cellStyle name="Percent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I21"/>
  <sheetViews>
    <sheetView showGridLines="0" zoomScale="110" zoomScaleNormal="110" workbookViewId="0">
      <selection activeCell="C24" sqref="C24"/>
    </sheetView>
  </sheetViews>
  <sheetFormatPr baseColWidth="10" defaultRowHeight="19"/>
  <cols>
    <col min="1" max="1" width="7" style="82" customWidth="1"/>
    <col min="2" max="2" width="31.5" style="82" customWidth="1"/>
    <col min="3" max="5" width="12.83203125" style="82" customWidth="1"/>
    <col min="6" max="6" width="0.6640625" style="82" customWidth="1"/>
    <col min="7" max="9" width="12.83203125" style="82" customWidth="1"/>
    <col min="10" max="19" width="10.83203125" style="82" customWidth="1"/>
    <col min="20" max="16384" width="10.83203125" style="82"/>
  </cols>
  <sheetData>
    <row r="3" spans="2:9" ht="20" customHeight="1">
      <c r="B3" s="119" t="s">
        <v>0</v>
      </c>
      <c r="C3" s="120"/>
      <c r="D3" s="120"/>
      <c r="E3" s="120"/>
      <c r="F3" s="120"/>
      <c r="G3" s="120"/>
      <c r="H3" s="120"/>
      <c r="I3" s="121"/>
    </row>
    <row r="4" spans="2:9" ht="16" customHeight="1">
      <c r="B4" s="105" t="s">
        <v>1</v>
      </c>
      <c r="I4" s="55"/>
    </row>
    <row r="5" spans="2:9">
      <c r="B5" s="58"/>
      <c r="C5" s="122" t="s">
        <v>2</v>
      </c>
      <c r="D5" s="123"/>
      <c r="E5" s="123"/>
      <c r="F5" s="123"/>
      <c r="G5" s="123"/>
      <c r="H5" s="123"/>
      <c r="I5" s="124"/>
    </row>
    <row r="6" spans="2:9">
      <c r="B6" s="54"/>
      <c r="C6" s="116" t="s">
        <v>3</v>
      </c>
      <c r="D6" s="117"/>
      <c r="E6" s="118"/>
      <c r="F6" s="59"/>
      <c r="G6" s="116" t="s">
        <v>4</v>
      </c>
      <c r="H6" s="117"/>
      <c r="I6" s="118"/>
    </row>
    <row r="7" spans="2:9">
      <c r="B7" s="57" t="s">
        <v>5</v>
      </c>
      <c r="C7" s="81">
        <v>2020</v>
      </c>
      <c r="D7" s="81">
        <v>2021</v>
      </c>
      <c r="E7" s="81" t="s">
        <v>6</v>
      </c>
      <c r="F7" s="56"/>
      <c r="G7" s="56">
        <v>2020</v>
      </c>
      <c r="H7" s="81">
        <v>2021</v>
      </c>
      <c r="I7" s="81" t="s">
        <v>6</v>
      </c>
    </row>
    <row r="8" spans="2:9" ht="21" customHeight="1">
      <c r="B8" s="84" t="s">
        <v>7</v>
      </c>
      <c r="C8" s="60">
        <f>Summary!B7/1000</f>
        <v>-57504.050720524501</v>
      </c>
      <c r="D8" s="60">
        <f>Summary!C7/1000</f>
        <v>-51900.78016545601</v>
      </c>
      <c r="E8" s="60">
        <f t="shared" ref="E8:E16" si="0">SUM(C8:D8)</f>
        <v>-109404.83088598051</v>
      </c>
      <c r="F8" s="94"/>
      <c r="G8" s="60">
        <f>Summary!G7/1000</f>
        <v>-122049.80085170154</v>
      </c>
      <c r="H8" s="60">
        <f>Summary!H7/1000</f>
        <v>-139055.87901905313</v>
      </c>
      <c r="I8" s="60">
        <f t="shared" ref="I8:I16" si="1">SUM(G8:H8)</f>
        <v>-261105.67987075465</v>
      </c>
    </row>
    <row r="9" spans="2:9">
      <c r="B9" s="85" t="s">
        <v>8</v>
      </c>
      <c r="C9" s="61">
        <f>Summary!B8/1000</f>
        <v>-26484.68987361054</v>
      </c>
      <c r="D9" s="61">
        <f>Summary!C8/1000</f>
        <v>-38316.17777571467</v>
      </c>
      <c r="E9" s="61">
        <f t="shared" si="0"/>
        <v>-64800.867649325213</v>
      </c>
      <c r="F9" s="95"/>
      <c r="G9" s="61">
        <f>Summary!G8/1000</f>
        <v>-38190.246157471083</v>
      </c>
      <c r="H9" s="61">
        <f>Summary!H8/1000</f>
        <v>-64378.845877599248</v>
      </c>
      <c r="I9" s="61">
        <f t="shared" si="1"/>
        <v>-102569.09203507032</v>
      </c>
    </row>
    <row r="10" spans="2:9" ht="21" customHeight="1">
      <c r="B10" s="86" t="s">
        <v>9</v>
      </c>
      <c r="C10" s="62">
        <f>Summary!B14/1000</f>
        <v>-368224.40445911745</v>
      </c>
      <c r="D10" s="62">
        <f>Summary!C14/1000</f>
        <v>293743.19297417009</v>
      </c>
      <c r="E10" s="62">
        <f t="shared" si="0"/>
        <v>-74481.211484947358</v>
      </c>
      <c r="F10" s="96"/>
      <c r="G10" s="62">
        <f>Summary!G14/1000</f>
        <v>-369790.91442217462</v>
      </c>
      <c r="H10" s="62">
        <f>Summary!H14/1000</f>
        <v>246662.04824936713</v>
      </c>
      <c r="I10" s="62">
        <f t="shared" si="1"/>
        <v>-123128.86617280749</v>
      </c>
    </row>
    <row r="11" spans="2:9">
      <c r="B11" s="85" t="s">
        <v>10</v>
      </c>
      <c r="C11" s="61">
        <f>Summary!B9/1000</f>
        <v>-24372.191860057315</v>
      </c>
      <c r="D11" s="61">
        <f>Summary!C9/1000</f>
        <v>-25617.556511571544</v>
      </c>
      <c r="E11" s="61">
        <f t="shared" si="0"/>
        <v>-49989.748371628855</v>
      </c>
      <c r="F11" s="95"/>
      <c r="G11" s="61">
        <f>Summary!G9/1000</f>
        <v>-24372.191860057315</v>
      </c>
      <c r="H11" s="61">
        <f>Summary!H9/1000</f>
        <v>-59768.570034714627</v>
      </c>
      <c r="I11" s="61">
        <f t="shared" si="1"/>
        <v>-84140.761894771946</v>
      </c>
    </row>
    <row r="12" spans="2:9">
      <c r="B12" s="86" t="s">
        <v>11</v>
      </c>
      <c r="C12" s="62">
        <f>Summary!B10/1000</f>
        <v>-5242.8193094313274</v>
      </c>
      <c r="D12" s="62">
        <f>Summary!C10/1000</f>
        <v>-3225.7640580053999</v>
      </c>
      <c r="E12" s="62">
        <f t="shared" si="0"/>
        <v>-8468.5833674367277</v>
      </c>
      <c r="F12" s="96"/>
      <c r="G12" s="62">
        <f>Summary!G10/1000</f>
        <v>-10485.638618862662</v>
      </c>
      <c r="H12" s="62">
        <f>Summary!H10/1000</f>
        <v>-9011.2993392480839</v>
      </c>
      <c r="I12" s="62">
        <f t="shared" si="1"/>
        <v>-19496.937958110746</v>
      </c>
    </row>
    <row r="13" spans="2:9">
      <c r="B13" s="85" t="s">
        <v>12</v>
      </c>
      <c r="C13" s="61">
        <f>Summary!B11/1000</f>
        <v>-4473.5097762431005</v>
      </c>
      <c r="D13" s="61">
        <f>Summary!C11/1000</f>
        <v>-6778.2999107023497</v>
      </c>
      <c r="E13" s="61">
        <f t="shared" si="0"/>
        <v>-11251.809686945449</v>
      </c>
      <c r="F13" s="95"/>
      <c r="G13" s="61">
        <f>Summary!G11/1000</f>
        <v>-5751.6554265982722</v>
      </c>
      <c r="H13" s="61">
        <f>Summary!H11/1000</f>
        <v>-9133.2796454666532</v>
      </c>
      <c r="I13" s="61">
        <f t="shared" si="1"/>
        <v>-14884.935072064925</v>
      </c>
    </row>
    <row r="14" spans="2:9" ht="21" customHeight="1">
      <c r="B14" s="86" t="s">
        <v>13</v>
      </c>
      <c r="C14" s="62">
        <f>Summary!B12/1000</f>
        <v>-24900.99260240611</v>
      </c>
      <c r="D14" s="62">
        <f>Summary!C12/1000</f>
        <v>19817.053625237542</v>
      </c>
      <c r="E14" s="62">
        <f t="shared" si="0"/>
        <v>-5083.9389771685674</v>
      </c>
      <c r="F14" s="96"/>
      <c r="G14" s="62">
        <f>Summary!G12/1000</f>
        <v>-25025.485855125942</v>
      </c>
      <c r="H14" s="62">
        <f>Summary!H12/1000</f>
        <v>16597.278782452631</v>
      </c>
      <c r="I14" s="62">
        <f t="shared" si="1"/>
        <v>-8428.2070726733109</v>
      </c>
    </row>
    <row r="15" spans="2:9">
      <c r="B15" s="85" t="s">
        <v>14</v>
      </c>
      <c r="C15" s="61">
        <f>Summary!B13/1000</f>
        <v>-8011.5392044227301</v>
      </c>
      <c r="D15" s="61">
        <f>Summary!C13/1000</f>
        <v>-9066.2472580230133</v>
      </c>
      <c r="E15" s="61">
        <f t="shared" si="0"/>
        <v>-17077.786462445743</v>
      </c>
      <c r="F15" s="95"/>
      <c r="G15" s="61">
        <f>Summary!G13/1000</f>
        <v>-13352.565340704547</v>
      </c>
      <c r="H15" s="61">
        <f>Summary!H13/1000</f>
        <v>-15429.914805213079</v>
      </c>
      <c r="I15" s="61">
        <f t="shared" si="1"/>
        <v>-28782.480145917623</v>
      </c>
    </row>
    <row r="16" spans="2:9">
      <c r="B16" s="83" t="s">
        <v>15</v>
      </c>
      <c r="C16" s="87">
        <f>SUM(C8:C15)</f>
        <v>-519214.19780581305</v>
      </c>
      <c r="D16" s="87">
        <f>SUM(D8:D15)</f>
        <v>178655.42091993464</v>
      </c>
      <c r="E16" s="87">
        <f t="shared" si="0"/>
        <v>-340558.77688587841</v>
      </c>
      <c r="F16" s="97"/>
      <c r="G16" s="87">
        <f>SUM(G8:G15)</f>
        <v>-609018.49853269593</v>
      </c>
      <c r="H16" s="87">
        <f>SUM(H8:H15)</f>
        <v>-33518.461689475072</v>
      </c>
      <c r="I16" s="87">
        <f t="shared" si="1"/>
        <v>-642536.96022217104</v>
      </c>
    </row>
    <row r="17" spans="2:9">
      <c r="B17" s="89" t="s">
        <v>16</v>
      </c>
      <c r="C17" s="90">
        <f>3726419+517337</f>
        <v>4243756</v>
      </c>
      <c r="D17" s="90">
        <f>3860761+551000</f>
        <v>4411761</v>
      </c>
      <c r="E17" s="90">
        <f>C17+D17</f>
        <v>8655517</v>
      </c>
      <c r="F17" s="98"/>
      <c r="G17" s="90">
        <f>C17</f>
        <v>4243756</v>
      </c>
      <c r="H17" s="90">
        <f>D17</f>
        <v>4411761</v>
      </c>
      <c r="I17" s="90">
        <f>E17</f>
        <v>8655517</v>
      </c>
    </row>
    <row r="18" spans="2:9">
      <c r="B18" s="88" t="s">
        <v>17</v>
      </c>
      <c r="C18" s="91">
        <f>C16/C17</f>
        <v>-0.12234779704719428</v>
      </c>
      <c r="D18" s="91">
        <f>D16/D17</f>
        <v>4.0495262757872567E-2</v>
      </c>
      <c r="E18" s="91">
        <f>E16/E17</f>
        <v>-3.934586193821564E-2</v>
      </c>
      <c r="F18" s="92"/>
      <c r="G18" s="91">
        <f>G16/G17</f>
        <v>-0.1435093107456451</v>
      </c>
      <c r="H18" s="91">
        <f>H16/H17</f>
        <v>-7.5975243648681492E-3</v>
      </c>
      <c r="I18" s="91">
        <f>I16/I17</f>
        <v>-7.423438255879701E-2</v>
      </c>
    </row>
    <row r="19" spans="2:9">
      <c r="B19" s="103" t="s">
        <v>18</v>
      </c>
      <c r="C19" s="104"/>
      <c r="D19" s="104"/>
      <c r="E19" s="104"/>
      <c r="F19" s="104"/>
      <c r="G19" s="104"/>
      <c r="H19" s="104"/>
      <c r="I19" s="99"/>
    </row>
    <row r="20" spans="2:9">
      <c r="B20" s="105" t="s">
        <v>19</v>
      </c>
      <c r="C20" s="106"/>
      <c r="D20" s="106"/>
      <c r="E20" s="106"/>
      <c r="F20" s="106"/>
      <c r="G20" s="106"/>
      <c r="H20" s="106"/>
      <c r="I20" s="93"/>
    </row>
    <row r="21" spans="2:9">
      <c r="B21" s="100" t="s">
        <v>20</v>
      </c>
      <c r="C21" s="101"/>
      <c r="D21" s="101"/>
      <c r="E21" s="101"/>
      <c r="F21" s="101"/>
      <c r="G21" s="101"/>
      <c r="H21" s="101"/>
      <c r="I21" s="102"/>
    </row>
  </sheetData>
  <mergeCells count="4">
    <mergeCell ref="C6:E6"/>
    <mergeCell ref="G6:I6"/>
    <mergeCell ref="B3:I3"/>
    <mergeCell ref="C5:I5"/>
  </mergeCells>
  <pageMargins left="0.7" right="0.7" top="0.75" bottom="0.75" header="0.3" footer="0.3"/>
  <pageSetup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400C6"/>
  </sheetPr>
  <dimension ref="A1:V35"/>
  <sheetViews>
    <sheetView topLeftCell="A13" workbookViewId="0">
      <selection activeCell="D35" sqref="D35"/>
    </sheetView>
  </sheetViews>
  <sheetFormatPr baseColWidth="10" defaultColWidth="10.83203125" defaultRowHeight="16"/>
  <cols>
    <col min="1" max="1" width="15.1640625" style="109" bestFit="1" customWidth="1"/>
    <col min="2" max="2" width="16" style="109" customWidth="1"/>
    <col min="3" max="10" width="15" style="109" bestFit="1" customWidth="1"/>
    <col min="11" max="12" width="16" style="109" bestFit="1" customWidth="1"/>
    <col min="13" max="22" width="15" style="109" bestFit="1" customWidth="1"/>
    <col min="23" max="60" width="10.83203125" style="109" customWidth="1"/>
    <col min="61" max="16384" width="10.83203125" style="109"/>
  </cols>
  <sheetData>
    <row r="1" spans="1:22" ht="26" customHeight="1">
      <c r="A1" s="131" t="s">
        <v>127</v>
      </c>
      <c r="B1" s="132"/>
      <c r="C1" s="132"/>
      <c r="D1" s="132"/>
      <c r="E1" s="132"/>
      <c r="F1" s="132"/>
      <c r="G1" s="132"/>
      <c r="H1" s="132"/>
      <c r="I1" s="132"/>
      <c r="J1" s="132"/>
    </row>
    <row r="3" spans="1:22" ht="17" customHeight="1" thickBot="1"/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21</v>
      </c>
      <c r="E5" s="63">
        <f>SUM(B16:D16)</f>
        <v>-4473509.7762431009</v>
      </c>
      <c r="F5" s="64">
        <f>SUM(B25:D25)</f>
        <v>-5751655.4265982723</v>
      </c>
    </row>
    <row r="6" spans="1:22" ht="19" customHeight="1">
      <c r="B6" s="4"/>
      <c r="D6" s="20" t="s">
        <v>22</v>
      </c>
      <c r="E6" s="65">
        <f>SUM(E16:P16)</f>
        <v>-6778299.9107023496</v>
      </c>
      <c r="F6" s="66">
        <f>SUM(E25:P25)</f>
        <v>-9133279.6454666536</v>
      </c>
    </row>
    <row r="7" spans="1:22" ht="21" customHeight="1" thickBot="1">
      <c r="D7" s="21" t="s">
        <v>93</v>
      </c>
      <c r="E7" s="67">
        <f>SUM(Q16:V16)</f>
        <v>-2208507.8477198826</v>
      </c>
      <c r="F7" s="68">
        <f>SUM(Q25:V25)</f>
        <v>-2208507.8477198826</v>
      </c>
      <c r="J7" s="32"/>
    </row>
    <row r="8" spans="1:22" ht="20" customHeight="1" thickTop="1" thickBot="1">
      <c r="B8" s="11"/>
      <c r="D8" s="22" t="s">
        <v>6</v>
      </c>
      <c r="E8" s="69">
        <f>SUM(E5:E7)</f>
        <v>-13460317.534665331</v>
      </c>
      <c r="F8" s="70">
        <f>SUM(F5:F7)</f>
        <v>-17093442.919784807</v>
      </c>
    </row>
    <row r="9" spans="1:22" ht="20" customHeight="1">
      <c r="B9" s="12"/>
    </row>
    <row r="11" spans="1:22" ht="26" customHeight="1">
      <c r="A11" s="133" t="s">
        <v>120</v>
      </c>
      <c r="B11" s="132"/>
      <c r="C11" s="132"/>
      <c r="D11" s="132"/>
      <c r="E11" s="132"/>
      <c r="F11" s="132"/>
      <c r="G11" s="132"/>
      <c r="H11" s="132"/>
      <c r="I11" s="132"/>
      <c r="J11" s="132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4" spans="1:22">
      <c r="B14" s="136" t="s">
        <v>121</v>
      </c>
      <c r="C14" s="123"/>
      <c r="D14" s="123"/>
      <c r="E14" s="123"/>
      <c r="F14" s="123"/>
      <c r="G14" s="123"/>
      <c r="H14" s="123"/>
      <c r="I14" s="123"/>
      <c r="J14" s="124"/>
      <c r="K14" s="136" t="s">
        <v>122</v>
      </c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4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6">
        <v>44196</v>
      </c>
      <c r="K15" s="6">
        <v>44227</v>
      </c>
      <c r="L15" s="6">
        <v>44255</v>
      </c>
      <c r="M15" s="6">
        <v>44286</v>
      </c>
      <c r="N15" s="6">
        <v>44316</v>
      </c>
      <c r="O15" s="6">
        <v>44347</v>
      </c>
      <c r="P15" s="6">
        <v>44377</v>
      </c>
      <c r="Q15" s="6">
        <v>44408</v>
      </c>
      <c r="R15" s="6">
        <v>44439</v>
      </c>
      <c r="S15" s="6">
        <v>44469</v>
      </c>
      <c r="T15" s="6">
        <v>44500</v>
      </c>
      <c r="U15" s="6">
        <v>44530</v>
      </c>
      <c r="V15" s="6">
        <v>44561</v>
      </c>
    </row>
    <row r="16" spans="1:22">
      <c r="A16" s="7" t="s">
        <v>6</v>
      </c>
      <c r="B16" s="78">
        <f t="shared" ref="B16:V16" si="0">B33-B32</f>
        <v>-2959182.430264649</v>
      </c>
      <c r="C16" s="78">
        <f t="shared" si="0"/>
        <v>-964305.35749525414</v>
      </c>
      <c r="D16" s="78">
        <f t="shared" si="0"/>
        <v>-550021.98848319822</v>
      </c>
      <c r="E16" s="78">
        <f t="shared" si="0"/>
        <v>-894705.97828096524</v>
      </c>
      <c r="F16" s="78">
        <f t="shared" si="0"/>
        <v>-2054036.2512394371</v>
      </c>
      <c r="G16" s="78">
        <f t="shared" si="0"/>
        <v>-713643.78089414001</v>
      </c>
      <c r="H16" s="78">
        <f t="shared" si="0"/>
        <v>-487859.98065642896</v>
      </c>
      <c r="I16" s="78">
        <f t="shared" si="0"/>
        <v>-404505.65209613298</v>
      </c>
      <c r="J16" s="78">
        <f t="shared" si="0"/>
        <v>-395809.59076096001</v>
      </c>
      <c r="K16" s="78">
        <f t="shared" si="0"/>
        <v>-254660.85851066094</v>
      </c>
      <c r="L16" s="78">
        <f t="shared" si="0"/>
        <v>-298231.1321922408</v>
      </c>
      <c r="M16" s="78">
        <f t="shared" si="0"/>
        <v>-245563.06386007299</v>
      </c>
      <c r="N16" s="78">
        <f t="shared" si="0"/>
        <v>-693358.42944000289</v>
      </c>
      <c r="O16" s="78">
        <f t="shared" si="0"/>
        <v>-208184.32735962397</v>
      </c>
      <c r="P16" s="78">
        <f t="shared" si="0"/>
        <v>-127740.8654116831</v>
      </c>
      <c r="Q16" s="78">
        <f t="shared" si="0"/>
        <v>-329477.02964054374</v>
      </c>
      <c r="R16" s="78">
        <f t="shared" si="0"/>
        <v>-759143.29742227681</v>
      </c>
      <c r="S16" s="78">
        <f t="shared" si="0"/>
        <v>-351935.55995588214</v>
      </c>
      <c r="T16" s="78">
        <f t="shared" si="0"/>
        <v>-262591.86007163092</v>
      </c>
      <c r="U16" s="78">
        <f t="shared" si="0"/>
        <v>-258386.92892476683</v>
      </c>
      <c r="V16" s="78">
        <f t="shared" si="0"/>
        <v>-246973.17170478194</v>
      </c>
    </row>
    <row r="17" spans="1:22">
      <c r="A17" s="7" t="s">
        <v>110</v>
      </c>
      <c r="B17" s="78">
        <f>SUM($B$16:B16)</f>
        <v>-2959182.430264649</v>
      </c>
      <c r="C17" s="78">
        <f>SUM($B$16:C16)</f>
        <v>-3923487.7877599029</v>
      </c>
      <c r="D17" s="78">
        <f>SUM($B$16:D16)</f>
        <v>-4473509.7762431009</v>
      </c>
      <c r="E17" s="78">
        <f>SUM($B$16:E16)</f>
        <v>-5368215.7545240661</v>
      </c>
      <c r="F17" s="78">
        <f>SUM($B$16:F16)</f>
        <v>-7422252.0057635028</v>
      </c>
      <c r="G17" s="78">
        <f>SUM($B$16:G16)</f>
        <v>-8135895.7866576426</v>
      </c>
      <c r="H17" s="78">
        <f>SUM($B$16:H16)</f>
        <v>-8623755.7673140708</v>
      </c>
      <c r="I17" s="78">
        <f>SUM($B$16:I16)</f>
        <v>-9028261.4194102045</v>
      </c>
      <c r="J17" s="78">
        <f>SUM($B$16:J16)</f>
        <v>-9424071.0101711638</v>
      </c>
      <c r="K17" s="78">
        <f>SUM($B$16:K16)</f>
        <v>-9678731.8686818257</v>
      </c>
      <c r="L17" s="78">
        <f>SUM($B$16:L16)</f>
        <v>-9976963.0008740667</v>
      </c>
      <c r="M17" s="78">
        <f>SUM($B$16:M16)</f>
        <v>-10222526.06473414</v>
      </c>
      <c r="N17" s="78">
        <f>SUM($B$16:N16)</f>
        <v>-10915884.494174143</v>
      </c>
      <c r="O17" s="78">
        <f>SUM($B$16:O16)</f>
        <v>-11124068.821533768</v>
      </c>
      <c r="P17" s="78">
        <f>SUM($B$16:P16)</f>
        <v>-11251809.686945451</v>
      </c>
      <c r="Q17" s="78">
        <f>SUM($B$16:Q16)</f>
        <v>-11581286.716585996</v>
      </c>
      <c r="R17" s="78">
        <f>SUM($B$16:R16)</f>
        <v>-12340430.014008272</v>
      </c>
      <c r="S17" s="78">
        <f>SUM($B$16:S16)</f>
        <v>-12692365.573964154</v>
      </c>
      <c r="T17" s="78">
        <f>SUM($B$16:T16)</f>
        <v>-12954957.434035785</v>
      </c>
      <c r="U17" s="78">
        <f>SUM($B$16:U16)</f>
        <v>-13213344.362960553</v>
      </c>
      <c r="V17" s="78">
        <f>SUM($B$16:V16)</f>
        <v>-13460317.534665335</v>
      </c>
    </row>
    <row r="18" spans="1:22">
      <c r="A18" s="7"/>
      <c r="B18" s="73"/>
      <c r="C18" s="73"/>
      <c r="D18" s="73"/>
      <c r="E18" s="73"/>
      <c r="F18" s="73"/>
      <c r="G18" s="73"/>
      <c r="H18" s="73"/>
      <c r="I18" s="73"/>
      <c r="J18" s="73"/>
    </row>
    <row r="19" spans="1:22">
      <c r="A19" s="7"/>
      <c r="B19" s="73"/>
      <c r="C19" s="73"/>
      <c r="D19" s="73"/>
      <c r="E19" s="73"/>
      <c r="F19" s="73"/>
      <c r="G19" s="73"/>
      <c r="H19" s="73"/>
      <c r="I19" s="73"/>
      <c r="J19" s="73"/>
    </row>
    <row r="20" spans="1:22" ht="26" customHeight="1">
      <c r="A20" s="133" t="s">
        <v>123</v>
      </c>
      <c r="B20" s="132"/>
      <c r="C20" s="132"/>
      <c r="D20" s="132"/>
      <c r="E20" s="132"/>
      <c r="F20" s="132"/>
      <c r="G20" s="132"/>
      <c r="H20" s="132"/>
      <c r="I20" s="132"/>
      <c r="J20" s="132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3" spans="1:22">
      <c r="B23" s="136" t="s">
        <v>121</v>
      </c>
      <c r="C23" s="123"/>
      <c r="D23" s="123"/>
      <c r="E23" s="123"/>
      <c r="F23" s="123"/>
      <c r="G23" s="123"/>
      <c r="H23" s="123"/>
      <c r="I23" s="123"/>
      <c r="J23" s="124"/>
      <c r="K23" s="136" t="s">
        <v>122</v>
      </c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4"/>
    </row>
    <row r="24" spans="1:22">
      <c r="A24" s="5"/>
      <c r="B24" s="6">
        <v>43951</v>
      </c>
      <c r="C24" s="6">
        <v>43982</v>
      </c>
      <c r="D24" s="6">
        <v>44012</v>
      </c>
      <c r="E24" s="6">
        <v>44043</v>
      </c>
      <c r="F24" s="6">
        <v>44074</v>
      </c>
      <c r="G24" s="6">
        <v>44104</v>
      </c>
      <c r="H24" s="6">
        <v>44135</v>
      </c>
      <c r="I24" s="6">
        <v>44165</v>
      </c>
      <c r="J24" s="6">
        <v>44196</v>
      </c>
      <c r="K24" s="6">
        <v>44227</v>
      </c>
      <c r="L24" s="6">
        <v>44255</v>
      </c>
      <c r="M24" s="6">
        <v>44286</v>
      </c>
      <c r="N24" s="6">
        <v>44316</v>
      </c>
      <c r="O24" s="6">
        <v>44347</v>
      </c>
      <c r="P24" s="6">
        <v>44377</v>
      </c>
      <c r="Q24" s="6">
        <v>44408</v>
      </c>
      <c r="R24" s="6">
        <v>44439</v>
      </c>
      <c r="S24" s="6">
        <v>44469</v>
      </c>
      <c r="T24" s="6">
        <v>44500</v>
      </c>
      <c r="U24" s="6">
        <v>44530</v>
      </c>
      <c r="V24" s="6">
        <v>44561</v>
      </c>
    </row>
    <row r="25" spans="1:22">
      <c r="A25" s="7" t="s">
        <v>6</v>
      </c>
      <c r="B25" s="78">
        <f t="shared" ref="B25:V25" si="1">B34-B32</f>
        <v>-3804663.1246259767</v>
      </c>
      <c r="C25" s="78">
        <f t="shared" si="1"/>
        <v>-1239821.1739224696</v>
      </c>
      <c r="D25" s="78">
        <f t="shared" si="1"/>
        <v>-707171.12804982625</v>
      </c>
      <c r="E25" s="78">
        <f t="shared" si="1"/>
        <v>-1342058.9674214474</v>
      </c>
      <c r="F25" s="78">
        <f t="shared" si="1"/>
        <v>-3081054.3768591564</v>
      </c>
      <c r="G25" s="78">
        <f t="shared" si="1"/>
        <v>-1070465.6713412101</v>
      </c>
      <c r="H25" s="78">
        <f t="shared" si="1"/>
        <v>-585431.97678771499</v>
      </c>
      <c r="I25" s="78">
        <f t="shared" si="1"/>
        <v>-485406.78251535981</v>
      </c>
      <c r="J25" s="78">
        <f t="shared" si="1"/>
        <v>-474971.50891315192</v>
      </c>
      <c r="K25" s="78">
        <f t="shared" si="1"/>
        <v>-339547.81134754908</v>
      </c>
      <c r="L25" s="78">
        <f t="shared" si="1"/>
        <v>-397641.50958965393</v>
      </c>
      <c r="M25" s="78">
        <f t="shared" si="1"/>
        <v>-327417.41848009801</v>
      </c>
      <c r="N25" s="78">
        <f t="shared" si="1"/>
        <v>-693358.42944000289</v>
      </c>
      <c r="O25" s="78">
        <f t="shared" si="1"/>
        <v>-208184.32735962397</v>
      </c>
      <c r="P25" s="78">
        <f t="shared" si="1"/>
        <v>-127740.8654116831</v>
      </c>
      <c r="Q25" s="78">
        <f t="shared" si="1"/>
        <v>-329477.02964054374</v>
      </c>
      <c r="R25" s="78">
        <f t="shared" si="1"/>
        <v>-759143.29742227681</v>
      </c>
      <c r="S25" s="78">
        <f t="shared" si="1"/>
        <v>-351935.55995588214</v>
      </c>
      <c r="T25" s="78">
        <f t="shared" si="1"/>
        <v>-262591.86007163092</v>
      </c>
      <c r="U25" s="78">
        <f t="shared" si="1"/>
        <v>-258386.92892476683</v>
      </c>
      <c r="V25" s="78">
        <f t="shared" si="1"/>
        <v>-246973.17170478194</v>
      </c>
    </row>
    <row r="26" spans="1:22">
      <c r="A26" s="7" t="s">
        <v>110</v>
      </c>
      <c r="B26" s="78">
        <f>SUM($B$25:B25)</f>
        <v>-3804663.1246259767</v>
      </c>
      <c r="C26" s="78">
        <f>SUM($B$25:C25)</f>
        <v>-5044484.298548446</v>
      </c>
      <c r="D26" s="78">
        <f>SUM($B$25:D25)</f>
        <v>-5751655.4265982723</v>
      </c>
      <c r="E26" s="78">
        <f>SUM($B$25:E25)</f>
        <v>-7093714.3940197192</v>
      </c>
      <c r="F26" s="78">
        <f>SUM($B$25:F25)</f>
        <v>-10174768.770878876</v>
      </c>
      <c r="G26" s="78">
        <f>SUM($B$25:G25)</f>
        <v>-11245234.442220086</v>
      </c>
      <c r="H26" s="78">
        <f>SUM($B$25:H25)</f>
        <v>-11830666.419007801</v>
      </c>
      <c r="I26" s="78">
        <f>SUM($B$25:I25)</f>
        <v>-12316073.201523161</v>
      </c>
      <c r="J26" s="78">
        <f>SUM($B$25:J25)</f>
        <v>-12791044.710436312</v>
      </c>
      <c r="K26" s="78">
        <f>SUM($B$25:K25)</f>
        <v>-13130592.521783862</v>
      </c>
      <c r="L26" s="78">
        <f>SUM($B$25:L25)</f>
        <v>-13528234.031373516</v>
      </c>
      <c r="M26" s="78">
        <f>SUM($B$25:M25)</f>
        <v>-13855651.449853614</v>
      </c>
      <c r="N26" s="78">
        <f>SUM($B$25:N25)</f>
        <v>-14549009.879293617</v>
      </c>
      <c r="O26" s="78">
        <f>SUM($B$25:O25)</f>
        <v>-14757194.206653241</v>
      </c>
      <c r="P26" s="78">
        <f>SUM($B$25:P25)</f>
        <v>-14884935.072064925</v>
      </c>
      <c r="Q26" s="78">
        <f>SUM($B$25:Q25)</f>
        <v>-15214412.101705469</v>
      </c>
      <c r="R26" s="78">
        <f>SUM($B$25:R25)</f>
        <v>-15973555.399127746</v>
      </c>
      <c r="S26" s="78">
        <f>SUM($B$25:S25)</f>
        <v>-16325490.959083628</v>
      </c>
      <c r="T26" s="78">
        <f>SUM($B$25:T25)</f>
        <v>-16588082.819155259</v>
      </c>
      <c r="U26" s="78">
        <f>SUM($B$25:U25)</f>
        <v>-16846469.748080026</v>
      </c>
      <c r="V26" s="78">
        <f>SUM($B$25:V25)</f>
        <v>-17093442.919784807</v>
      </c>
    </row>
    <row r="30" spans="1:22" ht="26" customHeight="1">
      <c r="A30" s="137" t="s">
        <v>112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114" t="s">
        <v>113</v>
      </c>
      <c r="B31" s="15">
        <v>43951</v>
      </c>
      <c r="C31" s="15">
        <v>43982</v>
      </c>
      <c r="D31" s="15">
        <v>44012</v>
      </c>
      <c r="E31" s="15">
        <v>44043</v>
      </c>
      <c r="F31" s="15">
        <v>44074</v>
      </c>
      <c r="G31" s="15">
        <v>44104</v>
      </c>
      <c r="H31" s="15">
        <v>44135</v>
      </c>
      <c r="I31" s="15">
        <v>44165</v>
      </c>
      <c r="J31" s="15">
        <v>44196</v>
      </c>
      <c r="K31" s="15">
        <v>44227</v>
      </c>
      <c r="L31" s="15">
        <v>44255</v>
      </c>
      <c r="M31" s="15">
        <v>44286</v>
      </c>
      <c r="N31" s="15">
        <v>44316</v>
      </c>
      <c r="O31" s="15">
        <v>44347</v>
      </c>
      <c r="P31" s="15">
        <v>44377</v>
      </c>
      <c r="Q31" s="15">
        <v>44408</v>
      </c>
      <c r="R31" s="15">
        <v>44439</v>
      </c>
      <c r="S31" s="15">
        <v>44469</v>
      </c>
      <c r="T31" s="15">
        <v>44500</v>
      </c>
      <c r="U31" s="15">
        <v>44530</v>
      </c>
      <c r="V31" s="15">
        <v>44561</v>
      </c>
    </row>
    <row r="32" spans="1:22">
      <c r="A32" s="114" t="s">
        <v>114</v>
      </c>
      <c r="B32" s="111">
        <v>4227403.4718066407</v>
      </c>
      <c r="C32" s="111">
        <v>1377579.0821360771</v>
      </c>
      <c r="D32" s="111">
        <v>785745.69783314026</v>
      </c>
      <c r="E32" s="111">
        <v>2236764.9457024122</v>
      </c>
      <c r="F32" s="111">
        <v>5135090.6280985931</v>
      </c>
      <c r="G32" s="111">
        <v>1784109.4522353499</v>
      </c>
      <c r="H32" s="111">
        <v>1951439.9226257161</v>
      </c>
      <c r="I32" s="111">
        <v>1618022.6083845319</v>
      </c>
      <c r="J32" s="111">
        <v>1583238.363043841</v>
      </c>
      <c r="K32" s="111">
        <v>1697739.056737744</v>
      </c>
      <c r="L32" s="111">
        <v>1988207.5479482729</v>
      </c>
      <c r="M32" s="111">
        <v>1637087.092400488</v>
      </c>
      <c r="N32" s="111">
        <v>4622389.5296000168</v>
      </c>
      <c r="O32" s="111">
        <v>1387895.515730828</v>
      </c>
      <c r="P32" s="111">
        <v>851605.7694112208</v>
      </c>
      <c r="Q32" s="111">
        <v>2196513.5309369578</v>
      </c>
      <c r="R32" s="111">
        <v>5060955.3161485093</v>
      </c>
      <c r="S32" s="111">
        <v>2346237.066372544</v>
      </c>
      <c r="T32" s="111">
        <v>1750612.40047754</v>
      </c>
      <c r="U32" s="111">
        <v>1722579.5261651089</v>
      </c>
      <c r="V32" s="111">
        <v>1646487.811365217</v>
      </c>
    </row>
    <row r="33" spans="1:22">
      <c r="A33" s="114" t="s">
        <v>115</v>
      </c>
      <c r="B33" s="111">
        <v>1268221.041541992</v>
      </c>
      <c r="C33" s="111">
        <v>413273.72464082303</v>
      </c>
      <c r="D33" s="111">
        <v>235723.7093499421</v>
      </c>
      <c r="E33" s="111">
        <v>1342058.9674214469</v>
      </c>
      <c r="F33" s="111">
        <v>3081054.3768591559</v>
      </c>
      <c r="G33" s="111">
        <v>1070465.6713412099</v>
      </c>
      <c r="H33" s="111">
        <v>1463579.9419692871</v>
      </c>
      <c r="I33" s="111">
        <v>1213516.9562883989</v>
      </c>
      <c r="J33" s="111">
        <v>1187428.772282881</v>
      </c>
      <c r="K33" s="111">
        <v>1443078.1982270831</v>
      </c>
      <c r="L33" s="111">
        <v>1689976.4157560321</v>
      </c>
      <c r="M33" s="111">
        <v>1391524.028540415</v>
      </c>
      <c r="N33" s="111">
        <v>3929031.1001600139</v>
      </c>
      <c r="O33" s="111">
        <v>1179711.1883712041</v>
      </c>
      <c r="P33" s="111">
        <v>723864.9039995377</v>
      </c>
      <c r="Q33" s="111">
        <v>1867036.5012964141</v>
      </c>
      <c r="R33" s="111">
        <v>4301812.0187262325</v>
      </c>
      <c r="S33" s="111">
        <v>1994301.5064166619</v>
      </c>
      <c r="T33" s="111">
        <v>1488020.5404059091</v>
      </c>
      <c r="U33" s="111">
        <v>1464192.5972403421</v>
      </c>
      <c r="V33" s="111">
        <v>1399514.639660435</v>
      </c>
    </row>
    <row r="34" spans="1:22">
      <c r="A34" s="113" t="s">
        <v>116</v>
      </c>
      <c r="B34" s="111">
        <v>422740.34718066402</v>
      </c>
      <c r="C34" s="111">
        <v>137757.90821360759</v>
      </c>
      <c r="D34" s="111">
        <v>78574.569783314015</v>
      </c>
      <c r="E34" s="111">
        <v>894705.97828096477</v>
      </c>
      <c r="F34" s="111">
        <v>2054036.2512394369</v>
      </c>
      <c r="G34" s="111">
        <v>713643.7808941399</v>
      </c>
      <c r="H34" s="111">
        <v>1366007.9458380011</v>
      </c>
      <c r="I34" s="111">
        <v>1132615.8258691721</v>
      </c>
      <c r="J34" s="111">
        <v>1108266.8541306891</v>
      </c>
      <c r="K34" s="111">
        <v>1358191.2453901949</v>
      </c>
      <c r="L34" s="111">
        <v>1590566.038358619</v>
      </c>
      <c r="M34" s="111">
        <v>1309669.67392039</v>
      </c>
      <c r="N34" s="111">
        <v>3929031.1001600139</v>
      </c>
      <c r="O34" s="111">
        <v>1179711.1883712041</v>
      </c>
      <c r="P34" s="111">
        <v>723864.9039995377</v>
      </c>
      <c r="Q34" s="111">
        <v>1867036.5012964141</v>
      </c>
      <c r="R34" s="111">
        <v>4301812.0187262325</v>
      </c>
      <c r="S34" s="111">
        <v>1994301.5064166619</v>
      </c>
      <c r="T34" s="111">
        <v>1488020.5404059091</v>
      </c>
      <c r="U34" s="111">
        <v>1464192.5972403421</v>
      </c>
      <c r="V34" s="111">
        <v>1399514.639660435</v>
      </c>
    </row>
    <row r="35" spans="1:22">
      <c r="A35" s="113" t="s">
        <v>117</v>
      </c>
      <c r="B35" s="111">
        <v>391195</v>
      </c>
      <c r="C35" s="111">
        <v>48405</v>
      </c>
      <c r="D35" s="111">
        <v>3407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F4D90"/>
  </sheetPr>
  <dimension ref="A1:V35"/>
  <sheetViews>
    <sheetView tabSelected="1" topLeftCell="A14" workbookViewId="0">
      <selection activeCell="F39" sqref="F39"/>
    </sheetView>
  </sheetViews>
  <sheetFormatPr baseColWidth="10" defaultColWidth="10.83203125" defaultRowHeight="16"/>
  <cols>
    <col min="1" max="1" width="15.1640625" style="109" bestFit="1" customWidth="1"/>
    <col min="2" max="2" width="16" style="109" customWidth="1"/>
    <col min="3" max="10" width="15" style="109" bestFit="1" customWidth="1"/>
    <col min="11" max="12" width="16" style="109" bestFit="1" customWidth="1"/>
    <col min="13" max="22" width="15" style="109" bestFit="1" customWidth="1"/>
    <col min="23" max="60" width="10.83203125" style="109" customWidth="1"/>
    <col min="61" max="16384" width="10.83203125" style="109"/>
  </cols>
  <sheetData>
    <row r="1" spans="1:22" ht="26" customHeight="1">
      <c r="A1" s="131" t="s">
        <v>128</v>
      </c>
      <c r="B1" s="132"/>
      <c r="C1" s="132"/>
      <c r="D1" s="132"/>
      <c r="E1" s="132"/>
      <c r="F1" s="132"/>
      <c r="G1" s="132"/>
      <c r="H1" s="132"/>
      <c r="I1" s="132"/>
      <c r="J1" s="132"/>
    </row>
    <row r="3" spans="1:22" ht="17" customHeight="1" thickBot="1"/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21</v>
      </c>
      <c r="E5" s="63">
        <f>SUM(B16:D16)</f>
        <v>-24900992.602406111</v>
      </c>
      <c r="F5" s="64">
        <f>SUM(B25:D25)</f>
        <v>-25025485.855125941</v>
      </c>
    </row>
    <row r="6" spans="1:22" ht="19" customHeight="1">
      <c r="B6" s="4"/>
      <c r="D6" s="20" t="s">
        <v>22</v>
      </c>
      <c r="E6" s="65">
        <f>SUM(E16:P16)</f>
        <v>19817053.625237543</v>
      </c>
      <c r="F6" s="66">
        <f>SUM(E25:P25)</f>
        <v>16597278.782452632</v>
      </c>
    </row>
    <row r="7" spans="1:22" ht="21" customHeight="1" thickBot="1">
      <c r="D7" s="21" t="s">
        <v>93</v>
      </c>
      <c r="E7" s="67">
        <f>SUM(Q16:V16)</f>
        <v>-553764.58591033285</v>
      </c>
      <c r="F7" s="68">
        <f>SUM(Q25:V25)</f>
        <v>-830646.87886549858</v>
      </c>
      <c r="J7" s="32"/>
    </row>
    <row r="8" spans="1:22" ht="20" customHeight="1" thickTop="1" thickBot="1">
      <c r="B8" s="11"/>
      <c r="D8" s="22" t="s">
        <v>6</v>
      </c>
      <c r="E8" s="69">
        <f>SUM(E5:E7)</f>
        <v>-5637703.5630789008</v>
      </c>
      <c r="F8" s="70">
        <f>SUM(F5:F7)</f>
        <v>-9258853.9515388086</v>
      </c>
    </row>
    <row r="9" spans="1:22" ht="20" customHeight="1">
      <c r="B9" s="12"/>
    </row>
    <row r="11" spans="1:22" ht="26" customHeight="1">
      <c r="A11" s="133" t="s">
        <v>120</v>
      </c>
      <c r="B11" s="132"/>
      <c r="C11" s="132"/>
      <c r="D11" s="132"/>
      <c r="E11" s="132"/>
      <c r="F11" s="132"/>
      <c r="G11" s="132"/>
      <c r="H11" s="132"/>
      <c r="I11" s="132"/>
      <c r="J11" s="132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4" spans="1:22">
      <c r="B14" s="136" t="s">
        <v>121</v>
      </c>
      <c r="C14" s="123"/>
      <c r="D14" s="123"/>
      <c r="E14" s="123"/>
      <c r="F14" s="123"/>
      <c r="G14" s="123"/>
      <c r="H14" s="123"/>
      <c r="I14" s="123"/>
      <c r="J14" s="124"/>
      <c r="K14" s="136" t="s">
        <v>122</v>
      </c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4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6">
        <v>44196</v>
      </c>
      <c r="K15" s="6">
        <v>44227</v>
      </c>
      <c r="L15" s="6">
        <v>44255</v>
      </c>
      <c r="M15" s="6">
        <v>44286</v>
      </c>
      <c r="N15" s="6">
        <v>44316</v>
      </c>
      <c r="O15" s="6">
        <v>44347</v>
      </c>
      <c r="P15" s="6">
        <v>44377</v>
      </c>
      <c r="Q15" s="6">
        <v>44408</v>
      </c>
      <c r="R15" s="6">
        <v>44439</v>
      </c>
      <c r="S15" s="6">
        <v>44469</v>
      </c>
      <c r="T15" s="6">
        <v>44500</v>
      </c>
      <c r="U15" s="6">
        <v>44530</v>
      </c>
      <c r="V15" s="6">
        <v>44561</v>
      </c>
    </row>
    <row r="16" spans="1:22">
      <c r="A16" s="7" t="s">
        <v>6</v>
      </c>
      <c r="B16" s="78">
        <f t="shared" ref="B16:V16" si="0">B33-B32</f>
        <v>-17015672.035416119</v>
      </c>
      <c r="C16" s="78">
        <f t="shared" si="0"/>
        <v>-6232887.916691184</v>
      </c>
      <c r="D16" s="78">
        <f t="shared" si="0"/>
        <v>-1652432.6502988082</v>
      </c>
      <c r="E16" s="78">
        <f t="shared" si="0"/>
        <v>16927085.185032532</v>
      </c>
      <c r="F16" s="78">
        <f t="shared" si="0"/>
        <v>5491213.9502682444</v>
      </c>
      <c r="G16" s="78">
        <f t="shared" si="0"/>
        <v>1149032.2302393692</v>
      </c>
      <c r="H16" s="78">
        <f t="shared" si="0"/>
        <v>-915995.22499123472</v>
      </c>
      <c r="I16" s="78">
        <f t="shared" si="0"/>
        <v>342651.08884413791</v>
      </c>
      <c r="J16" s="78">
        <f t="shared" si="0"/>
        <v>302408.15917214472</v>
      </c>
      <c r="K16" s="78">
        <f t="shared" si="0"/>
        <v>-175014.38254763582</v>
      </c>
      <c r="L16" s="78">
        <f t="shared" si="0"/>
        <v>-63455.682320817141</v>
      </c>
      <c r="M16" s="78">
        <f t="shared" si="0"/>
        <v>-311075.66372369183</v>
      </c>
      <c r="N16" s="78">
        <f t="shared" si="0"/>
        <v>-1981457.16295252</v>
      </c>
      <c r="O16" s="78">
        <f t="shared" si="0"/>
        <v>-718594.23921129201</v>
      </c>
      <c r="P16" s="78">
        <f t="shared" si="0"/>
        <v>-229744.63257169188</v>
      </c>
      <c r="Q16" s="78">
        <f t="shared" si="0"/>
        <v>-66243.527948746108</v>
      </c>
      <c r="R16" s="78">
        <f t="shared" si="0"/>
        <v>-80259.182508458034</v>
      </c>
      <c r="S16" s="78">
        <f t="shared" si="0"/>
        <v>-113321.23507769394</v>
      </c>
      <c r="T16" s="78">
        <f t="shared" si="0"/>
        <v>-150515.69838800002</v>
      </c>
      <c r="U16" s="78">
        <f t="shared" si="0"/>
        <v>-51836.597722199687</v>
      </c>
      <c r="V16" s="78">
        <f t="shared" si="0"/>
        <v>-91588.344265235006</v>
      </c>
    </row>
    <row r="17" spans="1:22">
      <c r="A17" s="7" t="s">
        <v>110</v>
      </c>
      <c r="B17" s="78">
        <f>SUM($B$16:B16)</f>
        <v>-17015672.035416119</v>
      </c>
      <c r="C17" s="78">
        <f>SUM($B$16:C16)</f>
        <v>-23248559.952107303</v>
      </c>
      <c r="D17" s="78">
        <f>SUM($B$16:D16)</f>
        <v>-24900992.602406111</v>
      </c>
      <c r="E17" s="78">
        <f>SUM($B$16:E16)</f>
        <v>-7973907.417373579</v>
      </c>
      <c r="F17" s="78">
        <f>SUM($B$16:F16)</f>
        <v>-2482693.4671053346</v>
      </c>
      <c r="G17" s="78">
        <f>SUM($B$16:G16)</f>
        <v>-1333661.2368659654</v>
      </c>
      <c r="H17" s="78">
        <f>SUM($B$16:H16)</f>
        <v>-2249656.4618572001</v>
      </c>
      <c r="I17" s="78">
        <f>SUM($B$16:I16)</f>
        <v>-1907005.3730130622</v>
      </c>
      <c r="J17" s="78">
        <f>SUM($B$16:J16)</f>
        <v>-1604597.2138409175</v>
      </c>
      <c r="K17" s="78">
        <f>SUM($B$16:K16)</f>
        <v>-1779611.5963885533</v>
      </c>
      <c r="L17" s="78">
        <f>SUM($B$16:L16)</f>
        <v>-1843067.2787093704</v>
      </c>
      <c r="M17" s="78">
        <f>SUM($B$16:M16)</f>
        <v>-2154142.942433062</v>
      </c>
      <c r="N17" s="78">
        <f>SUM($B$16:N16)</f>
        <v>-4135600.105385582</v>
      </c>
      <c r="O17" s="78">
        <f>SUM($B$16:O16)</f>
        <v>-4854194.344596874</v>
      </c>
      <c r="P17" s="78">
        <f>SUM($B$16:P16)</f>
        <v>-5083938.9771685656</v>
      </c>
      <c r="Q17" s="78">
        <f>SUM($B$16:Q16)</f>
        <v>-5150182.5051173121</v>
      </c>
      <c r="R17" s="78">
        <f>SUM($B$16:R16)</f>
        <v>-5230441.6876257705</v>
      </c>
      <c r="S17" s="78">
        <f>SUM($B$16:S16)</f>
        <v>-5343762.9227034645</v>
      </c>
      <c r="T17" s="78">
        <f>SUM($B$16:T16)</f>
        <v>-5494278.6210914645</v>
      </c>
      <c r="U17" s="78">
        <f>SUM($B$16:U16)</f>
        <v>-5546115.2188136643</v>
      </c>
      <c r="V17" s="78">
        <f>SUM($B$16:V16)</f>
        <v>-5637703.5630788989</v>
      </c>
    </row>
    <row r="18" spans="1:22">
      <c r="A18" s="7"/>
      <c r="B18" s="73"/>
      <c r="C18" s="73"/>
      <c r="D18" s="73"/>
      <c r="E18" s="73"/>
      <c r="F18" s="73"/>
      <c r="G18" s="73"/>
      <c r="H18" s="73"/>
      <c r="I18" s="73"/>
      <c r="J18" s="73"/>
    </row>
    <row r="19" spans="1:22">
      <c r="A19" s="7"/>
      <c r="B19" s="73"/>
      <c r="C19" s="73"/>
      <c r="D19" s="73"/>
      <c r="E19" s="73"/>
      <c r="F19" s="73"/>
      <c r="G19" s="73"/>
      <c r="H19" s="73"/>
      <c r="I19" s="73"/>
      <c r="J19" s="73"/>
    </row>
    <row r="20" spans="1:22" ht="26" customHeight="1">
      <c r="A20" s="133" t="s">
        <v>123</v>
      </c>
      <c r="B20" s="132"/>
      <c r="C20" s="132"/>
      <c r="D20" s="132"/>
      <c r="E20" s="132"/>
      <c r="F20" s="132"/>
      <c r="G20" s="132"/>
      <c r="H20" s="132"/>
      <c r="I20" s="132"/>
      <c r="J20" s="132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3" spans="1:22">
      <c r="B23" s="136" t="s">
        <v>121</v>
      </c>
      <c r="C23" s="123"/>
      <c r="D23" s="123"/>
      <c r="E23" s="123"/>
      <c r="F23" s="123"/>
      <c r="G23" s="123"/>
      <c r="H23" s="123"/>
      <c r="I23" s="123"/>
      <c r="J23" s="124"/>
      <c r="K23" s="136" t="s">
        <v>122</v>
      </c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4"/>
    </row>
    <row r="24" spans="1:22">
      <c r="A24" s="5"/>
      <c r="B24" s="6">
        <v>43951</v>
      </c>
      <c r="C24" s="6">
        <v>43982</v>
      </c>
      <c r="D24" s="6">
        <v>44012</v>
      </c>
      <c r="E24" s="6">
        <v>44043</v>
      </c>
      <c r="F24" s="6">
        <v>44074</v>
      </c>
      <c r="G24" s="6">
        <v>44104</v>
      </c>
      <c r="H24" s="6">
        <v>44135</v>
      </c>
      <c r="I24" s="6">
        <v>44165</v>
      </c>
      <c r="J24" s="6">
        <v>44196</v>
      </c>
      <c r="K24" s="6">
        <v>44227</v>
      </c>
      <c r="L24" s="6">
        <v>44255</v>
      </c>
      <c r="M24" s="6">
        <v>44286</v>
      </c>
      <c r="N24" s="6">
        <v>44316</v>
      </c>
      <c r="O24" s="6">
        <v>44347</v>
      </c>
      <c r="P24" s="6">
        <v>44377</v>
      </c>
      <c r="Q24" s="6">
        <v>44408</v>
      </c>
      <c r="R24" s="6">
        <v>44439</v>
      </c>
      <c r="S24" s="6">
        <v>44469</v>
      </c>
      <c r="T24" s="6">
        <v>44500</v>
      </c>
      <c r="U24" s="6">
        <v>44530</v>
      </c>
      <c r="V24" s="6">
        <v>44561</v>
      </c>
    </row>
    <row r="25" spans="1:22">
      <c r="A25" s="7" t="s">
        <v>6</v>
      </c>
      <c r="B25" s="78">
        <f t="shared" ref="B25:V25" si="1">B34-B32</f>
        <v>-17082949.269832727</v>
      </c>
      <c r="C25" s="78">
        <f t="shared" si="1"/>
        <v>-6255982.39634581</v>
      </c>
      <c r="D25" s="78">
        <f t="shared" si="1"/>
        <v>-1686554.1889474071</v>
      </c>
      <c r="E25" s="78">
        <f t="shared" si="1"/>
        <v>16012388.210565943</v>
      </c>
      <c r="F25" s="78">
        <f t="shared" si="1"/>
        <v>5157629.7987617906</v>
      </c>
      <c r="G25" s="78">
        <f t="shared" si="1"/>
        <v>1033995.1360082601</v>
      </c>
      <c r="H25" s="78">
        <f t="shared" si="1"/>
        <v>-938603.09148286411</v>
      </c>
      <c r="I25" s="78">
        <f t="shared" si="1"/>
        <v>300306.8424264185</v>
      </c>
      <c r="J25" s="78">
        <f t="shared" si="1"/>
        <v>250574.53116455919</v>
      </c>
      <c r="K25" s="78">
        <f t="shared" si="1"/>
        <v>-262521.57382145384</v>
      </c>
      <c r="L25" s="78">
        <f t="shared" si="1"/>
        <v>-95183.523481225711</v>
      </c>
      <c r="M25" s="78">
        <f t="shared" si="1"/>
        <v>-466613.49558553798</v>
      </c>
      <c r="N25" s="78">
        <f t="shared" si="1"/>
        <v>-2972185.7444287799</v>
      </c>
      <c r="O25" s="78">
        <f t="shared" si="1"/>
        <v>-1077891.3588169375</v>
      </c>
      <c r="P25" s="78">
        <f t="shared" si="1"/>
        <v>-344616.94885753794</v>
      </c>
      <c r="Q25" s="78">
        <f t="shared" si="1"/>
        <v>-99365.291923119221</v>
      </c>
      <c r="R25" s="78">
        <f t="shared" si="1"/>
        <v>-120388.77376268723</v>
      </c>
      <c r="S25" s="78">
        <f t="shared" si="1"/>
        <v>-169981.85261654097</v>
      </c>
      <c r="T25" s="78">
        <f t="shared" si="1"/>
        <v>-225773.5475819991</v>
      </c>
      <c r="U25" s="78">
        <f t="shared" si="1"/>
        <v>-77754.896583299502</v>
      </c>
      <c r="V25" s="78">
        <f t="shared" si="1"/>
        <v>-137382.51639785257</v>
      </c>
    </row>
    <row r="26" spans="1:22">
      <c r="A26" s="7" t="s">
        <v>110</v>
      </c>
      <c r="B26" s="78">
        <f>SUM($B$25:B25)</f>
        <v>-17082949.269832727</v>
      </c>
      <c r="C26" s="78">
        <f>SUM($B$25:C25)</f>
        <v>-23338931.666178536</v>
      </c>
      <c r="D26" s="78">
        <f>SUM($B$25:D25)</f>
        <v>-25025485.855125941</v>
      </c>
      <c r="E26" s="78">
        <f>SUM($B$25:E25)</f>
        <v>-9013097.6445599981</v>
      </c>
      <c r="F26" s="78">
        <f>SUM($B$25:F25)</f>
        <v>-3855467.8457982074</v>
      </c>
      <c r="G26" s="78">
        <f>SUM($B$25:G25)</f>
        <v>-2821472.7097899476</v>
      </c>
      <c r="H26" s="78">
        <f>SUM($B$25:H25)</f>
        <v>-3760075.8012728118</v>
      </c>
      <c r="I26" s="78">
        <f>SUM($B$25:I25)</f>
        <v>-3459768.9588463935</v>
      </c>
      <c r="J26" s="78">
        <f>SUM($B$25:J25)</f>
        <v>-3209194.4276818344</v>
      </c>
      <c r="K26" s="78">
        <f>SUM($B$25:K25)</f>
        <v>-3471716.0015032883</v>
      </c>
      <c r="L26" s="78">
        <f>SUM($B$25:L25)</f>
        <v>-3566899.5249845139</v>
      </c>
      <c r="M26" s="78">
        <f>SUM($B$25:M25)</f>
        <v>-4033513.0205700519</v>
      </c>
      <c r="N26" s="78">
        <f>SUM($B$25:N25)</f>
        <v>-7005698.7649988318</v>
      </c>
      <c r="O26" s="78">
        <f>SUM($B$25:O25)</f>
        <v>-8083590.1238157693</v>
      </c>
      <c r="P26" s="78">
        <f>SUM($B$25:P25)</f>
        <v>-8428207.0726733077</v>
      </c>
      <c r="Q26" s="78">
        <f>SUM($B$25:Q25)</f>
        <v>-8527572.3645964265</v>
      </c>
      <c r="R26" s="78">
        <f>SUM($B$25:R25)</f>
        <v>-8647961.1383591145</v>
      </c>
      <c r="S26" s="78">
        <f>SUM($B$25:S25)</f>
        <v>-8817942.9909756556</v>
      </c>
      <c r="T26" s="78">
        <f>SUM($B$25:T25)</f>
        <v>-9043716.5385576542</v>
      </c>
      <c r="U26" s="78">
        <f>SUM($B$25:U25)</f>
        <v>-9121471.4351409543</v>
      </c>
      <c r="V26" s="78">
        <f>SUM($B$25:V25)</f>
        <v>-9258853.9515388068</v>
      </c>
    </row>
    <row r="30" spans="1:22" ht="26" customHeight="1">
      <c r="A30" s="137" t="s">
        <v>112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114" t="s">
        <v>113</v>
      </c>
      <c r="B31" s="15">
        <v>43951</v>
      </c>
      <c r="C31" s="15">
        <v>43982</v>
      </c>
      <c r="D31" s="15">
        <v>44012</v>
      </c>
      <c r="E31" s="15">
        <v>44043</v>
      </c>
      <c r="F31" s="15">
        <v>44074</v>
      </c>
      <c r="G31" s="15">
        <v>44104</v>
      </c>
      <c r="H31" s="15">
        <v>44135</v>
      </c>
      <c r="I31" s="15">
        <v>44165</v>
      </c>
      <c r="J31" s="15">
        <v>44196</v>
      </c>
      <c r="K31" s="15">
        <v>44227</v>
      </c>
      <c r="L31" s="15">
        <v>44255</v>
      </c>
      <c r="M31" s="15">
        <v>44286</v>
      </c>
      <c r="N31" s="15">
        <v>44316</v>
      </c>
      <c r="O31" s="15">
        <v>44347</v>
      </c>
      <c r="P31" s="15">
        <v>44377</v>
      </c>
      <c r="Q31" s="15">
        <v>44408</v>
      </c>
      <c r="R31" s="15">
        <v>44439</v>
      </c>
      <c r="S31" s="15">
        <v>44469</v>
      </c>
      <c r="T31" s="15">
        <v>44500</v>
      </c>
      <c r="U31" s="15">
        <v>44530</v>
      </c>
      <c r="V31" s="15">
        <v>44561</v>
      </c>
    </row>
    <row r="32" spans="1:22">
      <c r="A32" s="114" t="s">
        <v>114</v>
      </c>
      <c r="B32" s="111">
        <v>18293939.4893317</v>
      </c>
      <c r="C32" s="111">
        <v>6671683.030129089</v>
      </c>
      <c r="D32" s="111">
        <v>2300741.8846221892</v>
      </c>
      <c r="E32" s="111">
        <v>452157.32983258652</v>
      </c>
      <c r="F32" s="111">
        <v>846884.9283543895</v>
      </c>
      <c r="G32" s="111">
        <v>1036672.5601517099</v>
      </c>
      <c r="H32" s="111">
        <v>1345544.6883321919</v>
      </c>
      <c r="I32" s="111">
        <v>461889.59309253207</v>
      </c>
      <c r="J32" s="111">
        <v>682430.77297198004</v>
      </c>
      <c r="K32" s="111">
        <v>1750143.8254763649</v>
      </c>
      <c r="L32" s="111">
        <v>634556.82320817118</v>
      </c>
      <c r="M32" s="111">
        <v>3110756.6372369179</v>
      </c>
      <c r="N32" s="111">
        <v>19814571.629525218</v>
      </c>
      <c r="O32" s="111">
        <v>7185942.3921129173</v>
      </c>
      <c r="P32" s="111">
        <v>2297446.325716923</v>
      </c>
      <c r="Q32" s="111">
        <v>662435.27948746108</v>
      </c>
      <c r="R32" s="111">
        <v>802591.82508458104</v>
      </c>
      <c r="S32" s="111">
        <v>1133212.3507769399</v>
      </c>
      <c r="T32" s="111">
        <v>1505156.983879992</v>
      </c>
      <c r="U32" s="111">
        <v>518365.97722199681</v>
      </c>
      <c r="V32" s="111">
        <v>915883.44265235018</v>
      </c>
    </row>
    <row r="33" spans="1:22">
      <c r="A33" s="114" t="s">
        <v>115</v>
      </c>
      <c r="B33" s="111">
        <v>1278267.453915582</v>
      </c>
      <c r="C33" s="111">
        <v>438795.11343790538</v>
      </c>
      <c r="D33" s="111">
        <v>648309.23432338098</v>
      </c>
      <c r="E33" s="111">
        <v>17379242.514865119</v>
      </c>
      <c r="F33" s="111">
        <v>6338098.8786226343</v>
      </c>
      <c r="G33" s="111">
        <v>2185704.7903910792</v>
      </c>
      <c r="H33" s="111">
        <v>429549.46334095718</v>
      </c>
      <c r="I33" s="111">
        <v>804540.68193666998</v>
      </c>
      <c r="J33" s="111">
        <v>984838.93214412476</v>
      </c>
      <c r="K33" s="111">
        <v>1575129.4429287291</v>
      </c>
      <c r="L33" s="111">
        <v>571101.14088735403</v>
      </c>
      <c r="M33" s="111">
        <v>2799680.973513226</v>
      </c>
      <c r="N33" s="111">
        <v>17833114.466572698</v>
      </c>
      <c r="O33" s="111">
        <v>6467348.1529016253</v>
      </c>
      <c r="P33" s="111">
        <v>2067701.6931452311</v>
      </c>
      <c r="Q33" s="111">
        <v>596191.75153871498</v>
      </c>
      <c r="R33" s="111">
        <v>722332.64257612301</v>
      </c>
      <c r="S33" s="111">
        <v>1019891.1156992459</v>
      </c>
      <c r="T33" s="111">
        <v>1354641.285491992</v>
      </c>
      <c r="U33" s="111">
        <v>466529.37949979713</v>
      </c>
      <c r="V33" s="111">
        <v>824295.09838711517</v>
      </c>
    </row>
    <row r="34" spans="1:22">
      <c r="A34" s="113" t="s">
        <v>116</v>
      </c>
      <c r="B34" s="111">
        <v>1210990.2194989731</v>
      </c>
      <c r="C34" s="111">
        <v>415700.63378327893</v>
      </c>
      <c r="D34" s="111">
        <v>614187.69567478204</v>
      </c>
      <c r="E34" s="111">
        <v>16464545.540398531</v>
      </c>
      <c r="F34" s="111">
        <v>6004514.7271161806</v>
      </c>
      <c r="G34" s="111">
        <v>2070667.69615997</v>
      </c>
      <c r="H34" s="111">
        <v>406941.59684932779</v>
      </c>
      <c r="I34" s="111">
        <v>762196.43551895057</v>
      </c>
      <c r="J34" s="111">
        <v>933005.30413653923</v>
      </c>
      <c r="K34" s="111">
        <v>1487622.2516549111</v>
      </c>
      <c r="L34" s="111">
        <v>539373.29972694546</v>
      </c>
      <c r="M34" s="111">
        <v>2644143.1416513799</v>
      </c>
      <c r="N34" s="111">
        <v>16842385.885096438</v>
      </c>
      <c r="O34" s="111">
        <v>6108051.0332959797</v>
      </c>
      <c r="P34" s="111">
        <v>1952829.3768593851</v>
      </c>
      <c r="Q34" s="111">
        <v>563069.98756434186</v>
      </c>
      <c r="R34" s="111">
        <v>682203.05132189381</v>
      </c>
      <c r="S34" s="111">
        <v>963230.49816039891</v>
      </c>
      <c r="T34" s="111">
        <v>1279383.4362979929</v>
      </c>
      <c r="U34" s="111">
        <v>440611.08063869731</v>
      </c>
      <c r="V34" s="111">
        <v>778500.92625449761</v>
      </c>
    </row>
    <row r="35" spans="1:22">
      <c r="A35" s="113" t="s">
        <v>117</v>
      </c>
      <c r="B35" s="111">
        <v>7120342</v>
      </c>
      <c r="C35" s="111">
        <v>4713316</v>
      </c>
      <c r="D35" s="111">
        <v>5440406</v>
      </c>
    </row>
  </sheetData>
  <mergeCells count="8">
    <mergeCell ref="A30:J30"/>
    <mergeCell ref="A1:J1"/>
    <mergeCell ref="A11:J11"/>
    <mergeCell ref="B14:J14"/>
    <mergeCell ref="K14:V14"/>
    <mergeCell ref="A20:J20"/>
    <mergeCell ref="B23:J23"/>
    <mergeCell ref="K23:V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zoomScale="115" zoomScaleNormal="125" zoomScalePageLayoutView="125" workbookViewId="0">
      <selection activeCell="G22" sqref="G22"/>
    </sheetView>
  </sheetViews>
  <sheetFormatPr baseColWidth="10" defaultRowHeight="16"/>
  <cols>
    <col min="1" max="1" width="35.83203125" style="107" bestFit="1" customWidth="1"/>
    <col min="2" max="4" width="13.6640625" style="107" bestFit="1" customWidth="1"/>
    <col min="5" max="5" width="12.5" style="107" bestFit="1" customWidth="1"/>
    <col min="6" max="6" width="35.5" style="107" bestFit="1" customWidth="1"/>
    <col min="7" max="9" width="13.6640625" style="107" bestFit="1" customWidth="1"/>
    <col min="10" max="10" width="12.33203125" style="107" bestFit="1" customWidth="1"/>
    <col min="11" max="51" width="10.83203125" style="107" customWidth="1"/>
    <col min="52" max="16384" width="10.83203125" style="107"/>
  </cols>
  <sheetData>
    <row r="1" spans="1:10" ht="21" customHeight="1">
      <c r="A1" s="127" t="s">
        <v>3</v>
      </c>
      <c r="B1" s="126"/>
      <c r="C1" s="126"/>
      <c r="D1" s="126"/>
      <c r="F1" s="125" t="s">
        <v>4</v>
      </c>
      <c r="G1" s="126"/>
      <c r="H1" s="126"/>
      <c r="I1" s="126"/>
    </row>
    <row r="2" spans="1:10">
      <c r="A2" s="110"/>
      <c r="F2" s="110"/>
    </row>
    <row r="3" spans="1:10">
      <c r="A3" s="28"/>
      <c r="B3" s="8" t="s">
        <v>21</v>
      </c>
      <c r="C3" s="8" t="s">
        <v>22</v>
      </c>
      <c r="D3" s="8" t="s">
        <v>23</v>
      </c>
      <c r="F3" s="28"/>
      <c r="G3" s="8" t="s">
        <v>21</v>
      </c>
      <c r="H3" s="8" t="s">
        <v>22</v>
      </c>
      <c r="I3" s="8" t="s">
        <v>23</v>
      </c>
    </row>
    <row r="4" spans="1:10" hidden="1">
      <c r="A4" s="31" t="s">
        <v>24</v>
      </c>
      <c r="B4" s="51">
        <v>352000000</v>
      </c>
      <c r="C4" s="51"/>
      <c r="D4" s="51"/>
      <c r="E4" s="51"/>
      <c r="F4" s="31" t="s">
        <v>24</v>
      </c>
      <c r="G4" s="51">
        <v>352000000</v>
      </c>
      <c r="H4" s="51"/>
      <c r="I4" s="51"/>
    </row>
    <row r="5" spans="1:10" hidden="1">
      <c r="A5" s="31"/>
      <c r="B5" s="51"/>
      <c r="C5" s="51"/>
      <c r="D5" s="51"/>
      <c r="E5" s="51"/>
      <c r="F5" s="31"/>
      <c r="G5" s="51"/>
      <c r="H5" s="51"/>
      <c r="I5" s="51"/>
    </row>
    <row r="6" spans="1:10">
      <c r="A6" s="1" t="s">
        <v>25</v>
      </c>
      <c r="D6" s="51"/>
      <c r="E6" s="51"/>
      <c r="F6" s="1" t="s">
        <v>25</v>
      </c>
      <c r="I6" s="51"/>
    </row>
    <row r="7" spans="1:10">
      <c r="A7" s="31" t="s">
        <v>26</v>
      </c>
      <c r="B7" s="51">
        <f>'Wage Scenario Analysis'!E5</f>
        <v>-57504050.720524505</v>
      </c>
      <c r="C7" s="51">
        <f>'Wage Scenario Analysis'!E6</f>
        <v>-51900780.165456012</v>
      </c>
      <c r="D7" s="51">
        <f t="shared" ref="D7:D14" si="0">SUM(B7:C7)</f>
        <v>-109404830.88598052</v>
      </c>
      <c r="E7" s="51"/>
      <c r="F7" s="31" t="s">
        <v>26</v>
      </c>
      <c r="G7" s="51">
        <f>'Wage Scenario Analysis'!F5</f>
        <v>-122049800.85170154</v>
      </c>
      <c r="H7" s="51">
        <f>'Wage Scenario Analysis'!F6</f>
        <v>-139055879.01905313</v>
      </c>
      <c r="I7" s="51">
        <f t="shared" ref="I7:I14" si="1">SUM(G7:H7)</f>
        <v>-261105679.87075466</v>
      </c>
      <c r="J7" s="51"/>
    </row>
    <row r="8" spans="1:10">
      <c r="A8" s="31" t="s">
        <v>27</v>
      </c>
      <c r="B8" s="51">
        <f>'Sales Scenario Analysis'!E5</f>
        <v>-26484689.873610541</v>
      </c>
      <c r="C8" s="51">
        <f>'Sales Scenario Analysis'!E6</f>
        <v>-38316177.775714673</v>
      </c>
      <c r="D8" s="51">
        <f t="shared" si="0"/>
        <v>-64800867.649325214</v>
      </c>
      <c r="E8" s="51"/>
      <c r="F8" s="31" t="s">
        <v>27</v>
      </c>
      <c r="G8" s="51">
        <f>'Sales Scenario Analysis'!F5</f>
        <v>-38190246.157471083</v>
      </c>
      <c r="H8" s="51">
        <f>'Sales Scenario Analysis'!F6</f>
        <v>-64378845.877599247</v>
      </c>
      <c r="I8" s="51">
        <f t="shared" si="1"/>
        <v>-102569092.03507033</v>
      </c>
      <c r="J8" s="3"/>
    </row>
    <row r="9" spans="1:10">
      <c r="A9" s="31" t="s">
        <v>28</v>
      </c>
      <c r="B9" s="51">
        <f>'RTT Scenario Analysis'!E5</f>
        <v>-24372191.860057317</v>
      </c>
      <c r="C9" s="51">
        <f>'RTT Scenario Analysis'!E6</f>
        <v>-25617556.511571545</v>
      </c>
      <c r="D9" s="51">
        <f t="shared" si="0"/>
        <v>-49989748.371628866</v>
      </c>
      <c r="E9" s="51"/>
      <c r="F9" s="31" t="s">
        <v>28</v>
      </c>
      <c r="G9" s="51">
        <f>'RTT Scenario Analysis'!F5</f>
        <v>-24372191.860057317</v>
      </c>
      <c r="H9" s="51">
        <f>'RTT Scenario Analysis'!F6</f>
        <v>-59768570.034714624</v>
      </c>
      <c r="I9" s="51">
        <f t="shared" si="1"/>
        <v>-84140761.894771934</v>
      </c>
      <c r="J9" s="3"/>
    </row>
    <row r="10" spans="1:10">
      <c r="A10" s="31" t="s">
        <v>29</v>
      </c>
      <c r="B10" s="51">
        <f>'Soda Scenario Analysis'!E5</f>
        <v>-5242819.3094313275</v>
      </c>
      <c r="C10" s="51">
        <f>'Soda Scenario Analysis'!E6</f>
        <v>-3225764.0580054</v>
      </c>
      <c r="D10" s="51">
        <f t="shared" si="0"/>
        <v>-8468583.3674367275</v>
      </c>
      <c r="E10" s="51"/>
      <c r="F10" s="31" t="s">
        <v>29</v>
      </c>
      <c r="G10" s="51">
        <f>'Soda Scenario Analysis'!F5</f>
        <v>-10485638.618862662</v>
      </c>
      <c r="H10" s="51">
        <f>'Soda Scenario Analysis'!F6</f>
        <v>-9011299.3392480835</v>
      </c>
      <c r="I10" s="51">
        <f t="shared" si="1"/>
        <v>-19496937.958110746</v>
      </c>
      <c r="J10" s="3"/>
    </row>
    <row r="11" spans="1:10">
      <c r="A11" s="31" t="s">
        <v>30</v>
      </c>
      <c r="B11" s="51">
        <f>'Amusement Scenario Analysis'!E5</f>
        <v>-4473509.7762431009</v>
      </c>
      <c r="C11" s="51">
        <f>'Amusement Scenario Analysis'!E6</f>
        <v>-6778299.9107023496</v>
      </c>
      <c r="D11" s="51">
        <f t="shared" si="0"/>
        <v>-11251809.68694545</v>
      </c>
      <c r="E11" s="51"/>
      <c r="F11" s="31" t="s">
        <v>30</v>
      </c>
      <c r="G11" s="51">
        <f>'Amusement Scenario Analysis'!F5</f>
        <v>-5751655.4265982723</v>
      </c>
      <c r="H11" s="51">
        <f>'Amusement Scenario Analysis'!F6</f>
        <v>-9133279.6454666536</v>
      </c>
      <c r="I11" s="51">
        <f t="shared" si="1"/>
        <v>-14884935.072064925</v>
      </c>
      <c r="J11" s="3"/>
    </row>
    <row r="12" spans="1:10">
      <c r="A12" s="31" t="s">
        <v>31</v>
      </c>
      <c r="B12" s="51">
        <f>'NPT Scenario Analysis'!E5</f>
        <v>-24900992.602406111</v>
      </c>
      <c r="C12" s="51">
        <f>'NPT Scenario Analysis'!E6</f>
        <v>19817053.625237543</v>
      </c>
      <c r="D12" s="51">
        <f t="shared" si="0"/>
        <v>-5083938.9771685675</v>
      </c>
      <c r="E12" s="51"/>
      <c r="F12" s="31" t="s">
        <v>31</v>
      </c>
      <c r="G12" s="51">
        <f>'NPT Scenario Analysis'!F5</f>
        <v>-25025485.855125941</v>
      </c>
      <c r="H12" s="51">
        <f>'NPT Scenario Analysis'!F6</f>
        <v>16597278.782452632</v>
      </c>
      <c r="I12" s="51">
        <f t="shared" si="1"/>
        <v>-8428207.0726733096</v>
      </c>
      <c r="J12" s="3"/>
    </row>
    <row r="13" spans="1:10">
      <c r="A13" s="31" t="s">
        <v>14</v>
      </c>
      <c r="B13" s="51">
        <f>'Parking Scenario Analysis'!E5</f>
        <v>-8011539.20442273</v>
      </c>
      <c r="C13" s="51">
        <f>'Parking Scenario Analysis'!E6</f>
        <v>-9066247.2580230124</v>
      </c>
      <c r="D13" s="51">
        <f t="shared" si="0"/>
        <v>-17077786.462445743</v>
      </c>
      <c r="E13" s="51"/>
      <c r="F13" s="31" t="s">
        <v>14</v>
      </c>
      <c r="G13" s="51">
        <f>'Parking Scenario Analysis'!F5</f>
        <v>-13352565.340704547</v>
      </c>
      <c r="H13" s="51">
        <f>'Parking Scenario Analysis'!F6</f>
        <v>-15429914.805213079</v>
      </c>
      <c r="I13" s="51">
        <f t="shared" si="1"/>
        <v>-28782480.145917624</v>
      </c>
      <c r="J13" s="3"/>
    </row>
    <row r="14" spans="1:10" ht="17" customHeight="1" thickBot="1">
      <c r="A14" s="27" t="s">
        <v>32</v>
      </c>
      <c r="B14" s="26">
        <f>'BIRT Scenario Analysis'!E5</f>
        <v>-368224404.45911747</v>
      </c>
      <c r="C14" s="26">
        <f>'BIRT Scenario Analysis'!E6</f>
        <v>293743192.97417009</v>
      </c>
      <c r="D14" s="26">
        <f t="shared" si="0"/>
        <v>-74481211.484947383</v>
      </c>
      <c r="E14" s="51"/>
      <c r="F14" s="27" t="s">
        <v>32</v>
      </c>
      <c r="G14" s="26">
        <f>'BIRT Scenario Analysis'!F5</f>
        <v>-369790914.42217463</v>
      </c>
      <c r="H14" s="26">
        <f>'BIRT Scenario Analysis'!F6</f>
        <v>246662048.24936712</v>
      </c>
      <c r="I14" s="26">
        <f t="shared" si="1"/>
        <v>-123128866.17280751</v>
      </c>
      <c r="J14" s="3"/>
    </row>
    <row r="15" spans="1:10" ht="17" customHeight="1" thickTop="1">
      <c r="A15" s="1" t="s">
        <v>6</v>
      </c>
      <c r="B15" s="53">
        <f>SUM(B7:B14)</f>
        <v>-519214197.80581313</v>
      </c>
      <c r="C15" s="53">
        <f>SUM(C7:C14)</f>
        <v>178655420.91993463</v>
      </c>
      <c r="D15" s="53">
        <f>SUM(D7:D14)</f>
        <v>-340558776.88587844</v>
      </c>
      <c r="E15" s="51"/>
      <c r="F15" s="1" t="s">
        <v>6</v>
      </c>
      <c r="G15" s="53">
        <f>SUM(G7:G14)</f>
        <v>-609018498.53269601</v>
      </c>
      <c r="H15" s="53">
        <f>SUM(H7:H14)</f>
        <v>-33518461.689475</v>
      </c>
      <c r="I15" s="53">
        <f>SUM(I7:I14)</f>
        <v>-642536960.22217107</v>
      </c>
      <c r="J15" s="3"/>
    </row>
    <row r="16" spans="1:10">
      <c r="B16" s="51"/>
      <c r="C16" s="51"/>
      <c r="D16" s="51"/>
      <c r="E16" s="51"/>
      <c r="G16" s="51"/>
      <c r="H16" s="51"/>
      <c r="I16" s="51"/>
    </row>
    <row r="17" spans="1:9">
      <c r="A17" s="52"/>
      <c r="B17" s="51"/>
      <c r="C17" s="51"/>
      <c r="D17" s="51"/>
      <c r="E17" s="51"/>
      <c r="F17" s="52"/>
      <c r="G17" s="51"/>
      <c r="H17" s="51"/>
      <c r="I17" s="51"/>
    </row>
    <row r="18" spans="1:9">
      <c r="B18" s="51"/>
      <c r="C18" s="51"/>
      <c r="D18" s="51"/>
      <c r="E18" s="51"/>
      <c r="G18" s="51"/>
      <c r="H18" s="51"/>
      <c r="I18" s="51"/>
    </row>
    <row r="19" spans="1:9">
      <c r="B19" s="51"/>
      <c r="C19" s="51"/>
      <c r="D19" s="51"/>
      <c r="E19" s="51"/>
      <c r="G19" s="51"/>
      <c r="H19" s="51"/>
      <c r="I19" s="51"/>
    </row>
    <row r="20" spans="1:9" ht="17" customHeight="1">
      <c r="B20" s="51"/>
      <c r="C20" s="51"/>
      <c r="D20" s="51"/>
      <c r="E20" s="51"/>
      <c r="G20" s="51"/>
      <c r="H20" s="51"/>
      <c r="I20" s="51"/>
    </row>
    <row r="21" spans="1:9" ht="17" customHeight="1">
      <c r="A21" s="52"/>
      <c r="B21" s="53"/>
      <c r="C21" s="53"/>
      <c r="D21" s="51"/>
      <c r="E21" s="51"/>
      <c r="F21" s="52"/>
      <c r="G21" s="53"/>
      <c r="H21" s="53"/>
      <c r="I21" s="51"/>
    </row>
    <row r="22" spans="1:9">
      <c r="B22" s="51"/>
      <c r="C22" s="51"/>
      <c r="D22" s="51"/>
      <c r="E22" s="51"/>
      <c r="G22" s="51"/>
      <c r="H22" s="51"/>
      <c r="I22" s="51"/>
    </row>
    <row r="23" spans="1:9">
      <c r="B23" s="53"/>
      <c r="C23" s="53"/>
      <c r="D23" s="51"/>
      <c r="E23" s="51"/>
      <c r="F23" s="52"/>
      <c r="G23" s="53"/>
      <c r="H23" s="53"/>
      <c r="I23" s="51"/>
    </row>
    <row r="24" spans="1:9">
      <c r="B24" s="51"/>
      <c r="C24" s="51"/>
      <c r="D24" s="51"/>
      <c r="E24" s="51"/>
      <c r="G24" s="51"/>
      <c r="H24" s="51"/>
      <c r="I24" s="51"/>
    </row>
    <row r="25" spans="1:9">
      <c r="A25" s="52"/>
      <c r="B25" s="53"/>
      <c r="C25" s="53"/>
      <c r="D25" s="51"/>
      <c r="E25" s="51"/>
      <c r="F25" s="52"/>
      <c r="G25" s="53"/>
      <c r="H25" s="53"/>
      <c r="I25" s="51"/>
    </row>
    <row r="26" spans="1:9">
      <c r="B26" s="51"/>
      <c r="C26" s="51"/>
      <c r="D26" s="51"/>
      <c r="E26" s="51"/>
      <c r="G26" s="51"/>
      <c r="H26" s="51"/>
      <c r="I26" s="51"/>
    </row>
    <row r="27" spans="1:9">
      <c r="B27" s="51"/>
      <c r="C27" s="51"/>
      <c r="D27" s="51"/>
      <c r="E27" s="51"/>
      <c r="G27" s="51"/>
      <c r="H27" s="51"/>
      <c r="I27" s="51"/>
    </row>
    <row r="28" spans="1:9">
      <c r="A28" s="52"/>
      <c r="B28" s="53"/>
      <c r="C28" s="53"/>
      <c r="D28" s="51"/>
      <c r="E28" s="51"/>
      <c r="F28" s="52"/>
      <c r="G28" s="53"/>
      <c r="H28" s="53"/>
      <c r="I28" s="51"/>
    </row>
    <row r="29" spans="1:9">
      <c r="B29" s="51"/>
      <c r="C29" s="51"/>
      <c r="D29" s="51"/>
      <c r="E29" s="51"/>
      <c r="F29" s="51"/>
      <c r="G29" s="51"/>
    </row>
  </sheetData>
  <mergeCells count="2">
    <mergeCell ref="F1:I1"/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89"/>
  <sheetViews>
    <sheetView workbookViewId="0">
      <selection activeCell="G18" sqref="G18"/>
    </sheetView>
  </sheetViews>
  <sheetFormatPr baseColWidth="10" defaultRowHeight="16"/>
  <cols>
    <col min="1" max="1" width="48.83203125" style="107" bestFit="1" customWidth="1"/>
    <col min="2" max="2" width="8" style="108" bestFit="1" customWidth="1"/>
    <col min="3" max="3" width="8.83203125" style="107" bestFit="1" customWidth="1"/>
    <col min="4" max="9" width="8" style="107" bestFit="1" customWidth="1"/>
    <col min="10" max="10" width="10.83203125" style="107" customWidth="1"/>
    <col min="11" max="11" width="48.83203125" style="107" bestFit="1" customWidth="1"/>
    <col min="12" max="12" width="8" style="107" bestFit="1" customWidth="1"/>
    <col min="13" max="13" width="8.83203125" style="107" bestFit="1" customWidth="1"/>
    <col min="14" max="19" width="8" style="107" bestFit="1" customWidth="1"/>
    <col min="20" max="36" width="10.83203125" style="107" customWidth="1"/>
    <col min="37" max="16384" width="10.83203125" style="107"/>
  </cols>
  <sheetData>
    <row r="1" spans="1:19" ht="26" customHeight="1">
      <c r="A1" s="128" t="s">
        <v>3</v>
      </c>
      <c r="B1" s="129"/>
      <c r="C1" s="126"/>
      <c r="D1" s="126"/>
      <c r="E1" s="126"/>
      <c r="F1" s="126"/>
      <c r="G1" s="126"/>
      <c r="H1" s="126"/>
      <c r="K1" s="130" t="s">
        <v>4</v>
      </c>
      <c r="L1" s="126"/>
      <c r="M1" s="126"/>
      <c r="N1" s="126"/>
      <c r="O1" s="126"/>
      <c r="P1" s="126"/>
      <c r="Q1" s="126"/>
      <c r="R1" s="126"/>
    </row>
    <row r="2" spans="1:19">
      <c r="A2" s="43"/>
      <c r="C2" s="108"/>
      <c r="D2" s="108"/>
      <c r="G2" s="108"/>
      <c r="H2" s="108"/>
      <c r="I2" s="108"/>
      <c r="K2" s="43"/>
    </row>
    <row r="3" spans="1:19">
      <c r="A3" s="43"/>
      <c r="I3" s="42"/>
      <c r="K3" s="43"/>
      <c r="S3" s="43"/>
    </row>
    <row r="4" spans="1:19" ht="20" customHeight="1">
      <c r="A4" s="36" t="s">
        <v>33</v>
      </c>
      <c r="B4" s="35"/>
      <c r="C4" s="40"/>
      <c r="D4" s="40"/>
      <c r="E4" s="40"/>
      <c r="F4" s="40"/>
      <c r="G4" s="40"/>
      <c r="H4" s="40"/>
      <c r="I4" s="40"/>
      <c r="K4" s="37" t="s">
        <v>33</v>
      </c>
      <c r="L4" s="43"/>
      <c r="M4" s="40"/>
      <c r="N4" s="40"/>
      <c r="O4" s="40"/>
      <c r="P4" s="40"/>
      <c r="Q4" s="40"/>
      <c r="R4" s="40"/>
      <c r="S4" s="40"/>
    </row>
    <row r="5" spans="1:19">
      <c r="A5" s="113" t="s">
        <v>34</v>
      </c>
      <c r="B5" s="38" t="s">
        <v>35</v>
      </c>
      <c r="C5" s="46" t="s">
        <v>36</v>
      </c>
      <c r="D5" s="47" t="s">
        <v>37</v>
      </c>
      <c r="E5" s="48" t="s">
        <v>38</v>
      </c>
      <c r="F5" s="48" t="s">
        <v>39</v>
      </c>
      <c r="G5" s="46" t="s">
        <v>40</v>
      </c>
      <c r="H5" s="46" t="s">
        <v>41</v>
      </c>
      <c r="I5" s="40"/>
      <c r="K5" s="113" t="s">
        <v>34</v>
      </c>
      <c r="L5" s="38" t="s">
        <v>35</v>
      </c>
      <c r="M5" s="46" t="s">
        <v>36</v>
      </c>
      <c r="N5" s="47" t="s">
        <v>37</v>
      </c>
      <c r="O5" s="48" t="s">
        <v>38</v>
      </c>
      <c r="P5" s="48" t="s">
        <v>39</v>
      </c>
      <c r="Q5" s="46" t="s">
        <v>40</v>
      </c>
      <c r="R5" s="46" t="s">
        <v>41</v>
      </c>
      <c r="S5" s="40"/>
    </row>
    <row r="6" spans="1:19">
      <c r="A6" s="113" t="s">
        <v>42</v>
      </c>
      <c r="B6" s="40">
        <v>0.228432804707738</v>
      </c>
      <c r="C6" s="40">
        <v>0.1325365767988044</v>
      </c>
      <c r="D6" s="40">
        <v>8.2747909294301758E-2</v>
      </c>
      <c r="E6" s="40">
        <v>5.0282682201429729E-2</v>
      </c>
      <c r="F6" s="40">
        <v>3.066373475852013E-2</v>
      </c>
      <c r="G6" s="40">
        <v>1.889642883934195E-2</v>
      </c>
      <c r="H6" s="40">
        <v>1.1715643419371809E-2</v>
      </c>
      <c r="I6" s="40"/>
      <c r="K6" s="113" t="s">
        <v>42</v>
      </c>
      <c r="L6" s="40">
        <v>0.5</v>
      </c>
      <c r="M6" s="40">
        <v>0.33075271482268692</v>
      </c>
      <c r="N6" s="40">
        <v>0.24367076735666221</v>
      </c>
      <c r="O6" s="40">
        <v>0.176412651438144</v>
      </c>
      <c r="P6" s="40">
        <v>0.12803480286169391</v>
      </c>
      <c r="Q6" s="40">
        <v>9.3547583092877029E-2</v>
      </c>
      <c r="R6" s="40">
        <v>6.8612607900973233E-2</v>
      </c>
      <c r="S6" s="40"/>
    </row>
    <row r="7" spans="1:19">
      <c r="A7" s="113" t="s">
        <v>43</v>
      </c>
      <c r="B7" s="40">
        <v>4.3703216104192262E-2</v>
      </c>
      <c r="C7" s="40">
        <v>1.6270091466311861E-2</v>
      </c>
      <c r="D7" s="40">
        <v>7.0056400366759197E-3</v>
      </c>
      <c r="E7" s="40">
        <v>2.8720585035897361E-3</v>
      </c>
      <c r="F7" s="40">
        <v>1.268491574116015E-3</v>
      </c>
      <c r="G7" s="40">
        <v>5.1888977482661414E-4</v>
      </c>
      <c r="H7" s="40">
        <v>2.202782598301756E-4</v>
      </c>
      <c r="I7" s="40"/>
      <c r="K7" s="113" t="s">
        <v>43</v>
      </c>
      <c r="L7" s="40">
        <v>9.9999999999999978E-2</v>
      </c>
      <c r="M7" s="40">
        <v>4.167280283308894E-2</v>
      </c>
      <c r="N7" s="40">
        <v>2.1676148388628861E-2</v>
      </c>
      <c r="O7" s="40">
        <v>1.084850106867075E-2</v>
      </c>
      <c r="P7" s="40">
        <v>5.7583986344933447E-3</v>
      </c>
      <c r="Q7" s="40">
        <v>2.8785659247696489E-3</v>
      </c>
      <c r="R7" s="40">
        <v>1.4808539651069989E-3</v>
      </c>
      <c r="S7" s="40"/>
    </row>
    <row r="8" spans="1:19">
      <c r="A8" s="113" t="s">
        <v>44</v>
      </c>
      <c r="B8" s="40">
        <v>8.7496197346811133E-2</v>
      </c>
      <c r="C8" s="40">
        <v>3.2909073477245032E-2</v>
      </c>
      <c r="D8" s="40">
        <v>1.412250596993536E-2</v>
      </c>
      <c r="E8" s="40">
        <v>6.0051194362921168E-3</v>
      </c>
      <c r="F8" s="40">
        <v>2.475488514739332E-3</v>
      </c>
      <c r="G8" s="40">
        <v>1.0494713323696561E-3</v>
      </c>
      <c r="H8" s="40">
        <v>4.4701337693520138E-4</v>
      </c>
      <c r="I8" s="40"/>
      <c r="K8" s="113" t="s">
        <v>44</v>
      </c>
      <c r="L8" s="40">
        <v>0.20000000000000009</v>
      </c>
      <c r="M8" s="40">
        <v>8.4078107459430118E-2</v>
      </c>
      <c r="N8" s="40">
        <v>4.3615113272954087E-2</v>
      </c>
      <c r="O8" s="40">
        <v>2.2468702006403721E-2</v>
      </c>
      <c r="P8" s="40">
        <v>1.1301630362484549E-2</v>
      </c>
      <c r="Q8" s="40">
        <v>5.8075598565273667E-3</v>
      </c>
      <c r="R8" s="40">
        <v>2.9955611374369311E-3</v>
      </c>
      <c r="S8" s="40"/>
    </row>
    <row r="9" spans="1:19">
      <c r="A9" s="113" t="s">
        <v>45</v>
      </c>
      <c r="B9" s="40">
        <v>8.6295381894699541E-2</v>
      </c>
      <c r="C9" s="40">
        <v>3.2437010712515917E-2</v>
      </c>
      <c r="D9" s="40">
        <v>1.3730421069299109E-2</v>
      </c>
      <c r="E9" s="40">
        <v>5.7485844356663929E-3</v>
      </c>
      <c r="F9" s="40">
        <v>2.4615879337477331E-3</v>
      </c>
      <c r="G9" s="40">
        <v>1.0297918315945731E-3</v>
      </c>
      <c r="H9" s="40">
        <v>4.3368820307854161E-4</v>
      </c>
      <c r="I9" s="40"/>
      <c r="K9" s="113" t="s">
        <v>45</v>
      </c>
      <c r="L9" s="40">
        <v>0.2</v>
      </c>
      <c r="M9" s="40">
        <v>8.3122506854006795E-2</v>
      </c>
      <c r="N9" s="40">
        <v>4.2673258032053352E-2</v>
      </c>
      <c r="O9" s="40">
        <v>2.1717931874077001E-2</v>
      </c>
      <c r="P9" s="40">
        <v>1.124988792959725E-2</v>
      </c>
      <c r="Q9" s="40">
        <v>5.7218852305547241E-3</v>
      </c>
      <c r="R9" s="40">
        <v>2.925891066428266E-3</v>
      </c>
      <c r="S9" s="40"/>
    </row>
    <row r="10" spans="1:19">
      <c r="A10" s="113" t="s">
        <v>46</v>
      </c>
      <c r="B10" s="40">
        <v>2.6550293228843169E-2</v>
      </c>
      <c r="C10" s="40">
        <v>9.7671097872245038E-3</v>
      </c>
      <c r="D10" s="40">
        <v>4.1530427153635419E-3</v>
      </c>
      <c r="E10" s="40">
        <v>1.78038913676748E-3</v>
      </c>
      <c r="F10" s="40">
        <v>7.4962856163163227E-4</v>
      </c>
      <c r="G10" s="40">
        <v>3.0999082516547372E-4</v>
      </c>
      <c r="H10" s="40">
        <v>1.3210785299533351E-4</v>
      </c>
      <c r="I10" s="40"/>
      <c r="K10" s="113" t="s">
        <v>46</v>
      </c>
      <c r="L10" s="40">
        <v>4.9999999999999933E-2</v>
      </c>
      <c r="M10" s="40">
        <v>2.0832700458690789E-2</v>
      </c>
      <c r="N10" s="40">
        <v>1.073499698294977E-2</v>
      </c>
      <c r="O10" s="40">
        <v>5.5624730074439466E-3</v>
      </c>
      <c r="P10" s="40">
        <v>2.8453794781648778E-3</v>
      </c>
      <c r="Q10" s="40">
        <v>1.4337157891275429E-3</v>
      </c>
      <c r="R10" s="40">
        <v>7.4006192070630306E-4</v>
      </c>
      <c r="S10" s="40"/>
    </row>
    <row r="11" spans="1:19">
      <c r="A11" s="113" t="s">
        <v>47</v>
      </c>
      <c r="B11" s="40">
        <v>8.5554771843809441E-2</v>
      </c>
      <c r="C11" s="40">
        <v>3.2676761613905543E-2</v>
      </c>
      <c r="D11" s="40">
        <v>1.3977439773910531E-2</v>
      </c>
      <c r="E11" s="40">
        <v>5.9814479465429837E-3</v>
      </c>
      <c r="F11" s="40">
        <v>2.4593761656914741E-3</v>
      </c>
      <c r="G11" s="40">
        <v>1.042229971607078E-3</v>
      </c>
      <c r="H11" s="40">
        <v>4.4389399770661248E-4</v>
      </c>
      <c r="I11" s="40"/>
      <c r="K11" s="113" t="s">
        <v>47</v>
      </c>
      <c r="L11" s="40">
        <v>0.20000000000000009</v>
      </c>
      <c r="M11" s="40">
        <v>8.3617844282151688E-2</v>
      </c>
      <c r="N11" s="40">
        <v>4.3272303451267417E-2</v>
      </c>
      <c r="O11" s="40">
        <v>2.239873696341832E-2</v>
      </c>
      <c r="P11" s="40">
        <v>1.1241867490722649E-2</v>
      </c>
      <c r="Q11" s="40">
        <v>5.7763090463625044E-3</v>
      </c>
      <c r="R11" s="40">
        <v>2.9794299561671789E-3</v>
      </c>
      <c r="S11" s="40"/>
    </row>
    <row r="12" spans="1:19">
      <c r="A12" s="113" t="s">
        <v>48</v>
      </c>
      <c r="B12" s="40">
        <v>0.22724972513381439</v>
      </c>
      <c r="C12" s="40">
        <v>0.13237851303839299</v>
      </c>
      <c r="D12" s="40">
        <v>8.175455000446108E-2</v>
      </c>
      <c r="E12" s="40">
        <v>4.9939481363087228E-2</v>
      </c>
      <c r="F12" s="40">
        <v>3.044851873550769E-2</v>
      </c>
      <c r="G12" s="40">
        <v>1.8874369885685138E-2</v>
      </c>
      <c r="H12" s="40">
        <v>1.1621246298097909E-2</v>
      </c>
      <c r="I12" s="40"/>
      <c r="K12" s="113" t="s">
        <v>48</v>
      </c>
      <c r="L12" s="40">
        <v>0.5</v>
      </c>
      <c r="M12" s="40">
        <v>0.33048709651643648</v>
      </c>
      <c r="N12" s="40">
        <v>0.24178588071204041</v>
      </c>
      <c r="O12" s="40">
        <v>0.17562934161078339</v>
      </c>
      <c r="P12" s="40">
        <v>0.12745258852699259</v>
      </c>
      <c r="Q12" s="40">
        <v>9.3476712211383872E-2</v>
      </c>
      <c r="R12" s="40">
        <v>6.825609069991545E-2</v>
      </c>
      <c r="S12" s="40"/>
    </row>
    <row r="13" spans="1:19">
      <c r="A13" s="113" t="s">
        <v>49</v>
      </c>
      <c r="B13" s="40">
        <v>4.3045833469552819E-2</v>
      </c>
      <c r="C13" s="40">
        <v>1.6319357785776759E-2</v>
      </c>
      <c r="D13" s="40">
        <v>7.0263639951202439E-3</v>
      </c>
      <c r="E13" s="40">
        <v>2.6758330538242392E-3</v>
      </c>
      <c r="F13" s="40">
        <v>1.2619945764261731E-3</v>
      </c>
      <c r="G13" s="40">
        <v>5.2309121122107172E-4</v>
      </c>
      <c r="H13" s="40">
        <v>2.2227512258565779E-4</v>
      </c>
      <c r="I13" s="40"/>
      <c r="K13" s="113" t="s">
        <v>49</v>
      </c>
      <c r="L13" s="40">
        <v>9.9999999999999867E-2</v>
      </c>
      <c r="M13" s="40">
        <v>4.1772294228616842E-2</v>
      </c>
      <c r="N13" s="40">
        <v>2.1728784591787731E-2</v>
      </c>
      <c r="O13" s="40">
        <v>1.0265570110709389E-2</v>
      </c>
      <c r="P13" s="40">
        <v>5.7349180950612144E-3</v>
      </c>
      <c r="Q13" s="40">
        <v>2.8966964999957989E-3</v>
      </c>
      <c r="R13" s="40">
        <v>1.491535630712137E-3</v>
      </c>
      <c r="S13" s="40"/>
    </row>
    <row r="14" spans="1:19">
      <c r="A14" s="113" t="s">
        <v>50</v>
      </c>
      <c r="B14" s="40">
        <v>0.1300869864047445</v>
      </c>
      <c r="C14" s="40">
        <v>4.9118709285723483E-2</v>
      </c>
      <c r="D14" s="40">
        <v>2.104172515450509E-2</v>
      </c>
      <c r="E14" s="40">
        <v>8.5949316956359656E-3</v>
      </c>
      <c r="F14" s="40">
        <v>3.7366170560009242E-3</v>
      </c>
      <c r="G14" s="40">
        <v>1.5655825917427759E-3</v>
      </c>
      <c r="H14" s="40">
        <v>6.6593340557119518E-4</v>
      </c>
      <c r="I14" s="40"/>
      <c r="K14" s="113" t="s">
        <v>50</v>
      </c>
      <c r="L14" s="40">
        <v>0.3</v>
      </c>
      <c r="M14" s="40">
        <v>0.12562362208045991</v>
      </c>
      <c r="N14" s="40">
        <v>6.5077797427108508E-2</v>
      </c>
      <c r="O14" s="40">
        <v>3.2478868074143241E-2</v>
      </c>
      <c r="P14" s="40">
        <v>1.7031977210964611E-2</v>
      </c>
      <c r="Q14" s="40">
        <v>8.6736493997946473E-3</v>
      </c>
      <c r="R14" s="40">
        <v>4.4690249033134677E-3</v>
      </c>
      <c r="S14" s="40"/>
    </row>
    <row r="15" spans="1:19">
      <c r="A15" s="113" t="s">
        <v>51</v>
      </c>
      <c r="B15" s="40">
        <v>0.1322375034580657</v>
      </c>
      <c r="C15" s="40">
        <v>5.0057631467037463E-2</v>
      </c>
      <c r="D15" s="40">
        <v>2.1388942275595069E-2</v>
      </c>
      <c r="E15" s="40">
        <v>9.0790476411970467E-3</v>
      </c>
      <c r="F15" s="40">
        <v>3.7397124248358389E-3</v>
      </c>
      <c r="G15" s="40">
        <v>1.592815554661398E-3</v>
      </c>
      <c r="H15" s="40">
        <v>6.7466864723653153E-4</v>
      </c>
      <c r="I15" s="40"/>
      <c r="K15" s="113" t="s">
        <v>51</v>
      </c>
      <c r="L15" s="40">
        <v>0.3</v>
      </c>
      <c r="M15" s="40">
        <v>0.1275124038150153</v>
      </c>
      <c r="N15" s="40">
        <v>6.5911711947925E-2</v>
      </c>
      <c r="O15" s="40">
        <v>3.3913447849226903E-2</v>
      </c>
      <c r="P15" s="40">
        <v>1.704799786012812E-2</v>
      </c>
      <c r="Q15" s="40">
        <v>8.791980040035452E-3</v>
      </c>
      <c r="R15" s="40">
        <v>4.5147069512038174E-3</v>
      </c>
      <c r="S15" s="40"/>
    </row>
    <row r="16" spans="1:19">
      <c r="A16" s="113" t="s">
        <v>52</v>
      </c>
      <c r="B16" s="40">
        <v>4.3657830429546518E-2</v>
      </c>
      <c r="C16" s="40">
        <v>1.64444588835112E-2</v>
      </c>
      <c r="D16" s="40">
        <v>7.053618300149167E-3</v>
      </c>
      <c r="E16" s="40">
        <v>3.1004907004146261E-3</v>
      </c>
      <c r="F16" s="40">
        <v>1.2419650920095779E-3</v>
      </c>
      <c r="G16" s="40">
        <v>5.2467575041736936E-4</v>
      </c>
      <c r="H16" s="40">
        <v>2.2238905785265661E-4</v>
      </c>
      <c r="I16" s="40"/>
      <c r="K16" s="113" t="s">
        <v>52</v>
      </c>
      <c r="L16" s="40">
        <v>9.9999999999999978E-2</v>
      </c>
      <c r="M16" s="40">
        <v>4.2019385756945193E-2</v>
      </c>
      <c r="N16" s="40">
        <v>2.178625431165648E-2</v>
      </c>
      <c r="O16" s="40">
        <v>1.151827042743458E-2</v>
      </c>
      <c r="P16" s="40">
        <v>5.6657984965954311E-3</v>
      </c>
      <c r="Q16" s="40">
        <v>2.9033850980562099E-3</v>
      </c>
      <c r="R16" s="40">
        <v>1.4917091196064991E-3</v>
      </c>
      <c r="S16" s="40"/>
    </row>
    <row r="17" spans="1:19">
      <c r="A17" s="113" t="s">
        <v>53</v>
      </c>
      <c r="B17" s="40">
        <v>4.3698982468877157E-2</v>
      </c>
      <c r="C17" s="40">
        <v>1.6206400142969261E-2</v>
      </c>
      <c r="D17" s="40">
        <v>6.9778346793590851E-3</v>
      </c>
      <c r="E17" s="40">
        <v>2.719240115019117E-3</v>
      </c>
      <c r="F17" s="40">
        <v>1.268308164090959E-3</v>
      </c>
      <c r="G17" s="40">
        <v>5.147328337614665E-4</v>
      </c>
      <c r="H17" s="40">
        <v>2.1947666184851669E-4</v>
      </c>
      <c r="I17" s="40"/>
      <c r="K17" s="113" t="s">
        <v>53</v>
      </c>
      <c r="L17" s="40">
        <v>9.9999999999999978E-2</v>
      </c>
      <c r="M17" s="40">
        <v>4.1536924889913902E-2</v>
      </c>
      <c r="N17" s="40">
        <v>2.1603299388821658E-2</v>
      </c>
      <c r="O17" s="40">
        <v>1.040206024424606E-2</v>
      </c>
      <c r="P17" s="40">
        <v>5.7576821408176224E-3</v>
      </c>
      <c r="Q17" s="40">
        <v>2.8603007575463968E-3</v>
      </c>
      <c r="R17" s="40">
        <v>1.4765130692163671E-3</v>
      </c>
      <c r="S17" s="40"/>
    </row>
    <row r="18" spans="1:19">
      <c r="A18" s="113" t="s">
        <v>54</v>
      </c>
      <c r="B18" s="40">
        <v>4.3638574873845593E-2</v>
      </c>
      <c r="C18" s="40">
        <v>1.6412631089864571E-2</v>
      </c>
      <c r="D18" s="40">
        <v>7.1228184017415597E-3</v>
      </c>
      <c r="E18" s="40">
        <v>2.9831316706332429E-3</v>
      </c>
      <c r="F18" s="40">
        <v>1.251273529670804E-3</v>
      </c>
      <c r="G18" s="40">
        <v>5.2511524184484237E-4</v>
      </c>
      <c r="H18" s="40">
        <v>2.242735286395181E-4</v>
      </c>
      <c r="I18" s="40"/>
      <c r="K18" s="113" t="s">
        <v>54</v>
      </c>
      <c r="L18" s="40">
        <v>9.9999999999999867E-2</v>
      </c>
      <c r="M18" s="40">
        <v>4.1958393188202943E-2</v>
      </c>
      <c r="N18" s="40">
        <v>2.195369825318616E-2</v>
      </c>
      <c r="O18" s="40">
        <v>1.1175332001845841E-2</v>
      </c>
      <c r="P18" s="40">
        <v>5.6984765565869511E-3</v>
      </c>
      <c r="Q18" s="40">
        <v>2.9053038833352089E-3</v>
      </c>
      <c r="R18" s="40">
        <v>1.501608941137045E-3</v>
      </c>
      <c r="S18" s="40"/>
    </row>
    <row r="19" spans="1:19">
      <c r="A19" s="113" t="s">
        <v>55</v>
      </c>
      <c r="B19" s="40">
        <v>4.4206624507922898E-2</v>
      </c>
      <c r="C19" s="40">
        <v>1.6372958188362041E-2</v>
      </c>
      <c r="D19" s="40">
        <v>7.2071576730295961E-3</v>
      </c>
      <c r="E19" s="40">
        <v>2.969310897272814E-3</v>
      </c>
      <c r="F19" s="40">
        <v>1.2664543195056719E-3</v>
      </c>
      <c r="G19" s="40">
        <v>5.2328280495450574E-4</v>
      </c>
      <c r="H19" s="40">
        <v>2.258294302662778E-4</v>
      </c>
      <c r="I19" s="40"/>
      <c r="K19" s="113" t="s">
        <v>55</v>
      </c>
      <c r="L19" s="40">
        <v>9.9999999999999978E-2</v>
      </c>
      <c r="M19" s="40">
        <v>4.1879108857628689E-2</v>
      </c>
      <c r="N19" s="40">
        <v>2.2156293504201341E-2</v>
      </c>
      <c r="O19" s="40">
        <v>1.113653503850087E-2</v>
      </c>
      <c r="P19" s="40">
        <v>5.7523281396872914E-3</v>
      </c>
      <c r="Q19" s="40">
        <v>2.8974955375157259E-3</v>
      </c>
      <c r="R19" s="40">
        <v>1.50973018590983E-3</v>
      </c>
      <c r="S19" s="40"/>
    </row>
    <row r="20" spans="1:19">
      <c r="A20" s="113" t="s">
        <v>56</v>
      </c>
      <c r="B20" s="40">
        <v>0.64322780838841176</v>
      </c>
      <c r="C20" s="40">
        <v>0.37314369021192728</v>
      </c>
      <c r="D20" s="40">
        <v>0.22993025695771141</v>
      </c>
      <c r="E20" s="40">
        <v>0.1417142992537378</v>
      </c>
      <c r="F20" s="40">
        <v>8.6059897987674328E-2</v>
      </c>
      <c r="G20" s="40">
        <v>5.3354229431691207E-2</v>
      </c>
      <c r="H20" s="40">
        <v>3.2681566946884733E-2</v>
      </c>
      <c r="I20" s="40"/>
      <c r="K20" s="113" t="s">
        <v>56</v>
      </c>
      <c r="L20" s="40">
        <v>0.9</v>
      </c>
      <c r="M20" s="40">
        <v>0.59747740368748936</v>
      </c>
      <c r="N20" s="40">
        <v>0.43641502959940193</v>
      </c>
      <c r="O20" s="40">
        <v>0.31892707621708438</v>
      </c>
      <c r="P20" s="40">
        <v>0.2308305784044746</v>
      </c>
      <c r="Q20" s="40">
        <v>0.1693023112652238</v>
      </c>
      <c r="R20" s="40">
        <v>0.12320318428641019</v>
      </c>
      <c r="S20" s="40"/>
    </row>
    <row r="21" spans="1:19">
      <c r="A21" s="113" t="s">
        <v>57</v>
      </c>
      <c r="B21" s="40">
        <v>0.2299210440635692</v>
      </c>
      <c r="C21" s="40">
        <v>0.13271686950151779</v>
      </c>
      <c r="D21" s="40">
        <v>8.2321155805594848E-2</v>
      </c>
      <c r="E21" s="40">
        <v>5.0758207692613737E-2</v>
      </c>
      <c r="F21" s="40">
        <v>3.0878590327686251E-2</v>
      </c>
      <c r="G21" s="40">
        <v>1.8929860490691449E-2</v>
      </c>
      <c r="H21" s="40">
        <v>1.1684856892167139E-2</v>
      </c>
      <c r="I21" s="40"/>
      <c r="K21" s="113" t="s">
        <v>57</v>
      </c>
      <c r="L21" s="40">
        <v>0.5</v>
      </c>
      <c r="M21" s="40">
        <v>0.33101656191940038</v>
      </c>
      <c r="N21" s="40">
        <v>0.24285710094057511</v>
      </c>
      <c r="O21" s="40">
        <v>0.17749874025862769</v>
      </c>
      <c r="P21" s="40">
        <v>0.12862022128290371</v>
      </c>
      <c r="Q21" s="40">
        <v>9.3650422538081868E-2</v>
      </c>
      <c r="R21" s="40">
        <v>6.8496089252775283E-2</v>
      </c>
      <c r="S21" s="40"/>
    </row>
    <row r="22" spans="1:19">
      <c r="A22" s="113" t="s">
        <v>58</v>
      </c>
      <c r="B22" s="40">
        <v>8.2308668429269649E-2</v>
      </c>
      <c r="C22" s="40">
        <v>3.1647250565642222E-2</v>
      </c>
      <c r="D22" s="40">
        <v>1.346361342964497E-2</v>
      </c>
      <c r="E22" s="40">
        <v>5.8046128411017861E-3</v>
      </c>
      <c r="F22" s="40">
        <v>2.5237286219401689E-3</v>
      </c>
      <c r="G22" s="40">
        <v>1.0183106478721671E-3</v>
      </c>
      <c r="H22" s="40">
        <v>4.2524730888515721E-4</v>
      </c>
      <c r="I22" s="40"/>
      <c r="K22" s="113" t="s">
        <v>58</v>
      </c>
      <c r="L22" s="40">
        <v>0.2</v>
      </c>
      <c r="M22" s="40">
        <v>8.1552088343715967E-2</v>
      </c>
      <c r="N22" s="40">
        <v>4.2007518481100292E-2</v>
      </c>
      <c r="O22" s="40">
        <v>2.187760987225118E-2</v>
      </c>
      <c r="P22" s="40">
        <v>1.1464428570549081E-2</v>
      </c>
      <c r="Q22" s="40">
        <v>5.6723913104743673E-3</v>
      </c>
      <c r="R22" s="40">
        <v>2.8806057255438282E-3</v>
      </c>
      <c r="S22" s="40"/>
    </row>
    <row r="23" spans="1:19">
      <c r="A23" s="113" t="s">
        <v>59</v>
      </c>
      <c r="B23" s="40">
        <v>0.220584909964996</v>
      </c>
      <c r="C23" s="40">
        <v>0.13001460090240199</v>
      </c>
      <c r="D23" s="40">
        <v>8.2403143607148732E-2</v>
      </c>
      <c r="E23" s="40">
        <v>5.1029472724618767E-2</v>
      </c>
      <c r="F23" s="40">
        <v>3.0493645015144399E-2</v>
      </c>
      <c r="G23" s="40">
        <v>1.846801765217276E-2</v>
      </c>
      <c r="H23" s="40">
        <v>1.164321765412513E-2</v>
      </c>
      <c r="I23" s="40"/>
      <c r="K23" s="113" t="s">
        <v>59</v>
      </c>
      <c r="L23" s="40">
        <v>0.5</v>
      </c>
      <c r="M23" s="40">
        <v>0.32656433892864678</v>
      </c>
      <c r="N23" s="40">
        <v>0.24303373342005821</v>
      </c>
      <c r="O23" s="40">
        <v>0.17810253916839269</v>
      </c>
      <c r="P23" s="40">
        <v>0.12755659490239091</v>
      </c>
      <c r="Q23" s="40">
        <v>9.2143279438012815E-2</v>
      </c>
      <c r="R23" s="40">
        <v>6.8337980074359206E-2</v>
      </c>
      <c r="S23" s="40"/>
    </row>
    <row r="24" spans="1:19">
      <c r="A24" s="113" t="s">
        <v>60</v>
      </c>
      <c r="B24" s="40">
        <v>4.3184071836768527E-2</v>
      </c>
      <c r="C24" s="40">
        <v>1.6378423184324031E-2</v>
      </c>
      <c r="D24" s="40">
        <v>6.9729130991789123E-3</v>
      </c>
      <c r="E24" s="40">
        <v>2.7142616390705139E-3</v>
      </c>
      <c r="F24" s="40">
        <v>1.2884604073696291E-3</v>
      </c>
      <c r="G24" s="40">
        <v>5.2191139439372591E-4</v>
      </c>
      <c r="H24" s="40">
        <v>2.212955114822002E-4</v>
      </c>
      <c r="I24" s="40"/>
      <c r="K24" s="113" t="s">
        <v>60</v>
      </c>
      <c r="L24" s="40">
        <v>9.9999999999999978E-2</v>
      </c>
      <c r="M24" s="40">
        <v>4.1888261992190312E-2</v>
      </c>
      <c r="N24" s="40">
        <v>2.161296214073383E-2</v>
      </c>
      <c r="O24" s="40">
        <v>1.0378327079144659E-2</v>
      </c>
      <c r="P24" s="40">
        <v>5.8281966120712347E-3</v>
      </c>
      <c r="Q24" s="40">
        <v>2.891653466003397E-3</v>
      </c>
      <c r="R24" s="40">
        <v>1.4869637278318579E-3</v>
      </c>
      <c r="S24" s="40"/>
    </row>
    <row r="25" spans="1:19">
      <c r="A25" s="113" t="s">
        <v>61</v>
      </c>
      <c r="B25" s="40">
        <v>0.12849177178866281</v>
      </c>
      <c r="C25" s="40">
        <v>4.9313241168407067E-2</v>
      </c>
      <c r="D25" s="40">
        <v>2.0879340576749339E-2</v>
      </c>
      <c r="E25" s="40">
        <v>8.8245382246101567E-3</v>
      </c>
      <c r="F25" s="40">
        <v>3.6869669923751398E-3</v>
      </c>
      <c r="G25" s="40">
        <v>1.5668341849597309E-3</v>
      </c>
      <c r="H25" s="40">
        <v>6.5909200225955367E-4</v>
      </c>
      <c r="I25" s="40"/>
      <c r="K25" s="113" t="s">
        <v>61</v>
      </c>
      <c r="L25" s="40">
        <v>0.29999999999999988</v>
      </c>
      <c r="M25" s="40">
        <v>0.12603103572757929</v>
      </c>
      <c r="N25" s="40">
        <v>6.4691304290871443E-2</v>
      </c>
      <c r="O25" s="40">
        <v>3.3162079959370261E-2</v>
      </c>
      <c r="P25" s="40">
        <v>1.6856252459190979E-2</v>
      </c>
      <c r="Q25" s="40">
        <v>8.6795894469116064E-3</v>
      </c>
      <c r="R25" s="40">
        <v>4.4331960425142416E-3</v>
      </c>
      <c r="S25" s="40"/>
    </row>
    <row r="26" spans="1:19">
      <c r="A26" s="113" t="s">
        <v>62</v>
      </c>
      <c r="B26" s="40">
        <v>4.7362262674649269E-2</v>
      </c>
      <c r="C26" s="40">
        <v>1.702724428163294E-2</v>
      </c>
      <c r="D26" s="40">
        <v>7.5774299311693882E-3</v>
      </c>
      <c r="E26" s="40">
        <v>3.07477513721921E-3</v>
      </c>
      <c r="F26" s="40">
        <v>1.3381821052494971E-3</v>
      </c>
      <c r="G26" s="40">
        <v>5.5166742192669371E-4</v>
      </c>
      <c r="H26" s="40">
        <v>2.3562345747096811E-4</v>
      </c>
      <c r="I26" s="40"/>
      <c r="K26" s="113" t="s">
        <v>62</v>
      </c>
      <c r="L26" s="40">
        <v>9.9999999999999978E-2</v>
      </c>
      <c r="M26" s="40">
        <v>4.3209605439737842E-2</v>
      </c>
      <c r="N26" s="40">
        <v>2.3060225980198301E-2</v>
      </c>
      <c r="O26" s="40">
        <v>1.144861944904574E-2</v>
      </c>
      <c r="P26" s="40">
        <v>6.0109422384733158E-3</v>
      </c>
      <c r="Q26" s="40">
        <v>3.0213743949100151E-3</v>
      </c>
      <c r="R26" s="40">
        <v>1.561737955657394E-3</v>
      </c>
      <c r="S26" s="40"/>
    </row>
    <row r="27" spans="1:19">
      <c r="A27" s="113" t="s">
        <v>63</v>
      </c>
      <c r="B27" s="40">
        <v>0.2314526411883987</v>
      </c>
      <c r="C27" s="40">
        <v>0.13312264492414641</v>
      </c>
      <c r="D27" s="40">
        <v>8.2530677602750013E-2</v>
      </c>
      <c r="E27" s="40">
        <v>5.1305378457702777E-2</v>
      </c>
      <c r="F27" s="40">
        <v>3.0925537285367288E-2</v>
      </c>
      <c r="G27" s="40">
        <v>1.89890058718446E-2</v>
      </c>
      <c r="H27" s="40">
        <v>1.168355387023079E-2</v>
      </c>
      <c r="I27" s="41"/>
      <c r="K27" s="113" t="s">
        <v>63</v>
      </c>
      <c r="L27" s="40">
        <v>0.5</v>
      </c>
      <c r="M27" s="40">
        <v>0.33169087021278643</v>
      </c>
      <c r="N27" s="40">
        <v>0.2432307665110599</v>
      </c>
      <c r="O27" s="40">
        <v>0.1787435153453468</v>
      </c>
      <c r="P27" s="40">
        <v>0.12875551321335929</v>
      </c>
      <c r="Q27" s="40">
        <v>9.3843054819031324E-2</v>
      </c>
      <c r="R27" s="40">
        <v>6.8486328110494599E-2</v>
      </c>
    </row>
    <row r="28" spans="1:19">
      <c r="A28" s="113" t="s">
        <v>6</v>
      </c>
      <c r="B28" s="40">
        <v>0.1063451020354635</v>
      </c>
      <c r="C28" s="40">
        <v>4.7617048532319739E-2</v>
      </c>
      <c r="D28" s="40">
        <v>2.5512082859834639E-2</v>
      </c>
      <c r="E28" s="40">
        <v>1.268966306319352E-2</v>
      </c>
      <c r="F28" s="40">
        <v>7.2193473036382683E-3</v>
      </c>
      <c r="G28" s="40">
        <v>4.0465025650749942E-3</v>
      </c>
      <c r="H28" s="40">
        <v>2.4269777953522809E-3</v>
      </c>
      <c r="I28" s="42"/>
      <c r="K28" s="113" t="s">
        <v>6</v>
      </c>
      <c r="L28" s="40">
        <v>0.22571276914148891</v>
      </c>
      <c r="M28" s="40">
        <v>0.1104914181092798</v>
      </c>
      <c r="N28" s="40">
        <v>6.9372150777043839E-2</v>
      </c>
      <c r="O28" s="40">
        <v>4.078238110865795E-2</v>
      </c>
      <c r="P28" s="40">
        <v>2.7194413145142701E-2</v>
      </c>
      <c r="Q28" s="40">
        <v>1.7802250087096239E-2</v>
      </c>
      <c r="R28" s="40">
        <v>1.245221888293147E-2</v>
      </c>
      <c r="S28" s="43"/>
    </row>
    <row r="29" spans="1:19">
      <c r="A29" s="43"/>
      <c r="B29" s="42"/>
      <c r="C29" s="41"/>
      <c r="D29" s="41"/>
      <c r="F29" s="44"/>
      <c r="G29" s="45"/>
      <c r="H29" s="41"/>
      <c r="I29" s="41"/>
      <c r="K29" s="43"/>
      <c r="L29" s="43"/>
    </row>
    <row r="30" spans="1:19">
      <c r="A30" s="43"/>
      <c r="B30" s="42"/>
      <c r="C30" s="41"/>
      <c r="D30" s="41"/>
      <c r="F30" s="44"/>
      <c r="G30" s="45"/>
      <c r="H30" s="41"/>
      <c r="I30" s="41"/>
      <c r="K30" s="43"/>
      <c r="L30" s="43"/>
    </row>
    <row r="31" spans="1:19">
      <c r="A31" s="39"/>
      <c r="B31" s="42"/>
      <c r="C31" s="41"/>
      <c r="D31" s="41"/>
      <c r="F31" s="44"/>
      <c r="G31" s="45"/>
      <c r="H31" s="41"/>
      <c r="I31" s="41"/>
      <c r="K31" s="39"/>
      <c r="L31" s="43"/>
    </row>
    <row r="32" spans="1:19" ht="21" customHeight="1">
      <c r="A32" s="36" t="s">
        <v>8</v>
      </c>
      <c r="B32" s="42"/>
      <c r="C32" s="41"/>
      <c r="D32" s="41"/>
      <c r="F32" s="44"/>
      <c r="G32" s="45"/>
      <c r="H32" s="41"/>
      <c r="I32" s="41"/>
      <c r="K32" s="37" t="s">
        <v>8</v>
      </c>
      <c r="L32" s="43"/>
    </row>
    <row r="33" spans="1:19">
      <c r="A33" s="113" t="s">
        <v>34</v>
      </c>
      <c r="B33" s="38" t="s">
        <v>35</v>
      </c>
      <c r="C33" s="46" t="s">
        <v>36</v>
      </c>
      <c r="D33" s="47" t="s">
        <v>37</v>
      </c>
      <c r="E33" s="48" t="s">
        <v>38</v>
      </c>
      <c r="F33" s="48" t="s">
        <v>39</v>
      </c>
      <c r="G33" s="46" t="s">
        <v>40</v>
      </c>
      <c r="H33" s="46" t="s">
        <v>41</v>
      </c>
      <c r="I33" s="41"/>
      <c r="K33" s="113" t="s">
        <v>34</v>
      </c>
      <c r="L33" s="38" t="s">
        <v>35</v>
      </c>
      <c r="M33" s="46" t="s">
        <v>36</v>
      </c>
      <c r="N33" s="47" t="s">
        <v>37</v>
      </c>
      <c r="O33" s="48" t="s">
        <v>38</v>
      </c>
      <c r="P33" s="48" t="s">
        <v>39</v>
      </c>
      <c r="Q33" s="46" t="s">
        <v>40</v>
      </c>
      <c r="R33" s="46" t="s">
        <v>41</v>
      </c>
    </row>
    <row r="34" spans="1:19">
      <c r="A34" s="113" t="s">
        <v>64</v>
      </c>
      <c r="B34" s="40">
        <v>0.3</v>
      </c>
      <c r="C34" s="40">
        <v>0.2</v>
      </c>
      <c r="D34" s="40">
        <v>9.9999999999999867E-2</v>
      </c>
      <c r="E34" s="40">
        <v>5.0000000000000273E-2</v>
      </c>
      <c r="F34" s="40">
        <v>2.9999999999999919E-2</v>
      </c>
      <c r="G34" s="40">
        <v>0</v>
      </c>
      <c r="H34" s="40">
        <v>0</v>
      </c>
      <c r="I34" s="41"/>
      <c r="K34" s="113" t="s">
        <v>64</v>
      </c>
      <c r="L34" s="40">
        <v>0.5</v>
      </c>
      <c r="M34" s="40">
        <v>0.3</v>
      </c>
      <c r="N34" s="40">
        <v>0.2</v>
      </c>
      <c r="O34" s="40">
        <v>9.9999999999999978E-2</v>
      </c>
      <c r="P34" s="40">
        <v>5.0000000000000037E-2</v>
      </c>
      <c r="Q34" s="40">
        <v>2.9999999999999919E-2</v>
      </c>
      <c r="R34" s="40">
        <v>0</v>
      </c>
    </row>
    <row r="35" spans="1:19">
      <c r="A35" s="113" t="s">
        <v>65</v>
      </c>
      <c r="B35" s="40">
        <v>0.3</v>
      </c>
      <c r="C35" s="40">
        <v>0.2</v>
      </c>
      <c r="D35" s="40">
        <v>9.9999999999999978E-2</v>
      </c>
      <c r="E35" s="40">
        <v>4.9999999999999933E-2</v>
      </c>
      <c r="F35" s="40">
        <v>3.000000000000003E-2</v>
      </c>
      <c r="G35" s="40">
        <v>0</v>
      </c>
      <c r="H35" s="40">
        <v>0</v>
      </c>
      <c r="I35" s="41"/>
      <c r="K35" s="113" t="s">
        <v>65</v>
      </c>
      <c r="L35" s="40">
        <v>0.5</v>
      </c>
      <c r="M35" s="40">
        <v>0.3</v>
      </c>
      <c r="N35" s="40">
        <v>0.20000000000000009</v>
      </c>
      <c r="O35" s="40">
        <v>9.9999999999999978E-2</v>
      </c>
      <c r="P35" s="40">
        <v>5.0000000000000162E-2</v>
      </c>
      <c r="Q35" s="40">
        <v>3.000000000000003E-2</v>
      </c>
      <c r="R35" s="40">
        <v>0</v>
      </c>
    </row>
    <row r="36" spans="1:19">
      <c r="A36" s="113" t="s">
        <v>44</v>
      </c>
      <c r="B36" s="40">
        <v>0.3</v>
      </c>
      <c r="C36" s="40">
        <v>0.19999999999999871</v>
      </c>
      <c r="D36" s="40">
        <v>9.9999999999999978E-2</v>
      </c>
      <c r="E36" s="40">
        <v>5.0000000000000162E-2</v>
      </c>
      <c r="F36" s="40">
        <v>3.000000000000003E-2</v>
      </c>
      <c r="G36" s="40">
        <v>0</v>
      </c>
      <c r="H36" s="40">
        <v>0</v>
      </c>
      <c r="I36" s="41"/>
      <c r="K36" s="113" t="s">
        <v>44</v>
      </c>
      <c r="L36" s="40">
        <v>0.5</v>
      </c>
      <c r="M36" s="40">
        <v>0.3000000000000006</v>
      </c>
      <c r="N36" s="40">
        <v>0.2</v>
      </c>
      <c r="O36" s="40">
        <v>0.1000000000000001</v>
      </c>
      <c r="P36" s="40">
        <v>4.9999999999999933E-2</v>
      </c>
      <c r="Q36" s="40">
        <v>2.9999999999999919E-2</v>
      </c>
      <c r="R36" s="40">
        <v>0</v>
      </c>
    </row>
    <row r="37" spans="1:19">
      <c r="A37" s="113" t="s">
        <v>48</v>
      </c>
      <c r="B37" s="40">
        <v>0.5</v>
      </c>
      <c r="C37" s="40">
        <v>0.29999999999999988</v>
      </c>
      <c r="D37" s="40">
        <v>0.2</v>
      </c>
      <c r="E37" s="40">
        <v>9.9999999999999978E-2</v>
      </c>
      <c r="F37" s="40">
        <v>5.0000000000000162E-2</v>
      </c>
      <c r="G37" s="40">
        <v>0</v>
      </c>
      <c r="H37" s="40">
        <v>0</v>
      </c>
      <c r="I37" s="41"/>
      <c r="K37" s="113" t="s">
        <v>48</v>
      </c>
      <c r="L37" s="40">
        <v>0.7</v>
      </c>
      <c r="M37" s="40">
        <v>0.5</v>
      </c>
      <c r="N37" s="40">
        <v>0.3</v>
      </c>
      <c r="O37" s="40">
        <v>0.19999999999999979</v>
      </c>
      <c r="P37" s="40">
        <v>9.9999999999999978E-2</v>
      </c>
      <c r="Q37" s="40">
        <v>5.0000000000000037E-2</v>
      </c>
      <c r="R37" s="40">
        <v>0</v>
      </c>
    </row>
    <row r="38" spans="1:19">
      <c r="A38" s="113" t="s">
        <v>66</v>
      </c>
      <c r="B38" s="40">
        <v>0.3</v>
      </c>
      <c r="C38" s="40">
        <v>0.19999999999999979</v>
      </c>
      <c r="D38" s="40">
        <v>9.9999999999999867E-2</v>
      </c>
      <c r="E38" s="40">
        <v>5.0000000000000162E-2</v>
      </c>
      <c r="F38" s="40">
        <v>3.0000000000000141E-2</v>
      </c>
      <c r="G38" s="40">
        <v>0</v>
      </c>
      <c r="H38" s="40">
        <v>0</v>
      </c>
      <c r="I38" s="41"/>
      <c r="K38" s="113" t="s">
        <v>66</v>
      </c>
      <c r="L38" s="40">
        <v>0.5</v>
      </c>
      <c r="M38" s="40">
        <v>0.3</v>
      </c>
      <c r="N38" s="40">
        <v>0.19999999999999979</v>
      </c>
      <c r="O38" s="40">
        <v>9.9999999999999978E-2</v>
      </c>
      <c r="P38" s="40">
        <v>5.0000000000000162E-2</v>
      </c>
      <c r="Q38" s="40">
        <v>3.000000000000003E-2</v>
      </c>
      <c r="R38" s="40">
        <v>0</v>
      </c>
    </row>
    <row r="39" spans="1:19">
      <c r="A39" s="113" t="s">
        <v>53</v>
      </c>
      <c r="B39" s="40">
        <v>0.3</v>
      </c>
      <c r="C39" s="40">
        <v>0.2</v>
      </c>
      <c r="D39" s="40">
        <v>0.1000000000000001</v>
      </c>
      <c r="E39" s="40">
        <v>5.0000000000000037E-2</v>
      </c>
      <c r="F39" s="40">
        <v>2.9999999999999801E-2</v>
      </c>
      <c r="G39" s="40">
        <v>0</v>
      </c>
      <c r="H39" s="40">
        <v>0</v>
      </c>
      <c r="I39" s="41"/>
      <c r="K39" s="113" t="s">
        <v>53</v>
      </c>
      <c r="L39" s="40">
        <v>0.5</v>
      </c>
      <c r="M39" s="40">
        <v>0.29999999999999988</v>
      </c>
      <c r="N39" s="40">
        <v>0.20000000000000009</v>
      </c>
      <c r="O39" s="40">
        <v>0.1000000000000002</v>
      </c>
      <c r="P39" s="40">
        <v>5.0000000000000037E-2</v>
      </c>
      <c r="Q39" s="40">
        <v>3.000000000000003E-2</v>
      </c>
      <c r="R39" s="40">
        <v>0</v>
      </c>
    </row>
    <row r="40" spans="1:19">
      <c r="A40" s="113" t="s">
        <v>67</v>
      </c>
      <c r="B40" s="40">
        <v>0.3</v>
      </c>
      <c r="C40" s="40">
        <v>0.19999999999999979</v>
      </c>
      <c r="D40" s="40">
        <v>9.9999999999999867E-2</v>
      </c>
      <c r="E40" s="40">
        <v>4.9999999999999933E-2</v>
      </c>
      <c r="F40" s="40">
        <v>3.000000000000003E-2</v>
      </c>
      <c r="G40" s="40">
        <v>0</v>
      </c>
      <c r="H40" s="40">
        <v>0</v>
      </c>
      <c r="I40" s="41"/>
      <c r="K40" s="113" t="s">
        <v>67</v>
      </c>
      <c r="L40" s="40">
        <v>0.5</v>
      </c>
      <c r="M40" s="40">
        <v>0.29999999999999982</v>
      </c>
      <c r="N40" s="40">
        <v>0.2</v>
      </c>
      <c r="O40" s="40">
        <v>9.9999999999999978E-2</v>
      </c>
      <c r="P40" s="40">
        <v>5.0000000000000037E-2</v>
      </c>
      <c r="Q40" s="40">
        <v>3.0000000000000249E-2</v>
      </c>
      <c r="R40" s="40">
        <v>0</v>
      </c>
    </row>
    <row r="41" spans="1:19">
      <c r="A41" s="113" t="s">
        <v>68</v>
      </c>
      <c r="B41" s="40">
        <v>0.3</v>
      </c>
      <c r="C41" s="40">
        <v>0.19999999999999959</v>
      </c>
      <c r="D41" s="40">
        <v>9.9999999999999978E-2</v>
      </c>
      <c r="E41" s="40">
        <v>4.9999999999999933E-2</v>
      </c>
      <c r="F41" s="40">
        <v>3.000000000000003E-2</v>
      </c>
      <c r="G41" s="40">
        <v>0</v>
      </c>
      <c r="H41" s="40">
        <v>0</v>
      </c>
      <c r="I41" s="41"/>
      <c r="K41" s="113" t="s">
        <v>68</v>
      </c>
      <c r="L41" s="40">
        <v>0.5</v>
      </c>
      <c r="M41" s="40">
        <v>0.29999999999999949</v>
      </c>
      <c r="N41" s="40">
        <v>0.2</v>
      </c>
      <c r="O41" s="40">
        <v>9.9999999999999978E-2</v>
      </c>
      <c r="P41" s="40">
        <v>5.0000000000000037E-2</v>
      </c>
      <c r="Q41" s="40">
        <v>2.9999999999999801E-2</v>
      </c>
      <c r="R41" s="40">
        <v>0</v>
      </c>
    </row>
    <row r="42" spans="1:19">
      <c r="A42" s="113" t="s">
        <v>69</v>
      </c>
      <c r="B42" s="40">
        <v>0.5</v>
      </c>
      <c r="C42" s="40">
        <v>0.3</v>
      </c>
      <c r="D42" s="40">
        <v>0.19999999999999979</v>
      </c>
      <c r="E42" s="40">
        <v>9.9999999999999978E-2</v>
      </c>
      <c r="F42" s="40">
        <v>5.0000000000000037E-2</v>
      </c>
      <c r="G42" s="40">
        <v>0</v>
      </c>
      <c r="H42" s="40">
        <v>0</v>
      </c>
      <c r="I42" s="41"/>
      <c r="K42" s="113" t="s">
        <v>69</v>
      </c>
      <c r="L42" s="40">
        <v>0.7</v>
      </c>
      <c r="M42" s="40">
        <v>0.5</v>
      </c>
      <c r="N42" s="40">
        <v>0.29999999999999988</v>
      </c>
      <c r="O42" s="40">
        <v>0.2</v>
      </c>
      <c r="P42" s="40">
        <v>0.1000000000000001</v>
      </c>
      <c r="Q42" s="40">
        <v>5.0000000000000037E-2</v>
      </c>
      <c r="R42" s="40">
        <v>0</v>
      </c>
    </row>
    <row r="43" spans="1:19">
      <c r="A43" s="113" t="s">
        <v>70</v>
      </c>
      <c r="B43" s="40">
        <v>0.30000000000000021</v>
      </c>
      <c r="C43" s="40">
        <v>0.2</v>
      </c>
      <c r="D43" s="40">
        <v>9.9999999999999867E-2</v>
      </c>
      <c r="E43" s="40">
        <v>4.9999999999999933E-2</v>
      </c>
      <c r="F43" s="40">
        <v>3.0000000000000249E-2</v>
      </c>
      <c r="G43" s="40">
        <v>0</v>
      </c>
      <c r="H43" s="40">
        <v>0</v>
      </c>
      <c r="I43" s="41"/>
      <c r="K43" s="113" t="s">
        <v>70</v>
      </c>
      <c r="L43" s="40">
        <v>0.5</v>
      </c>
      <c r="M43" s="40">
        <v>0.3</v>
      </c>
      <c r="N43" s="40">
        <v>0.19999999999999979</v>
      </c>
      <c r="O43" s="40">
        <v>0.1000000000000001</v>
      </c>
      <c r="P43" s="40">
        <v>5.0000000000000037E-2</v>
      </c>
      <c r="Q43" s="40">
        <v>2.9999999999999919E-2</v>
      </c>
      <c r="R43" s="40">
        <v>0</v>
      </c>
    </row>
    <row r="44" spans="1:19">
      <c r="A44" s="113" t="s">
        <v>71</v>
      </c>
      <c r="B44" s="40">
        <v>0.3</v>
      </c>
      <c r="C44" s="40">
        <v>0.20000000000000009</v>
      </c>
      <c r="D44" s="40">
        <v>9.9999999999999978E-2</v>
      </c>
      <c r="E44" s="40">
        <v>5.0000000000000037E-2</v>
      </c>
      <c r="F44" s="40">
        <v>2.9999999999999919E-2</v>
      </c>
      <c r="G44" s="40">
        <v>0</v>
      </c>
      <c r="H44" s="40">
        <v>0</v>
      </c>
      <c r="I44" s="43"/>
      <c r="K44" s="113" t="s">
        <v>71</v>
      </c>
      <c r="L44" s="40">
        <v>0.5</v>
      </c>
      <c r="M44" s="40">
        <v>0.3</v>
      </c>
      <c r="N44" s="40">
        <v>0.19999999999999979</v>
      </c>
      <c r="O44" s="40">
        <v>9.9999999999999978E-2</v>
      </c>
      <c r="P44" s="40">
        <v>4.9999999999999933E-2</v>
      </c>
      <c r="Q44" s="40">
        <v>3.000000000000003E-2</v>
      </c>
      <c r="R44" s="40">
        <v>0</v>
      </c>
      <c r="S44" s="43"/>
    </row>
    <row r="45" spans="1:19">
      <c r="A45" s="113" t="s">
        <v>72</v>
      </c>
      <c r="B45" s="40">
        <v>0.5</v>
      </c>
      <c r="C45" s="40">
        <v>0.29999999999999988</v>
      </c>
      <c r="D45" s="40">
        <v>0.2</v>
      </c>
      <c r="E45" s="40">
        <v>9.9999999999999978E-2</v>
      </c>
      <c r="F45" s="40">
        <v>5.0000000000000037E-2</v>
      </c>
      <c r="G45" s="40">
        <v>0</v>
      </c>
      <c r="H45" s="40">
        <v>0</v>
      </c>
      <c r="K45" s="113" t="s">
        <v>72</v>
      </c>
      <c r="L45" s="40">
        <v>0.7</v>
      </c>
      <c r="M45" s="40">
        <v>0.5</v>
      </c>
      <c r="N45" s="40">
        <v>0.30000000000000032</v>
      </c>
      <c r="O45" s="40">
        <v>0.19999999999999979</v>
      </c>
      <c r="P45" s="40">
        <v>9.9999999999999867E-2</v>
      </c>
      <c r="Q45" s="40">
        <v>5.0000000000000037E-2</v>
      </c>
      <c r="R45" s="40">
        <v>0</v>
      </c>
    </row>
    <row r="46" spans="1:19">
      <c r="A46" s="113" t="s">
        <v>73</v>
      </c>
      <c r="B46" s="40">
        <v>0.5</v>
      </c>
      <c r="C46" s="40">
        <v>0.3</v>
      </c>
      <c r="D46" s="40">
        <v>0.2</v>
      </c>
      <c r="E46" s="40">
        <v>9.9999999999999978E-2</v>
      </c>
      <c r="F46" s="40">
        <v>5.0000000000000162E-2</v>
      </c>
      <c r="G46" s="40">
        <v>0</v>
      </c>
      <c r="H46" s="40">
        <v>0</v>
      </c>
      <c r="K46" s="113" t="s">
        <v>73</v>
      </c>
      <c r="L46" s="40">
        <v>0.7</v>
      </c>
      <c r="M46" s="40">
        <v>0.5</v>
      </c>
      <c r="N46" s="40">
        <v>0.29999999999999988</v>
      </c>
      <c r="O46" s="40">
        <v>0.2</v>
      </c>
      <c r="P46" s="40">
        <v>9.9999999999999978E-2</v>
      </c>
      <c r="Q46" s="40">
        <v>5.0000000000000037E-2</v>
      </c>
      <c r="R46" s="40">
        <v>0</v>
      </c>
    </row>
    <row r="47" spans="1:19">
      <c r="A47" s="113" t="s">
        <v>6</v>
      </c>
      <c r="B47" s="40">
        <v>0.45251484391437707</v>
      </c>
      <c r="C47" s="40">
        <v>0.27046907892362099</v>
      </c>
      <c r="D47" s="40">
        <v>0.17732917926360209</v>
      </c>
      <c r="E47" s="40">
        <v>8.84671583498573E-2</v>
      </c>
      <c r="F47" s="40">
        <v>4.4890419060838897E-2</v>
      </c>
      <c r="G47" s="40">
        <v>0</v>
      </c>
      <c r="H47" s="40">
        <v>0</v>
      </c>
      <c r="I47" s="43"/>
      <c r="K47" s="113" t="s">
        <v>6</v>
      </c>
      <c r="L47" s="40">
        <v>0.65251484391437709</v>
      </c>
      <c r="M47" s="40">
        <v>0.440938157847242</v>
      </c>
      <c r="N47" s="40">
        <v>0.27732917926360218</v>
      </c>
      <c r="O47" s="40">
        <v>0.17693431669971471</v>
      </c>
      <c r="P47" s="40">
        <v>8.722604765209685E-2</v>
      </c>
      <c r="Q47" s="40">
        <v>4.3961911998478653E-2</v>
      </c>
      <c r="R47" s="40">
        <v>0</v>
      </c>
      <c r="S47" s="43"/>
    </row>
    <row r="48" spans="1:19">
      <c r="A48" s="39"/>
      <c r="B48" s="43"/>
      <c r="K48" s="39"/>
      <c r="L48" s="43"/>
    </row>
    <row r="49" spans="1:19">
      <c r="A49" s="39"/>
      <c r="B49" s="43"/>
      <c r="K49" s="39"/>
      <c r="L49" s="43"/>
    </row>
    <row r="50" spans="1:19">
      <c r="A50" s="39"/>
      <c r="B50" s="43"/>
      <c r="K50" s="39"/>
      <c r="L50" s="43"/>
    </row>
    <row r="51" spans="1:19">
      <c r="A51" s="39"/>
      <c r="B51" s="43"/>
      <c r="C51" s="43"/>
      <c r="D51" s="43"/>
      <c r="E51" s="43"/>
      <c r="F51" s="43"/>
      <c r="G51" s="43"/>
      <c r="H51" s="43"/>
      <c r="I51" s="43"/>
      <c r="K51" s="39"/>
      <c r="L51" s="43"/>
      <c r="M51" s="43"/>
      <c r="N51" s="43"/>
      <c r="O51" s="43"/>
      <c r="P51" s="43"/>
      <c r="Q51" s="43"/>
      <c r="R51" s="43"/>
      <c r="S51" s="43"/>
    </row>
    <row r="52" spans="1:19" ht="21" customHeight="1">
      <c r="A52" s="49" t="s">
        <v>74</v>
      </c>
      <c r="B52" s="38" t="s">
        <v>35</v>
      </c>
      <c r="C52" s="46" t="s">
        <v>36</v>
      </c>
      <c r="D52" s="47" t="s">
        <v>37</v>
      </c>
      <c r="E52" s="48" t="s">
        <v>38</v>
      </c>
      <c r="F52" s="48" t="s">
        <v>39</v>
      </c>
      <c r="G52" s="46" t="s">
        <v>40</v>
      </c>
      <c r="H52" s="46" t="s">
        <v>41</v>
      </c>
      <c r="I52" s="41"/>
      <c r="K52" s="50" t="s">
        <v>74</v>
      </c>
      <c r="L52" s="38" t="s">
        <v>35</v>
      </c>
      <c r="M52" s="46" t="s">
        <v>36</v>
      </c>
      <c r="N52" s="47" t="s">
        <v>37</v>
      </c>
      <c r="O52" s="48" t="s">
        <v>38</v>
      </c>
      <c r="P52" s="48" t="s">
        <v>39</v>
      </c>
      <c r="Q52" s="46" t="s">
        <v>40</v>
      </c>
      <c r="R52" s="46" t="s">
        <v>41</v>
      </c>
    </row>
    <row r="53" spans="1:19">
      <c r="A53" s="113" t="s">
        <v>6</v>
      </c>
      <c r="B53" s="40">
        <v>0.29657362253246672</v>
      </c>
      <c r="C53" s="40">
        <v>0.1000000000000001</v>
      </c>
      <c r="D53" s="40">
        <v>9.9999999999999978E-2</v>
      </c>
      <c r="E53" s="40">
        <v>5.0000000000000037E-2</v>
      </c>
      <c r="F53" s="40">
        <v>5.0000000000000162E-2</v>
      </c>
      <c r="G53" s="40">
        <v>5.0000000000000162E-2</v>
      </c>
      <c r="H53" s="40">
        <v>5.0000000000000037E-2</v>
      </c>
      <c r="I53" s="41"/>
      <c r="K53" s="113" t="s">
        <v>6</v>
      </c>
      <c r="L53" s="41">
        <v>0.29657362253246672</v>
      </c>
      <c r="M53" s="41">
        <v>0.25</v>
      </c>
      <c r="N53" s="41">
        <v>0.25</v>
      </c>
      <c r="O53" s="41">
        <v>9.9999999999999867E-2</v>
      </c>
      <c r="P53" s="41">
        <v>0.1000000000000001</v>
      </c>
      <c r="Q53" s="41">
        <v>0.1000000000000001</v>
      </c>
      <c r="R53" s="41">
        <v>0.1000000000000001</v>
      </c>
    </row>
    <row r="54" spans="1:19">
      <c r="A54" s="39"/>
      <c r="B54" s="43"/>
      <c r="C54" s="41"/>
      <c r="D54" s="41"/>
      <c r="E54" s="41"/>
      <c r="F54" s="41"/>
      <c r="G54" s="41"/>
      <c r="H54" s="41"/>
      <c r="I54" s="41"/>
      <c r="K54" s="39"/>
      <c r="L54" s="43"/>
    </row>
    <row r="55" spans="1:19">
      <c r="A55" s="39"/>
      <c r="B55" s="43"/>
      <c r="C55" s="41"/>
      <c r="D55" s="41"/>
      <c r="E55" s="41"/>
      <c r="F55" s="41"/>
      <c r="G55" s="41"/>
      <c r="H55" s="41"/>
      <c r="I55" s="41"/>
      <c r="K55" s="39"/>
      <c r="L55" s="43"/>
    </row>
    <row r="56" spans="1:19">
      <c r="A56" s="39"/>
      <c r="B56" s="43"/>
      <c r="C56" s="41"/>
      <c r="D56" s="41"/>
      <c r="E56" s="41"/>
      <c r="F56" s="41"/>
      <c r="G56" s="41"/>
      <c r="H56" s="41"/>
      <c r="I56" s="41"/>
      <c r="K56" s="39"/>
      <c r="L56" s="43"/>
    </row>
    <row r="57" spans="1:19" ht="21" customHeight="1">
      <c r="A57" s="49" t="s">
        <v>32</v>
      </c>
      <c r="B57" s="43"/>
      <c r="C57" s="41"/>
      <c r="D57" s="41"/>
      <c r="E57" s="41"/>
      <c r="F57" s="41"/>
      <c r="G57" s="41"/>
      <c r="H57" s="41"/>
      <c r="I57" s="41"/>
      <c r="K57" s="50" t="s">
        <v>32</v>
      </c>
      <c r="L57" s="43"/>
    </row>
    <row r="58" spans="1:19">
      <c r="A58" s="113" t="s">
        <v>34</v>
      </c>
      <c r="B58" s="38" t="s">
        <v>35</v>
      </c>
      <c r="C58" s="46" t="s">
        <v>36</v>
      </c>
      <c r="D58" s="47" t="s">
        <v>37</v>
      </c>
      <c r="E58" s="48" t="s">
        <v>38</v>
      </c>
      <c r="F58" s="48" t="s">
        <v>39</v>
      </c>
      <c r="G58" s="46" t="s">
        <v>40</v>
      </c>
      <c r="H58" s="46" t="s">
        <v>41</v>
      </c>
      <c r="I58" s="41"/>
      <c r="K58" s="113" t="s">
        <v>34</v>
      </c>
      <c r="L58" s="38" t="s">
        <v>35</v>
      </c>
      <c r="M58" s="46" t="s">
        <v>36</v>
      </c>
      <c r="N58" s="47" t="s">
        <v>37</v>
      </c>
      <c r="O58" s="48" t="s">
        <v>38</v>
      </c>
      <c r="P58" s="48" t="s">
        <v>39</v>
      </c>
      <c r="Q58" s="46" t="s">
        <v>40</v>
      </c>
      <c r="R58" s="46" t="s">
        <v>41</v>
      </c>
    </row>
    <row r="59" spans="1:19">
      <c r="A59" s="113" t="s">
        <v>64</v>
      </c>
      <c r="B59" s="40">
        <v>0.94108517608201281</v>
      </c>
      <c r="C59" s="40">
        <v>-12.991123839443251</v>
      </c>
      <c r="D59" s="40">
        <v>-4.0144390284859721E-2</v>
      </c>
      <c r="E59" s="40">
        <v>9.9999999999999867E-2</v>
      </c>
      <c r="F59" s="40">
        <v>0.1000000000000001</v>
      </c>
      <c r="G59" s="40">
        <v>0.1000000000000001</v>
      </c>
      <c r="H59" s="40">
        <v>9.9999999999999978E-2</v>
      </c>
      <c r="I59" s="41"/>
      <c r="K59" s="113" t="s">
        <v>64</v>
      </c>
      <c r="L59" s="40">
        <v>0.94418595628822266</v>
      </c>
      <c r="M59" s="40">
        <v>-12.25474890052519</v>
      </c>
      <c r="N59" s="40">
        <v>1.4600051309080261E-2</v>
      </c>
      <c r="O59" s="40">
        <v>0.15</v>
      </c>
      <c r="P59" s="40">
        <v>0.15</v>
      </c>
      <c r="Q59" s="40">
        <v>0.15000000000000011</v>
      </c>
      <c r="R59" s="40">
        <v>0.15</v>
      </c>
    </row>
    <row r="60" spans="1:19">
      <c r="A60" s="113" t="s">
        <v>75</v>
      </c>
      <c r="B60" s="40">
        <v>0.92897811649593165</v>
      </c>
      <c r="C60" s="40">
        <v>-12.09580118582284</v>
      </c>
      <c r="D60" s="40">
        <v>7.8179086026188949E-2</v>
      </c>
      <c r="E60" s="40">
        <v>9.9999999999999867E-2</v>
      </c>
      <c r="F60" s="40">
        <v>9.9999999999999978E-2</v>
      </c>
      <c r="G60" s="40">
        <v>9.9999999999999978E-2</v>
      </c>
      <c r="H60" s="40">
        <v>9.9999999999999867E-2</v>
      </c>
      <c r="I60" s="41"/>
      <c r="K60" s="113" t="s">
        <v>75</v>
      </c>
      <c r="L60" s="40">
        <v>0.93271611036456681</v>
      </c>
      <c r="M60" s="40">
        <v>-11.40654849183217</v>
      </c>
      <c r="N60" s="40">
        <v>0.1266959762353369</v>
      </c>
      <c r="O60" s="40">
        <v>0.15</v>
      </c>
      <c r="P60" s="40">
        <v>0.14999999999999991</v>
      </c>
      <c r="Q60" s="40">
        <v>0.15</v>
      </c>
      <c r="R60" s="40">
        <v>0.15</v>
      </c>
    </row>
    <row r="61" spans="1:19">
      <c r="A61" s="113" t="s">
        <v>76</v>
      </c>
      <c r="B61" s="40">
        <v>0.92431668110758192</v>
      </c>
      <c r="C61" s="40">
        <v>-11.811362422064491</v>
      </c>
      <c r="D61" s="40">
        <v>0.1157494674505659</v>
      </c>
      <c r="E61" s="40">
        <v>9.9999999999999978E-2</v>
      </c>
      <c r="F61" s="40">
        <v>9.9999999999999978E-2</v>
      </c>
      <c r="G61" s="40">
        <v>9.9999999999999978E-2</v>
      </c>
      <c r="H61" s="40">
        <v>9.9999999999999978E-2</v>
      </c>
      <c r="I61" s="41"/>
      <c r="K61" s="113" t="s">
        <v>76</v>
      </c>
      <c r="L61" s="40">
        <v>0.92830001368086712</v>
      </c>
      <c r="M61" s="40">
        <v>-11.13708018932426</v>
      </c>
      <c r="N61" s="40">
        <v>0.1622889691636937</v>
      </c>
      <c r="O61" s="40">
        <v>0.15</v>
      </c>
      <c r="P61" s="40">
        <v>0.14999999999999991</v>
      </c>
      <c r="Q61" s="40">
        <v>0.15</v>
      </c>
      <c r="R61" s="40">
        <v>0.15</v>
      </c>
    </row>
    <row r="62" spans="1:19">
      <c r="A62" s="113" t="s">
        <v>44</v>
      </c>
      <c r="B62" s="40">
        <v>0.92941133852443247</v>
      </c>
      <c r="C62" s="40">
        <v>-11.567243051812831</v>
      </c>
      <c r="D62" s="40">
        <v>3.351336084713108E-2</v>
      </c>
      <c r="E62" s="40">
        <v>9.9999999999999978E-2</v>
      </c>
      <c r="F62" s="40">
        <v>9.9999999999999978E-2</v>
      </c>
      <c r="G62" s="40">
        <v>0.1000000000000001</v>
      </c>
      <c r="H62" s="40">
        <v>9.9999999999999867E-2</v>
      </c>
      <c r="I62" s="41"/>
      <c r="K62" s="113" t="s">
        <v>44</v>
      </c>
      <c r="L62" s="40">
        <v>0.93312653123367284</v>
      </c>
      <c r="M62" s="40">
        <v>-10.905809206980569</v>
      </c>
      <c r="N62" s="40">
        <v>8.4381078697282064E-2</v>
      </c>
      <c r="O62" s="40">
        <v>0.14999999999999991</v>
      </c>
      <c r="P62" s="40">
        <v>0.15</v>
      </c>
      <c r="Q62" s="40">
        <v>0.15000000000000011</v>
      </c>
      <c r="R62" s="40">
        <v>0.15</v>
      </c>
    </row>
    <row r="63" spans="1:19">
      <c r="A63" s="113" t="s">
        <v>77</v>
      </c>
      <c r="B63" s="40">
        <v>0.92566106205299015</v>
      </c>
      <c r="C63" s="40">
        <v>-15.401646664603931</v>
      </c>
      <c r="D63" s="40">
        <v>0.29681918730782753</v>
      </c>
      <c r="E63" s="40">
        <v>0.1000000000000001</v>
      </c>
      <c r="F63" s="40">
        <v>9.9999999999999978E-2</v>
      </c>
      <c r="G63" s="40">
        <v>0.1000000000000001</v>
      </c>
      <c r="H63" s="40">
        <v>9.9999999999999978E-2</v>
      </c>
      <c r="I63" s="41"/>
      <c r="K63" s="113" t="s">
        <v>77</v>
      </c>
      <c r="L63" s="40">
        <v>0.92957363773441171</v>
      </c>
      <c r="M63" s="40">
        <v>-14.538402103308989</v>
      </c>
      <c r="N63" s="40">
        <v>0.33382870376531021</v>
      </c>
      <c r="O63" s="40">
        <v>0.15000000000000011</v>
      </c>
      <c r="P63" s="40">
        <v>0.14999999999999991</v>
      </c>
      <c r="Q63" s="40">
        <v>0.15</v>
      </c>
      <c r="R63" s="40">
        <v>0.15</v>
      </c>
    </row>
    <row r="64" spans="1:19">
      <c r="A64" s="113" t="s">
        <v>78</v>
      </c>
      <c r="B64" s="40">
        <v>0.9409354406320799</v>
      </c>
      <c r="C64" s="40">
        <v>-14.41676989133969</v>
      </c>
      <c r="D64" s="40">
        <v>5.8434673139339033E-2</v>
      </c>
      <c r="E64" s="40">
        <v>9.9999999999999867E-2</v>
      </c>
      <c r="F64" s="40">
        <v>0.1000000000000001</v>
      </c>
      <c r="G64" s="40">
        <v>0.1000000000000001</v>
      </c>
      <c r="H64" s="40">
        <v>0.1000000000000001</v>
      </c>
      <c r="I64" s="41"/>
      <c r="K64" s="113" t="s">
        <v>78</v>
      </c>
      <c r="L64" s="40">
        <v>0.94404410165144415</v>
      </c>
      <c r="M64" s="40">
        <v>-13.60536094969023</v>
      </c>
      <c r="N64" s="40">
        <v>0.1079907429741106</v>
      </c>
      <c r="O64" s="40">
        <v>0.14999999999999991</v>
      </c>
      <c r="P64" s="40">
        <v>0.15000000000000011</v>
      </c>
      <c r="Q64" s="40">
        <v>0.15000000000000011</v>
      </c>
      <c r="R64" s="40">
        <v>0.15000000000000011</v>
      </c>
    </row>
    <row r="65" spans="1:19">
      <c r="A65" s="113" t="s">
        <v>47</v>
      </c>
      <c r="B65" s="40">
        <v>0.92455909059600694</v>
      </c>
      <c r="C65" s="40">
        <v>-12.070145681222829</v>
      </c>
      <c r="D65" s="40">
        <v>0.1304721979146243</v>
      </c>
      <c r="E65" s="40">
        <v>0.1000000000000001</v>
      </c>
      <c r="F65" s="40">
        <v>9.9999999999999867E-2</v>
      </c>
      <c r="G65" s="40">
        <v>9.9999999999999978E-2</v>
      </c>
      <c r="H65" s="40">
        <v>9.9999999999999978E-2</v>
      </c>
      <c r="I65" s="41"/>
      <c r="K65" s="113" t="s">
        <v>47</v>
      </c>
      <c r="L65" s="40">
        <v>0.92852966477516441</v>
      </c>
      <c r="M65" s="40">
        <v>-11.38224327694795</v>
      </c>
      <c r="N65" s="40">
        <v>0.17623681907701241</v>
      </c>
      <c r="O65" s="40">
        <v>0.15</v>
      </c>
      <c r="P65" s="40">
        <v>0.15</v>
      </c>
      <c r="Q65" s="40">
        <v>0.15</v>
      </c>
      <c r="R65" s="40">
        <v>0.15</v>
      </c>
    </row>
    <row r="66" spans="1:19">
      <c r="A66" s="113" t="s">
        <v>79</v>
      </c>
      <c r="B66" s="40">
        <v>0.92692646409082913</v>
      </c>
      <c r="C66" s="40">
        <v>-15.610689481954029</v>
      </c>
      <c r="D66" s="40">
        <v>0.29364498398837519</v>
      </c>
      <c r="E66" s="40">
        <v>9.9999999999999978E-2</v>
      </c>
      <c r="F66" s="40">
        <v>9.9999999999999867E-2</v>
      </c>
      <c r="G66" s="40">
        <v>0.1000000000000001</v>
      </c>
      <c r="H66" s="40">
        <v>9.9999999999999978E-2</v>
      </c>
      <c r="K66" s="113" t="s">
        <v>79</v>
      </c>
      <c r="L66" s="40">
        <v>0.93077243966499612</v>
      </c>
      <c r="M66" s="40">
        <v>-14.736442667114339</v>
      </c>
      <c r="N66" s="40">
        <v>0.33082156377846073</v>
      </c>
      <c r="O66" s="40">
        <v>0.15</v>
      </c>
      <c r="P66" s="40">
        <v>0.14999999999999991</v>
      </c>
      <c r="Q66" s="40">
        <v>0.15000000000000011</v>
      </c>
      <c r="R66" s="40">
        <v>0.15</v>
      </c>
    </row>
    <row r="67" spans="1:19">
      <c r="A67" s="113" t="s">
        <v>80</v>
      </c>
      <c r="B67" s="40">
        <v>0.9258487845601866</v>
      </c>
      <c r="C67" s="40">
        <v>-13.098338818138339</v>
      </c>
      <c r="D67" s="40">
        <v>0.1798664124885887</v>
      </c>
      <c r="E67" s="40">
        <v>9.9999999999999867E-2</v>
      </c>
      <c r="F67" s="40">
        <v>9.9999999999999867E-2</v>
      </c>
      <c r="G67" s="40">
        <v>9.9999999999999978E-2</v>
      </c>
      <c r="H67" s="40">
        <v>9.9999999999999978E-2</v>
      </c>
      <c r="K67" s="113" t="s">
        <v>80</v>
      </c>
      <c r="L67" s="40">
        <v>0.92975148010965047</v>
      </c>
      <c r="M67" s="40">
        <v>-12.35632098560475</v>
      </c>
      <c r="N67" s="40">
        <v>0.2230313381470839</v>
      </c>
      <c r="O67" s="40">
        <v>0.14999999999999991</v>
      </c>
      <c r="P67" s="40">
        <v>0.15</v>
      </c>
      <c r="Q67" s="40">
        <v>0.15</v>
      </c>
      <c r="R67" s="40">
        <v>0.15</v>
      </c>
    </row>
    <row r="68" spans="1:19">
      <c r="A68" s="113" t="s">
        <v>49</v>
      </c>
      <c r="B68" s="40">
        <v>0.93570191027426519</v>
      </c>
      <c r="C68" s="40">
        <v>-12.88570714576637</v>
      </c>
      <c r="D68" s="40">
        <v>3.9704831339946289E-2</v>
      </c>
      <c r="E68" s="40">
        <v>9.9999999999999867E-2</v>
      </c>
      <c r="F68" s="40">
        <v>9.9999999999999867E-2</v>
      </c>
      <c r="G68" s="40">
        <v>9.9999999999999978E-2</v>
      </c>
      <c r="H68" s="40">
        <v>9.9999999999999978E-2</v>
      </c>
      <c r="K68" s="113" t="s">
        <v>49</v>
      </c>
      <c r="L68" s="40">
        <v>0.93908602025983023</v>
      </c>
      <c r="M68" s="40">
        <v>-12.15488045388393</v>
      </c>
      <c r="N68" s="40">
        <v>9.0246682322054239E-2</v>
      </c>
      <c r="O68" s="40">
        <v>0.15</v>
      </c>
      <c r="P68" s="40">
        <v>0.14999999999999991</v>
      </c>
      <c r="Q68" s="40">
        <v>0.15</v>
      </c>
      <c r="R68" s="40">
        <v>0.15000000000000011</v>
      </c>
    </row>
    <row r="69" spans="1:19">
      <c r="A69" s="113" t="s">
        <v>81</v>
      </c>
      <c r="B69" s="40">
        <v>0.92351735618368669</v>
      </c>
      <c r="C69" s="40">
        <v>-17.792485714306359</v>
      </c>
      <c r="D69" s="40">
        <v>0.40348180498040132</v>
      </c>
      <c r="E69" s="40">
        <v>9.9999999999999978E-2</v>
      </c>
      <c r="F69" s="40">
        <v>9.9999999999999978E-2</v>
      </c>
      <c r="G69" s="40">
        <v>0.1000000000000002</v>
      </c>
      <c r="H69" s="40">
        <v>9.9999999999999978E-2</v>
      </c>
      <c r="K69" s="113" t="s">
        <v>81</v>
      </c>
      <c r="L69" s="40">
        <v>0.92754275848980838</v>
      </c>
      <c r="M69" s="40">
        <v>-16.803407518816549</v>
      </c>
      <c r="N69" s="40">
        <v>0.434877499455117</v>
      </c>
      <c r="O69" s="40">
        <v>0.15</v>
      </c>
      <c r="P69" s="40">
        <v>0.14999999999999991</v>
      </c>
      <c r="Q69" s="40">
        <v>0.15000000000000019</v>
      </c>
      <c r="R69" s="40">
        <v>0.14999999999999991</v>
      </c>
    </row>
    <row r="70" spans="1:19">
      <c r="A70" s="113" t="s">
        <v>82</v>
      </c>
      <c r="B70" s="40">
        <v>0.91909602059808482</v>
      </c>
      <c r="C70" s="40">
        <v>-13.54519303466874</v>
      </c>
      <c r="D70" s="40">
        <v>0.27141295816757061</v>
      </c>
      <c r="E70" s="40">
        <v>9.9999999999999867E-2</v>
      </c>
      <c r="F70" s="40">
        <v>0.1000000000000002</v>
      </c>
      <c r="G70" s="40">
        <v>9.9999999999999978E-2</v>
      </c>
      <c r="H70" s="40">
        <v>9.9999999999999978E-2</v>
      </c>
      <c r="I70" s="43"/>
      <c r="K70" s="113" t="s">
        <v>82</v>
      </c>
      <c r="L70" s="40">
        <v>0.92335412477713297</v>
      </c>
      <c r="M70" s="40">
        <v>-12.779656559159861</v>
      </c>
      <c r="N70" s="40">
        <v>0.30975964457980371</v>
      </c>
      <c r="O70" s="40">
        <v>0.14999999999999991</v>
      </c>
      <c r="P70" s="40">
        <v>0.15000000000000011</v>
      </c>
      <c r="Q70" s="40">
        <v>0.15</v>
      </c>
      <c r="R70" s="40">
        <v>0.15</v>
      </c>
      <c r="S70" s="43"/>
    </row>
    <row r="71" spans="1:19">
      <c r="A71" s="113" t="s">
        <v>83</v>
      </c>
      <c r="B71" s="40">
        <v>0.91986252716554251</v>
      </c>
      <c r="C71" s="40">
        <v>-13.04591296136253</v>
      </c>
      <c r="D71" s="40">
        <v>0.23829781691624469</v>
      </c>
      <c r="E71" s="40">
        <v>9.9999999999999978E-2</v>
      </c>
      <c r="F71" s="40">
        <v>0.1000000000000001</v>
      </c>
      <c r="G71" s="40">
        <v>0.1000000000000001</v>
      </c>
      <c r="H71" s="40">
        <v>0.1000000000000001</v>
      </c>
      <c r="K71" s="113" t="s">
        <v>83</v>
      </c>
      <c r="L71" s="40">
        <v>0.92408028889367178</v>
      </c>
      <c r="M71" s="40">
        <v>-12.306654384448709</v>
      </c>
      <c r="N71" s="40">
        <v>0.27838740549960023</v>
      </c>
      <c r="O71" s="40">
        <v>0.15000000000000011</v>
      </c>
      <c r="P71" s="40">
        <v>0.15000000000000011</v>
      </c>
      <c r="Q71" s="40">
        <v>0.15</v>
      </c>
      <c r="R71" s="40">
        <v>0.15000000000000011</v>
      </c>
    </row>
    <row r="72" spans="1:19">
      <c r="A72" s="113" t="s">
        <v>84</v>
      </c>
      <c r="B72" s="40">
        <v>0.92386723762071776</v>
      </c>
      <c r="C72" s="40">
        <v>-12.276934055125</v>
      </c>
      <c r="D72" s="40">
        <v>0.1517938250636143</v>
      </c>
      <c r="E72" s="40">
        <v>9.9999999999999978E-2</v>
      </c>
      <c r="F72" s="40">
        <v>9.9999999999999978E-2</v>
      </c>
      <c r="G72" s="40">
        <v>9.9999999999999978E-2</v>
      </c>
      <c r="H72" s="40">
        <v>9.9999999999999978E-2</v>
      </c>
      <c r="K72" s="113" t="s">
        <v>84</v>
      </c>
      <c r="L72" s="40">
        <v>0.92787422511436424</v>
      </c>
      <c r="M72" s="40">
        <v>-11.578148052223691</v>
      </c>
      <c r="N72" s="40">
        <v>0.1964362553234241</v>
      </c>
      <c r="O72" s="40">
        <v>0.15</v>
      </c>
      <c r="P72" s="40">
        <v>0.15</v>
      </c>
      <c r="Q72" s="40">
        <v>0.15</v>
      </c>
      <c r="R72" s="40">
        <v>0.15000000000000011</v>
      </c>
    </row>
    <row r="73" spans="1:19">
      <c r="A73" s="113" t="s">
        <v>85</v>
      </c>
      <c r="B73" s="40">
        <v>0.92361312178711463</v>
      </c>
      <c r="C73" s="40">
        <v>-12.091046229778041</v>
      </c>
      <c r="D73" s="40">
        <v>0.1426114138490214</v>
      </c>
      <c r="E73" s="40">
        <v>0.1000000000000001</v>
      </c>
      <c r="F73" s="40">
        <v>9.9999999999999978E-2</v>
      </c>
      <c r="G73" s="40">
        <v>9.9999999999999867E-2</v>
      </c>
      <c r="H73" s="40">
        <v>9.9999999999999867E-2</v>
      </c>
      <c r="I73" s="43"/>
      <c r="K73" s="113" t="s">
        <v>85</v>
      </c>
      <c r="L73" s="40">
        <v>0.92763348379831911</v>
      </c>
      <c r="M73" s="40">
        <v>-11.40204379663183</v>
      </c>
      <c r="N73" s="40">
        <v>0.18773712890959909</v>
      </c>
      <c r="O73" s="40">
        <v>0.15</v>
      </c>
      <c r="P73" s="40">
        <v>0.15000000000000011</v>
      </c>
      <c r="Q73" s="40">
        <v>0.15000000000000011</v>
      </c>
      <c r="R73" s="40">
        <v>0.14999999999999991</v>
      </c>
      <c r="S73" s="43"/>
    </row>
    <row r="74" spans="1:19">
      <c r="A74" s="113" t="s">
        <v>57</v>
      </c>
      <c r="B74" s="40">
        <v>0.92774914788221119</v>
      </c>
      <c r="C74" s="40">
        <v>-12.44512651826196</v>
      </c>
      <c r="D74" s="40">
        <v>0.1174019794150386</v>
      </c>
      <c r="E74" s="40">
        <v>9.9999999999999978E-2</v>
      </c>
      <c r="F74" s="40">
        <v>9.9999999999999978E-2</v>
      </c>
      <c r="G74" s="40">
        <v>0.1000000000000002</v>
      </c>
      <c r="H74" s="40">
        <v>9.9999999999999978E-2</v>
      </c>
      <c r="K74" s="113" t="s">
        <v>57</v>
      </c>
      <c r="L74" s="40">
        <v>0.93155182430946326</v>
      </c>
      <c r="M74" s="40">
        <v>-11.737488280458701</v>
      </c>
      <c r="N74" s="40">
        <v>0.16385450681424679</v>
      </c>
      <c r="O74" s="40">
        <v>0.15</v>
      </c>
      <c r="P74" s="40">
        <v>0.14999999999999991</v>
      </c>
      <c r="Q74" s="40">
        <v>0.15</v>
      </c>
      <c r="R74" s="40">
        <v>0.15</v>
      </c>
    </row>
    <row r="75" spans="1:19">
      <c r="A75" s="113" t="s">
        <v>86</v>
      </c>
      <c r="B75" s="40">
        <v>0.92078797496689235</v>
      </c>
      <c r="C75" s="40">
        <v>-14.622220844584501</v>
      </c>
      <c r="D75" s="40">
        <v>0.30715366040019232</v>
      </c>
      <c r="E75" s="40">
        <v>9.9999999999999978E-2</v>
      </c>
      <c r="F75" s="40">
        <v>9.9999999999999978E-2</v>
      </c>
      <c r="G75" s="40">
        <v>9.9999999999999978E-2</v>
      </c>
      <c r="H75" s="40">
        <v>9.9999999999999978E-2</v>
      </c>
      <c r="K75" s="113" t="s">
        <v>86</v>
      </c>
      <c r="L75" s="40">
        <v>0.92495702891600318</v>
      </c>
      <c r="M75" s="40">
        <v>-13.799998694869529</v>
      </c>
      <c r="N75" s="40">
        <v>0.34361925722123488</v>
      </c>
      <c r="O75" s="40">
        <v>0.15</v>
      </c>
      <c r="P75" s="40">
        <v>0.15</v>
      </c>
      <c r="Q75" s="40">
        <v>0.15</v>
      </c>
      <c r="R75" s="40">
        <v>0.15</v>
      </c>
    </row>
    <row r="76" spans="1:19">
      <c r="A76" s="113" t="s">
        <v>87</v>
      </c>
      <c r="B76" s="40">
        <v>0.93226169674013293</v>
      </c>
      <c r="C76" s="40">
        <v>-13.91186480509546</v>
      </c>
      <c r="D76" s="40">
        <v>0.1512016156573536</v>
      </c>
      <c r="E76" s="40">
        <v>0.1000000000000001</v>
      </c>
      <c r="F76" s="40">
        <v>9.9999999999999867E-2</v>
      </c>
      <c r="G76" s="40">
        <v>9.9999999999999978E-2</v>
      </c>
      <c r="H76" s="40">
        <v>9.9999999999999978E-2</v>
      </c>
      <c r="I76" s="43"/>
      <c r="K76" s="113" t="s">
        <v>87</v>
      </c>
      <c r="L76" s="40">
        <v>0.93582687059591541</v>
      </c>
      <c r="M76" s="40">
        <v>-13.127029815353589</v>
      </c>
      <c r="N76" s="40">
        <v>0.19587521483328241</v>
      </c>
      <c r="O76" s="40">
        <v>0.15000000000000011</v>
      </c>
      <c r="P76" s="40">
        <v>0.14999999999999991</v>
      </c>
      <c r="Q76" s="40">
        <v>0.15000000000000011</v>
      </c>
      <c r="R76" s="40">
        <v>0.15000000000000011</v>
      </c>
      <c r="S76" s="43"/>
    </row>
    <row r="77" spans="1:19">
      <c r="A77" s="113" t="s">
        <v>88</v>
      </c>
      <c r="B77" s="40">
        <v>0.92092500700405544</v>
      </c>
      <c r="C77" s="40">
        <v>-10.977902074840349</v>
      </c>
      <c r="D77" s="40">
        <v>9.4786764037370741E-2</v>
      </c>
      <c r="E77" s="40">
        <v>0.1000000000000001</v>
      </c>
      <c r="F77" s="40">
        <v>9.9999999999999978E-2</v>
      </c>
      <c r="G77" s="40">
        <v>9.9999999999999978E-2</v>
      </c>
      <c r="H77" s="40">
        <v>9.9999999999999867E-2</v>
      </c>
      <c r="K77" s="113" t="s">
        <v>88</v>
      </c>
      <c r="L77" s="40">
        <v>0.92508684874068403</v>
      </c>
      <c r="M77" s="40">
        <v>-10.34748617616455</v>
      </c>
      <c r="N77" s="40">
        <v>0.14242956593014081</v>
      </c>
      <c r="O77" s="40">
        <v>0.15</v>
      </c>
      <c r="P77" s="40">
        <v>0.15000000000000011</v>
      </c>
      <c r="Q77" s="40">
        <v>0.15</v>
      </c>
      <c r="R77" s="40">
        <v>0.14999999999999991</v>
      </c>
    </row>
    <row r="78" spans="1:19">
      <c r="A78" s="113" t="s">
        <v>63</v>
      </c>
      <c r="B78" s="40">
        <v>0.92887364176560228</v>
      </c>
      <c r="C78" s="40">
        <v>-12.1365497168474</v>
      </c>
      <c r="D78" s="40">
        <v>8.2388327750288926E-2</v>
      </c>
      <c r="E78" s="40">
        <v>9.9999999999999867E-2</v>
      </c>
      <c r="F78" s="40">
        <v>9.9999999999999978E-2</v>
      </c>
      <c r="G78" s="40">
        <v>9.9999999999999978E-2</v>
      </c>
      <c r="H78" s="40">
        <v>9.9999999999999978E-2</v>
      </c>
      <c r="K78" s="113" t="s">
        <v>63</v>
      </c>
      <c r="L78" s="40">
        <v>0.93261713430425475</v>
      </c>
      <c r="M78" s="40">
        <v>-11.445152363329109</v>
      </c>
      <c r="N78" s="40">
        <v>0.1306836789213264</v>
      </c>
      <c r="O78" s="40">
        <v>0.15</v>
      </c>
      <c r="P78" s="40">
        <v>0.14999999999999991</v>
      </c>
      <c r="Q78" s="40">
        <v>0.15</v>
      </c>
      <c r="R78" s="40">
        <v>0.14999999999999991</v>
      </c>
    </row>
    <row r="79" spans="1:19">
      <c r="A79" s="113" t="s">
        <v>6</v>
      </c>
      <c r="B79" s="40">
        <v>0.92521462384188058</v>
      </c>
      <c r="C79" s="40">
        <v>-13.02215507106472</v>
      </c>
      <c r="D79" s="40">
        <v>0.18240285215714541</v>
      </c>
      <c r="E79" s="40">
        <v>9.9999999999999867E-2</v>
      </c>
      <c r="F79" s="40">
        <v>9.9999999999999756E-2</v>
      </c>
      <c r="G79" s="40">
        <v>9.9999999999999867E-2</v>
      </c>
      <c r="H79" s="40">
        <v>9.9999999999999978E-2</v>
      </c>
      <c r="I79" s="43"/>
      <c r="K79" s="113" t="s">
        <v>6</v>
      </c>
      <c r="L79" s="40">
        <v>0.92915069627125524</v>
      </c>
      <c r="M79" s="40">
        <v>-12.28414690942974</v>
      </c>
      <c r="N79" s="40">
        <v>0.2254342809909797</v>
      </c>
      <c r="O79" s="40">
        <v>0.15000000000000011</v>
      </c>
      <c r="P79" s="40">
        <v>0.1499999999999998</v>
      </c>
      <c r="Q79" s="40">
        <v>0.14999999999999991</v>
      </c>
      <c r="R79" s="40">
        <v>0.15</v>
      </c>
      <c r="S79" s="43"/>
    </row>
    <row r="80" spans="1:19">
      <c r="A80" s="39"/>
      <c r="B80" s="43"/>
      <c r="K80" s="39"/>
      <c r="L80" s="43"/>
    </row>
    <row r="81" spans="1:19">
      <c r="A81" s="39"/>
      <c r="B81" s="43"/>
      <c r="C81" s="43"/>
      <c r="D81" s="43"/>
      <c r="E81" s="43"/>
      <c r="F81" s="43"/>
      <c r="G81" s="43"/>
      <c r="H81" s="43"/>
      <c r="I81" s="43"/>
      <c r="K81" s="39"/>
      <c r="L81" s="43"/>
      <c r="M81" s="43"/>
      <c r="N81" s="43"/>
      <c r="O81" s="43"/>
      <c r="P81" s="43"/>
      <c r="Q81" s="43"/>
      <c r="R81" s="43"/>
      <c r="S81" s="43"/>
    </row>
    <row r="82" spans="1:19">
      <c r="A82" s="113" t="s">
        <v>6</v>
      </c>
      <c r="B82" s="43">
        <v>0.7</v>
      </c>
      <c r="C82">
        <v>0.40000000000000008</v>
      </c>
      <c r="D82">
        <v>0.25</v>
      </c>
      <c r="E82">
        <v>0.15</v>
      </c>
      <c r="F82">
        <v>0.15000000000000011</v>
      </c>
      <c r="G82">
        <v>0.15</v>
      </c>
      <c r="H82">
        <v>0.15</v>
      </c>
      <c r="K82" s="113" t="s">
        <v>6</v>
      </c>
      <c r="L82" s="43">
        <v>0.9</v>
      </c>
      <c r="M82">
        <v>0.60000000000000009</v>
      </c>
      <c r="N82">
        <v>0.29999999999999988</v>
      </c>
      <c r="O82">
        <v>0.2</v>
      </c>
      <c r="P82">
        <v>0.15000000000000011</v>
      </c>
      <c r="Q82">
        <v>0.15</v>
      </c>
      <c r="R82">
        <v>0.15</v>
      </c>
    </row>
    <row r="83" spans="1:19">
      <c r="A83" s="39"/>
      <c r="K83" s="39"/>
    </row>
    <row r="84" spans="1:19" ht="21" customHeight="1">
      <c r="A84" s="49" t="s">
        <v>89</v>
      </c>
      <c r="B84" s="38" t="s">
        <v>35</v>
      </c>
      <c r="C84" s="46" t="s">
        <v>36</v>
      </c>
      <c r="D84" s="47" t="s">
        <v>37</v>
      </c>
      <c r="E84" s="48" t="s">
        <v>38</v>
      </c>
      <c r="F84" s="48" t="s">
        <v>39</v>
      </c>
      <c r="G84" s="46" t="s">
        <v>40</v>
      </c>
      <c r="H84" s="46" t="s">
        <v>41</v>
      </c>
      <c r="K84" s="50" t="s">
        <v>89</v>
      </c>
      <c r="L84" s="38" t="s">
        <v>35</v>
      </c>
      <c r="M84" s="46" t="s">
        <v>36</v>
      </c>
      <c r="N84" s="47" t="s">
        <v>37</v>
      </c>
      <c r="O84" s="48" t="s">
        <v>38</v>
      </c>
      <c r="P84" s="48" t="s">
        <v>39</v>
      </c>
      <c r="Q84" s="46" t="s">
        <v>40</v>
      </c>
      <c r="R84" s="46" t="s">
        <v>41</v>
      </c>
    </row>
    <row r="85" spans="1:19">
      <c r="A85" s="113" t="s">
        <v>6</v>
      </c>
      <c r="B85" s="40">
        <v>0.2</v>
      </c>
      <c r="C85" s="40">
        <v>9.9999999999999867E-2</v>
      </c>
      <c r="D85" s="40">
        <v>5.0000000000000037E-2</v>
      </c>
      <c r="E85" s="40">
        <v>2.9999999999999919E-2</v>
      </c>
      <c r="F85" s="40">
        <v>9.9999999999998979E-3</v>
      </c>
      <c r="G85" s="40">
        <v>1.000000000000012E-2</v>
      </c>
      <c r="H85" s="40">
        <v>1.000000000000012E-2</v>
      </c>
      <c r="I85" s="43"/>
      <c r="K85" s="113" t="s">
        <v>6</v>
      </c>
      <c r="L85" s="40">
        <v>0.4</v>
      </c>
      <c r="M85" s="40">
        <v>0.3</v>
      </c>
      <c r="N85" s="40">
        <v>0.15</v>
      </c>
      <c r="O85" s="40">
        <v>5.0000000000000162E-2</v>
      </c>
      <c r="P85" s="40">
        <v>2.9999999999999919E-2</v>
      </c>
      <c r="Q85" s="40">
        <v>3.000000000000003E-2</v>
      </c>
      <c r="R85" s="40">
        <v>3.000000000000003E-2</v>
      </c>
      <c r="S85" s="43"/>
    </row>
    <row r="86" spans="1:19">
      <c r="A86" s="39"/>
      <c r="B86" s="43"/>
      <c r="K86" s="39"/>
      <c r="L86" s="43"/>
    </row>
    <row r="87" spans="1:19">
      <c r="A87" s="39"/>
      <c r="B87" s="43"/>
      <c r="K87" s="39"/>
      <c r="L87" s="43"/>
    </row>
    <row r="88" spans="1:19">
      <c r="A88" s="113" t="s">
        <v>6</v>
      </c>
      <c r="B88" s="43">
        <v>0.9132494612548101</v>
      </c>
      <c r="C88">
        <v>-10.089986662970601</v>
      </c>
      <c r="D88">
        <v>0.108815526567001</v>
      </c>
      <c r="E88">
        <v>9.9999999999999978E-2</v>
      </c>
      <c r="F88">
        <v>9.9999999999999978E-2</v>
      </c>
      <c r="G88">
        <v>9.9999999999999867E-2</v>
      </c>
      <c r="H88">
        <v>9.9999999999999978E-2</v>
      </c>
      <c r="K88" s="113" t="s">
        <v>6</v>
      </c>
      <c r="L88" s="43">
        <v>0.91781527908350424</v>
      </c>
      <c r="M88">
        <v>-9.5063031543932013</v>
      </c>
      <c r="N88">
        <v>0.15571997253715891</v>
      </c>
      <c r="O88">
        <v>0.14999999999999991</v>
      </c>
      <c r="P88">
        <v>0.15</v>
      </c>
      <c r="Q88">
        <v>0.15</v>
      </c>
      <c r="R88">
        <v>0.15000000000000011</v>
      </c>
    </row>
    <row r="89" spans="1:19">
      <c r="A89" s="39"/>
      <c r="B89" s="43"/>
      <c r="K89" s="39"/>
      <c r="L89" s="43"/>
    </row>
    <row r="90" spans="1:19" ht="21" customHeight="1">
      <c r="A90" s="49" t="s">
        <v>90</v>
      </c>
      <c r="B90" s="38" t="s">
        <v>35</v>
      </c>
      <c r="C90" s="46" t="s">
        <v>36</v>
      </c>
      <c r="D90" s="47" t="s">
        <v>37</v>
      </c>
      <c r="E90" s="48" t="s">
        <v>38</v>
      </c>
      <c r="F90" s="48" t="s">
        <v>39</v>
      </c>
      <c r="G90" s="46" t="s">
        <v>40</v>
      </c>
      <c r="H90" s="46" t="s">
        <v>41</v>
      </c>
      <c r="K90" s="50" t="s">
        <v>90</v>
      </c>
      <c r="L90" s="38" t="s">
        <v>35</v>
      </c>
      <c r="M90" s="46" t="s">
        <v>36</v>
      </c>
      <c r="N90" s="47" t="s">
        <v>37</v>
      </c>
      <c r="O90" s="48" t="s">
        <v>38</v>
      </c>
      <c r="P90" s="48" t="s">
        <v>39</v>
      </c>
      <c r="Q90" s="46" t="s">
        <v>40</v>
      </c>
      <c r="R90" s="46" t="s">
        <v>41</v>
      </c>
    </row>
    <row r="91" spans="1:19">
      <c r="A91" s="113" t="s">
        <v>6</v>
      </c>
      <c r="B91" s="40">
        <v>0.3</v>
      </c>
      <c r="C91" s="40">
        <v>0.15</v>
      </c>
      <c r="D91" s="40">
        <v>9.9999999999999867E-2</v>
      </c>
      <c r="E91" s="40">
        <v>5.0000000000000162E-2</v>
      </c>
      <c r="F91" s="40">
        <v>5.0000000000000162E-2</v>
      </c>
      <c r="G91" s="40">
        <v>5.0000000000000037E-2</v>
      </c>
      <c r="H91" s="40">
        <v>5.0000000000000037E-2</v>
      </c>
      <c r="K91" s="113" t="s">
        <v>6</v>
      </c>
      <c r="L91" s="40">
        <v>0.5</v>
      </c>
      <c r="M91" s="40">
        <v>0.29999999999999988</v>
      </c>
      <c r="N91" s="40">
        <v>0.14999999999999991</v>
      </c>
      <c r="O91" s="40">
        <v>0.1000000000000001</v>
      </c>
      <c r="P91" s="40">
        <v>5.0000000000000162E-2</v>
      </c>
      <c r="Q91" s="40">
        <v>5.0000000000000037E-2</v>
      </c>
      <c r="R91" s="40">
        <v>5.0000000000000037E-2</v>
      </c>
    </row>
    <row r="92" spans="1:19">
      <c r="A92" s="39"/>
      <c r="B92" s="43"/>
      <c r="K92" s="39"/>
      <c r="L92" s="43"/>
    </row>
    <row r="93" spans="1:19">
      <c r="A93" s="39"/>
      <c r="B93" s="43"/>
      <c r="K93" s="39"/>
      <c r="L93" s="43"/>
    </row>
    <row r="94" spans="1:19">
      <c r="A94" s="39"/>
      <c r="B94" s="43"/>
      <c r="K94" s="39"/>
      <c r="L94" s="43"/>
    </row>
    <row r="95" spans="1:19">
      <c r="A95" s="39"/>
      <c r="B95" s="43"/>
      <c r="K95" s="39"/>
      <c r="L95" s="43"/>
    </row>
    <row r="96" spans="1:19" ht="21" customHeight="1">
      <c r="A96" s="49" t="s">
        <v>12</v>
      </c>
      <c r="B96" s="38" t="s">
        <v>35</v>
      </c>
      <c r="C96" s="46" t="s">
        <v>36</v>
      </c>
      <c r="D96" s="47" t="s">
        <v>37</v>
      </c>
      <c r="E96" s="48" t="s">
        <v>38</v>
      </c>
      <c r="F96" s="48" t="s">
        <v>39</v>
      </c>
      <c r="G96" s="46" t="s">
        <v>40</v>
      </c>
      <c r="H96" s="46" t="s">
        <v>41</v>
      </c>
      <c r="K96" s="50" t="s">
        <v>12</v>
      </c>
      <c r="L96" s="38" t="s">
        <v>35</v>
      </c>
      <c r="M96" s="46" t="s">
        <v>36</v>
      </c>
      <c r="N96" s="47" t="s">
        <v>37</v>
      </c>
      <c r="O96" s="48" t="s">
        <v>38</v>
      </c>
      <c r="P96" s="48" t="s">
        <v>39</v>
      </c>
      <c r="Q96" s="46" t="s">
        <v>40</v>
      </c>
      <c r="R96" s="46" t="s">
        <v>41</v>
      </c>
    </row>
    <row r="97" spans="1:18">
      <c r="A97" s="113" t="s">
        <v>6</v>
      </c>
      <c r="B97" s="40">
        <v>0.7</v>
      </c>
      <c r="C97" s="40">
        <v>0.40000000000000008</v>
      </c>
      <c r="D97" s="40">
        <v>0.25</v>
      </c>
      <c r="E97" s="40">
        <v>0.15</v>
      </c>
      <c r="F97" s="40">
        <v>0.15000000000000011</v>
      </c>
      <c r="G97" s="40">
        <v>0.15</v>
      </c>
      <c r="H97" s="40">
        <v>0.15</v>
      </c>
      <c r="K97" s="113" t="s">
        <v>6</v>
      </c>
      <c r="L97" s="40">
        <v>0.9</v>
      </c>
      <c r="M97" s="40">
        <v>0.60000000000000009</v>
      </c>
      <c r="N97" s="40">
        <v>0.29999999999999988</v>
      </c>
      <c r="O97" s="40">
        <v>0.2</v>
      </c>
      <c r="P97" s="40">
        <v>0.15000000000000011</v>
      </c>
      <c r="Q97" s="40">
        <v>0.15</v>
      </c>
      <c r="R97" s="40">
        <v>0.15</v>
      </c>
    </row>
    <row r="98" spans="1:18">
      <c r="A98" s="43"/>
      <c r="B98" s="43"/>
      <c r="K98" s="43"/>
      <c r="L98" s="43"/>
    </row>
    <row r="99" spans="1:18">
      <c r="A99" s="43"/>
      <c r="B99" s="43"/>
      <c r="K99" s="43"/>
      <c r="L99" s="43"/>
    </row>
    <row r="100" spans="1:18">
      <c r="A100" s="43"/>
      <c r="B100" s="43"/>
      <c r="K100" s="43"/>
      <c r="L100" s="43"/>
    </row>
    <row r="101" spans="1:18">
      <c r="A101" s="43"/>
      <c r="B101" s="43"/>
      <c r="K101" s="43"/>
      <c r="L101" s="43"/>
    </row>
    <row r="102" spans="1:18" ht="21" customHeight="1">
      <c r="A102" s="49" t="s">
        <v>91</v>
      </c>
      <c r="B102" s="38" t="s">
        <v>35</v>
      </c>
      <c r="C102" s="46" t="s">
        <v>36</v>
      </c>
      <c r="D102" s="47" t="s">
        <v>37</v>
      </c>
      <c r="E102" s="48" t="s">
        <v>38</v>
      </c>
      <c r="F102" s="48" t="s">
        <v>39</v>
      </c>
      <c r="G102" s="46" t="s">
        <v>40</v>
      </c>
      <c r="H102" s="46" t="s">
        <v>41</v>
      </c>
      <c r="K102" s="50" t="s">
        <v>91</v>
      </c>
      <c r="L102" s="38" t="s">
        <v>35</v>
      </c>
      <c r="M102" s="46" t="s">
        <v>36</v>
      </c>
      <c r="N102" s="47" t="s">
        <v>37</v>
      </c>
      <c r="O102" s="48" t="s">
        <v>38</v>
      </c>
      <c r="P102" s="48" t="s">
        <v>39</v>
      </c>
      <c r="Q102" s="46" t="s">
        <v>40</v>
      </c>
      <c r="R102" s="46" t="s">
        <v>41</v>
      </c>
    </row>
    <row r="103" spans="1:18">
      <c r="A103" s="113" t="s">
        <v>6</v>
      </c>
      <c r="B103" s="40">
        <v>0.9132494612548101</v>
      </c>
      <c r="C103" s="40">
        <v>-10.089986662970601</v>
      </c>
      <c r="D103" s="40">
        <v>0.108815526567001</v>
      </c>
      <c r="E103" s="40">
        <v>9.9999999999999978E-2</v>
      </c>
      <c r="F103" s="40">
        <v>9.9999999999999978E-2</v>
      </c>
      <c r="G103" s="40">
        <v>9.9999999999999867E-2</v>
      </c>
      <c r="H103" s="40">
        <v>9.9999999999999978E-2</v>
      </c>
      <c r="K103" s="113" t="s">
        <v>6</v>
      </c>
      <c r="L103" s="40">
        <v>0.91781527908350424</v>
      </c>
      <c r="M103" s="40">
        <v>-9.5063031543932013</v>
      </c>
      <c r="N103" s="40">
        <v>0.15571997253715891</v>
      </c>
      <c r="O103" s="40">
        <v>0.14999999999999991</v>
      </c>
      <c r="P103" s="40">
        <v>0.15</v>
      </c>
      <c r="Q103" s="40">
        <v>0.15</v>
      </c>
      <c r="R103" s="40">
        <v>0.15000000000000011</v>
      </c>
    </row>
    <row r="104" spans="1:18">
      <c r="A104" s="43"/>
      <c r="B104" s="43"/>
      <c r="K104" s="43"/>
      <c r="L104" s="43"/>
    </row>
    <row r="105" spans="1:18">
      <c r="A105" s="43"/>
      <c r="B105" s="43"/>
      <c r="K105" s="43"/>
      <c r="L105" s="43"/>
    </row>
    <row r="106" spans="1:18">
      <c r="A106" s="43"/>
      <c r="B106" s="43"/>
      <c r="K106" s="43"/>
      <c r="L106" s="43"/>
    </row>
    <row r="107" spans="1:18">
      <c r="A107" s="43"/>
    </row>
    <row r="108" spans="1:18">
      <c r="A108" s="43"/>
    </row>
    <row r="109" spans="1:18">
      <c r="A109" s="43"/>
    </row>
    <row r="110" spans="1:18">
      <c r="A110" s="43"/>
    </row>
    <row r="111" spans="1:18">
      <c r="A111" s="43"/>
    </row>
    <row r="112" spans="1:18">
      <c r="A112" s="43"/>
    </row>
    <row r="128" spans="11:11">
      <c r="K128" s="43"/>
    </row>
    <row r="129" spans="2:19">
      <c r="B129" s="43"/>
      <c r="C129" s="43"/>
      <c r="D129" s="43"/>
      <c r="E129" s="43"/>
      <c r="F129" s="43"/>
      <c r="G129" s="43"/>
      <c r="H129" s="43"/>
      <c r="I129" s="43"/>
      <c r="K129" s="43"/>
      <c r="L129" s="43"/>
      <c r="M129" s="43"/>
      <c r="N129" s="43"/>
      <c r="O129" s="43"/>
      <c r="P129" s="43"/>
      <c r="Q129" s="43"/>
      <c r="R129" s="43"/>
      <c r="S129" s="43"/>
    </row>
    <row r="130" spans="2:19">
      <c r="B130" s="43"/>
      <c r="K130" s="43"/>
      <c r="L130" s="43"/>
    </row>
    <row r="131" spans="2:19">
      <c r="K131" s="43"/>
    </row>
    <row r="132" spans="2:19">
      <c r="K132" s="43"/>
    </row>
    <row r="133" spans="2:19">
      <c r="B133" s="43"/>
      <c r="C133" s="43"/>
      <c r="D133" s="43"/>
      <c r="E133" s="43"/>
      <c r="F133" s="43"/>
      <c r="G133" s="43"/>
      <c r="H133" s="43"/>
      <c r="I133" s="43"/>
      <c r="K133" s="43"/>
      <c r="L133" s="43"/>
      <c r="M133" s="43"/>
      <c r="N133" s="43"/>
      <c r="O133" s="43"/>
      <c r="P133" s="43"/>
      <c r="Q133" s="43"/>
      <c r="R133" s="43"/>
      <c r="S133" s="43"/>
    </row>
    <row r="134" spans="2:19">
      <c r="B134" s="43"/>
      <c r="K134" s="43"/>
      <c r="L134" s="43"/>
    </row>
    <row r="135" spans="2:19">
      <c r="K135" s="43"/>
    </row>
    <row r="136" spans="2:19">
      <c r="K136" s="43"/>
    </row>
    <row r="137" spans="2:19">
      <c r="B137" s="43"/>
      <c r="C137" s="43"/>
      <c r="D137" s="43"/>
      <c r="E137" s="43"/>
      <c r="F137" s="43"/>
      <c r="G137" s="43"/>
      <c r="H137" s="43"/>
      <c r="I137" s="43"/>
      <c r="K137" s="43"/>
      <c r="L137" s="43"/>
      <c r="M137" s="43"/>
      <c r="N137" s="43"/>
      <c r="O137" s="43"/>
      <c r="P137" s="43"/>
      <c r="Q137" s="43"/>
      <c r="R137" s="43"/>
      <c r="S137" s="43"/>
    </row>
    <row r="138" spans="2:19">
      <c r="B138" s="43"/>
      <c r="K138" s="43"/>
      <c r="L138" s="43"/>
    </row>
    <row r="139" spans="2:19">
      <c r="K139" s="43"/>
    </row>
    <row r="140" spans="2:19">
      <c r="K140" s="43"/>
    </row>
    <row r="141" spans="2:19">
      <c r="B141" s="43"/>
      <c r="C141" s="43"/>
      <c r="D141" s="43"/>
      <c r="E141" s="43"/>
      <c r="F141" s="43"/>
      <c r="G141" s="43"/>
      <c r="H141" s="43"/>
      <c r="I141" s="43"/>
      <c r="K141" s="43"/>
      <c r="L141" s="43"/>
      <c r="M141" s="43"/>
      <c r="N141" s="43"/>
      <c r="O141" s="43"/>
      <c r="P141" s="43"/>
      <c r="Q141" s="43"/>
      <c r="R141" s="43"/>
      <c r="S141" s="43"/>
    </row>
    <row r="142" spans="2:19">
      <c r="B142" s="43"/>
      <c r="K142" s="43"/>
      <c r="L142" s="43"/>
    </row>
    <row r="158" spans="2:2">
      <c r="B158" s="43"/>
    </row>
    <row r="159" spans="2:2">
      <c r="B159" s="43"/>
    </row>
    <row r="160" spans="2:2">
      <c r="B160" s="43"/>
    </row>
    <row r="161" spans="1:12">
      <c r="B161" s="43"/>
    </row>
    <row r="162" spans="1:12">
      <c r="B162" s="43"/>
      <c r="L162" s="43"/>
    </row>
    <row r="163" spans="1:12">
      <c r="B163" s="43"/>
      <c r="L163" s="43"/>
    </row>
    <row r="164" spans="1:12">
      <c r="B164" s="43"/>
      <c r="L164" s="43"/>
    </row>
    <row r="165" spans="1:12">
      <c r="B165" s="43"/>
      <c r="L165" s="43"/>
    </row>
    <row r="166" spans="1:12">
      <c r="A166" s="43"/>
      <c r="L166" s="43"/>
    </row>
    <row r="167" spans="1:12">
      <c r="A167" s="43"/>
      <c r="L167" s="43"/>
    </row>
    <row r="168" spans="1:12">
      <c r="A168" s="43"/>
      <c r="L168" s="43"/>
    </row>
    <row r="169" spans="1:12">
      <c r="A169" s="43"/>
      <c r="L169" s="43"/>
    </row>
    <row r="170" spans="1:12">
      <c r="A170" s="43"/>
    </row>
    <row r="171" spans="1:12">
      <c r="A171" s="43"/>
    </row>
    <row r="172" spans="1:12">
      <c r="A172" s="43"/>
    </row>
    <row r="173" spans="1:12">
      <c r="A173" s="43"/>
    </row>
    <row r="174" spans="1:12">
      <c r="A174" s="43"/>
    </row>
    <row r="175" spans="1:12">
      <c r="A175" s="43"/>
    </row>
    <row r="176" spans="1:12">
      <c r="A176" s="43"/>
    </row>
    <row r="177" spans="1:1">
      <c r="A177" s="43"/>
    </row>
    <row r="178" spans="1:1">
      <c r="A178" s="43"/>
    </row>
    <row r="179" spans="1:1">
      <c r="A179" s="43"/>
    </row>
    <row r="180" spans="1:1">
      <c r="A180" s="43"/>
    </row>
    <row r="181" spans="1:1">
      <c r="A181" s="43"/>
    </row>
    <row r="182" spans="1:1">
      <c r="A182" s="43"/>
    </row>
    <row r="183" spans="1:1">
      <c r="A183" s="43"/>
    </row>
    <row r="184" spans="1:1">
      <c r="A184" s="43"/>
    </row>
    <row r="185" spans="1:1">
      <c r="A185" s="43"/>
    </row>
    <row r="186" spans="1:1">
      <c r="A186" s="43"/>
    </row>
    <row r="187" spans="1:1">
      <c r="A187" s="43"/>
    </row>
    <row r="210" spans="11:11">
      <c r="K210" s="43"/>
    </row>
    <row r="211" spans="11:11">
      <c r="K211" s="43"/>
    </row>
    <row r="212" spans="11:11">
      <c r="K212" s="43"/>
    </row>
    <row r="213" spans="11:11">
      <c r="K213" s="43"/>
    </row>
    <row r="214" spans="11:11">
      <c r="K214" s="43"/>
    </row>
    <row r="215" spans="11:11">
      <c r="K215" s="43"/>
    </row>
    <row r="216" spans="11:11">
      <c r="K216" s="43"/>
    </row>
    <row r="217" spans="11:11">
      <c r="K217" s="43"/>
    </row>
    <row r="218" spans="11:11">
      <c r="K218" s="43"/>
    </row>
    <row r="219" spans="11:11">
      <c r="K219" s="43"/>
    </row>
    <row r="220" spans="11:11">
      <c r="K220" s="43"/>
    </row>
    <row r="221" spans="11:11">
      <c r="K221" s="43"/>
    </row>
    <row r="222" spans="11:11">
      <c r="K222" s="43"/>
    </row>
    <row r="223" spans="11:11">
      <c r="K223" s="43"/>
    </row>
    <row r="224" spans="11:11">
      <c r="K224" s="43"/>
    </row>
    <row r="225" spans="11:11">
      <c r="K225" s="43"/>
    </row>
    <row r="226" spans="11:11">
      <c r="K226" s="43"/>
    </row>
    <row r="227" spans="11:11">
      <c r="K227" s="43"/>
    </row>
    <row r="228" spans="11:11">
      <c r="K228" s="43"/>
    </row>
    <row r="229" spans="11:11">
      <c r="K229" s="43"/>
    </row>
    <row r="230" spans="11:11">
      <c r="K230" s="43"/>
    </row>
    <row r="231" spans="11:11">
      <c r="K231" s="43"/>
    </row>
    <row r="254" spans="2:2">
      <c r="B254" s="43"/>
    </row>
    <row r="255" spans="2:2">
      <c r="B255" s="43"/>
    </row>
    <row r="256" spans="2:2">
      <c r="B256" s="43"/>
    </row>
    <row r="257" spans="2:12">
      <c r="B257" s="43"/>
    </row>
    <row r="258" spans="2:12">
      <c r="B258" s="43"/>
      <c r="L258" s="43"/>
    </row>
    <row r="259" spans="2:12">
      <c r="B259" s="43"/>
      <c r="L259" s="43"/>
    </row>
    <row r="260" spans="2:12">
      <c r="B260" s="43"/>
      <c r="L260" s="43"/>
    </row>
    <row r="261" spans="2:12">
      <c r="B261" s="43"/>
      <c r="L261" s="43"/>
    </row>
    <row r="262" spans="2:12">
      <c r="B262" s="43"/>
      <c r="L262" s="43"/>
    </row>
    <row r="263" spans="2:12">
      <c r="B263" s="43"/>
      <c r="L263" s="43"/>
    </row>
    <row r="264" spans="2:12">
      <c r="B264" s="43"/>
      <c r="L264" s="43"/>
    </row>
    <row r="265" spans="2:12">
      <c r="B265" s="43"/>
      <c r="L265" s="43"/>
    </row>
    <row r="266" spans="2:12">
      <c r="B266" s="43"/>
      <c r="L266" s="43"/>
    </row>
    <row r="267" spans="2:12">
      <c r="B267" s="43"/>
      <c r="L267" s="43"/>
    </row>
    <row r="268" spans="2:12">
      <c r="B268" s="43"/>
      <c r="L268" s="43"/>
    </row>
    <row r="269" spans="2:12">
      <c r="B269" s="43"/>
      <c r="L269" s="43"/>
    </row>
    <row r="270" spans="2:12">
      <c r="B270" s="43"/>
      <c r="L270" s="43"/>
    </row>
    <row r="271" spans="2:12">
      <c r="B271" s="43"/>
      <c r="L271" s="43"/>
    </row>
    <row r="272" spans="2:12">
      <c r="B272" s="43"/>
      <c r="L272" s="43"/>
    </row>
    <row r="273" spans="2:12">
      <c r="B273" s="43"/>
      <c r="L273" s="43"/>
    </row>
    <row r="274" spans="2:12">
      <c r="B274" s="43"/>
      <c r="L274" s="43"/>
    </row>
    <row r="275" spans="2:12">
      <c r="B275" s="43"/>
      <c r="L275" s="43"/>
    </row>
    <row r="276" spans="2:12">
      <c r="B276" s="43"/>
      <c r="L276" s="43"/>
    </row>
    <row r="277" spans="2:12">
      <c r="B277" s="43"/>
      <c r="L277" s="43"/>
    </row>
    <row r="278" spans="2:12">
      <c r="B278" s="43"/>
      <c r="L278" s="43"/>
    </row>
    <row r="279" spans="2:12">
      <c r="B279" s="43"/>
      <c r="L279" s="43"/>
    </row>
    <row r="280" spans="2:12">
      <c r="B280" s="43"/>
      <c r="L280" s="43"/>
    </row>
    <row r="281" spans="2:12">
      <c r="B281" s="43"/>
      <c r="L281" s="43"/>
    </row>
    <row r="282" spans="2:12">
      <c r="B282" s="43"/>
      <c r="L282" s="43"/>
    </row>
    <row r="283" spans="2:12">
      <c r="B283" s="43"/>
      <c r="L283" s="43"/>
    </row>
    <row r="284" spans="2:12">
      <c r="B284" s="43"/>
      <c r="L284" s="43"/>
    </row>
    <row r="285" spans="2:12">
      <c r="B285" s="43"/>
      <c r="L285" s="43"/>
    </row>
    <row r="286" spans="2:12">
      <c r="L286" s="43"/>
    </row>
    <row r="287" spans="2:12">
      <c r="L287" s="43"/>
    </row>
    <row r="288" spans="2:12">
      <c r="L288" s="43"/>
    </row>
    <row r="289" spans="12:12">
      <c r="L289" s="43"/>
    </row>
  </sheetData>
  <mergeCells count="2">
    <mergeCell ref="A1:H1"/>
    <mergeCell ref="K1:R1"/>
  </mergeCells>
  <conditionalFormatting sqref="B6:H28">
    <cfRule type="colorScale" priority="17">
      <colorScale>
        <cfvo type="min"/>
        <cfvo type="max"/>
        <color rgb="FFFCFCFF"/>
        <color rgb="FFF8696B"/>
      </colorScale>
    </cfRule>
  </conditionalFormatting>
  <conditionalFormatting sqref="L6:R28">
    <cfRule type="colorScale" priority="16">
      <colorScale>
        <cfvo type="min"/>
        <cfvo type="max"/>
        <color rgb="FFFCFCFF"/>
        <color rgb="FFF8696B"/>
      </colorScale>
    </cfRule>
  </conditionalFormatting>
  <conditionalFormatting sqref="L34:R47">
    <cfRule type="colorScale" priority="15">
      <colorScale>
        <cfvo type="min"/>
        <cfvo type="max"/>
        <color rgb="FFFCFCFF"/>
        <color rgb="FFF8696B"/>
      </colorScale>
    </cfRule>
  </conditionalFormatting>
  <conditionalFormatting sqref="B34:H47">
    <cfRule type="colorScale" priority="14">
      <colorScale>
        <cfvo type="min"/>
        <cfvo type="max"/>
        <color rgb="FFFCFCFF"/>
        <color rgb="FFF8696B"/>
      </colorScale>
    </cfRule>
  </conditionalFormatting>
  <conditionalFormatting sqref="B53:H53">
    <cfRule type="colorScale" priority="13">
      <colorScale>
        <cfvo type="min"/>
        <cfvo type="max"/>
        <color rgb="FFFCFCFF"/>
        <color rgb="FFF8696B"/>
      </colorScale>
    </cfRule>
  </conditionalFormatting>
  <conditionalFormatting sqref="B59:H79">
    <cfRule type="colorScale" priority="10">
      <colorScale>
        <cfvo type="min"/>
        <cfvo type="max"/>
        <color rgb="FFFCFCFF"/>
        <color rgb="FFF8696B"/>
      </colorScale>
    </cfRule>
  </conditionalFormatting>
  <conditionalFormatting sqref="B85:H85">
    <cfRule type="colorScale" priority="11">
      <colorScale>
        <cfvo type="min"/>
        <cfvo type="max"/>
        <color rgb="FFFCFCFF"/>
        <color rgb="FFF8696B"/>
      </colorScale>
    </cfRule>
  </conditionalFormatting>
  <conditionalFormatting sqref="L59:R79">
    <cfRule type="colorScale" priority="9">
      <colorScale>
        <cfvo type="min"/>
        <cfvo type="max"/>
        <color rgb="FFFCFCFF"/>
        <color rgb="FFF8696B"/>
      </colorScale>
    </cfRule>
  </conditionalFormatting>
  <conditionalFormatting sqref="B91:H91">
    <cfRule type="colorScale" priority="8">
      <colorScale>
        <cfvo type="min"/>
        <cfvo type="max"/>
        <color rgb="FFFCFCFF"/>
        <color rgb="FFF8696B"/>
      </colorScale>
    </cfRule>
  </conditionalFormatting>
  <conditionalFormatting sqref="B97:H97">
    <cfRule type="colorScale" priority="7">
      <colorScale>
        <cfvo type="min"/>
        <cfvo type="max"/>
        <color rgb="FFFCFCFF"/>
        <color rgb="FFF8696B"/>
      </colorScale>
    </cfRule>
  </conditionalFormatting>
  <conditionalFormatting sqref="B103:H103">
    <cfRule type="colorScale" priority="6">
      <colorScale>
        <cfvo type="min"/>
        <cfvo type="max"/>
        <color rgb="FFFCFCFF"/>
        <color rgb="FFF8696B"/>
      </colorScale>
    </cfRule>
  </conditionalFormatting>
  <conditionalFormatting sqref="L103:R103">
    <cfRule type="colorScale" priority="5">
      <colorScale>
        <cfvo type="min"/>
        <cfvo type="max"/>
        <color rgb="FFFCFCFF"/>
        <color rgb="FFF8696B"/>
      </colorScale>
    </cfRule>
  </conditionalFormatting>
  <conditionalFormatting sqref="L97:R97">
    <cfRule type="colorScale" priority="4">
      <colorScale>
        <cfvo type="min"/>
        <cfvo type="max"/>
        <color rgb="FFFCFCFF"/>
        <color rgb="FFF8696B"/>
      </colorScale>
    </cfRule>
  </conditionalFormatting>
  <conditionalFormatting sqref="L91:R91">
    <cfRule type="colorScale" priority="3">
      <colorScale>
        <cfvo type="min"/>
        <cfvo type="max"/>
        <color rgb="FFFCFCFF"/>
        <color rgb="FFF8696B"/>
      </colorScale>
    </cfRule>
  </conditionalFormatting>
  <conditionalFormatting sqref="L85:R85">
    <cfRule type="colorScale" priority="2">
      <colorScale>
        <cfvo type="min"/>
        <cfvo type="max"/>
        <color rgb="FFFCFCFF"/>
        <color rgb="FFF8696B"/>
      </colorScale>
    </cfRule>
  </conditionalFormatting>
  <conditionalFormatting sqref="L53:R5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AEDFE"/>
  </sheetPr>
  <dimension ref="A1:W167"/>
  <sheetViews>
    <sheetView topLeftCell="A130" workbookViewId="0">
      <selection activeCell="C167" sqref="C167:W167"/>
    </sheetView>
  </sheetViews>
  <sheetFormatPr baseColWidth="10" defaultRowHeight="16"/>
  <cols>
    <col min="1" max="1" width="21.6640625" style="109" customWidth="1"/>
    <col min="2" max="2" width="16.5" style="109" customWidth="1"/>
    <col min="3" max="11" width="16" style="109" bestFit="1" customWidth="1"/>
    <col min="12" max="12" width="18.1640625" style="109" customWidth="1"/>
    <col min="13" max="23" width="16" style="109" bestFit="1" customWidth="1"/>
    <col min="24" max="55" width="10.83203125" style="109" customWidth="1"/>
    <col min="56" max="16384" width="10.83203125" style="109"/>
  </cols>
  <sheetData>
    <row r="1" spans="1:22" ht="26" customHeight="1">
      <c r="A1" s="131" t="s">
        <v>92</v>
      </c>
      <c r="B1" s="132"/>
      <c r="C1" s="132"/>
      <c r="D1" s="132"/>
      <c r="E1" s="132"/>
      <c r="F1" s="132"/>
      <c r="G1" s="132"/>
      <c r="H1" s="132"/>
      <c r="I1" s="132"/>
      <c r="J1" s="132"/>
    </row>
    <row r="3" spans="1:22" ht="19" customHeight="1" thickBot="1">
      <c r="B3" s="4"/>
    </row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21</v>
      </c>
      <c r="E5" s="63">
        <f>SUM(B38:D38)</f>
        <v>-57504050.720524505</v>
      </c>
      <c r="F5" s="64">
        <f>SUM(B69:D69)</f>
        <v>-122049800.85170154</v>
      </c>
    </row>
    <row r="6" spans="1:22" ht="19" customHeight="1">
      <c r="B6" s="4"/>
      <c r="D6" s="20" t="s">
        <v>22</v>
      </c>
      <c r="E6" s="65">
        <f>SUM(E38:P38)</f>
        <v>-51900780.165456012</v>
      </c>
      <c r="F6" s="66">
        <f>SUM(E69:P69)</f>
        <v>-139055879.01905313</v>
      </c>
      <c r="K6" s="32"/>
      <c r="L6" s="32"/>
      <c r="M6" s="32"/>
    </row>
    <row r="7" spans="1:22" ht="17" customHeight="1" thickBot="1">
      <c r="D7" s="21" t="s">
        <v>93</v>
      </c>
      <c r="E7" s="67">
        <f>SUM(Q38:V38)</f>
        <v>-3672939.7698295778</v>
      </c>
      <c r="F7" s="68">
        <f>SUM(Q69:V69)</f>
        <v>-17164583.607850287</v>
      </c>
    </row>
    <row r="8" spans="1:22" ht="20" customHeight="1" thickTop="1" thickBot="1">
      <c r="D8" s="22" t="s">
        <v>6</v>
      </c>
      <c r="E8" s="69">
        <f>SUM(E5:E7)</f>
        <v>-113077770.65581009</v>
      </c>
      <c r="F8" s="70">
        <f>SUM(F5:F7)</f>
        <v>-278270263.47860497</v>
      </c>
    </row>
    <row r="9" spans="1:22" ht="19" customHeight="1">
      <c r="B9" s="9"/>
    </row>
    <row r="10" spans="1:22" ht="17" customHeight="1"/>
    <row r="11" spans="1:22" ht="26" customHeight="1">
      <c r="A11" s="133" t="s">
        <v>94</v>
      </c>
      <c r="B11" s="132"/>
      <c r="C11" s="132"/>
      <c r="D11" s="132"/>
      <c r="E11" s="132"/>
      <c r="F11" s="132"/>
      <c r="G11" s="132"/>
      <c r="H11" s="132"/>
      <c r="I11" s="132"/>
      <c r="J11" s="132"/>
      <c r="K11" s="30"/>
      <c r="L11" s="29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>
      <c r="M12" s="71"/>
    </row>
    <row r="13" spans="1:22">
      <c r="M13" s="71"/>
    </row>
    <row r="14" spans="1:22" ht="17" customHeight="1">
      <c r="M14" s="71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25">
        <v>44196</v>
      </c>
      <c r="K15" s="6">
        <v>44227</v>
      </c>
      <c r="L15" s="25">
        <v>44255</v>
      </c>
      <c r="M15" s="6">
        <v>44286</v>
      </c>
      <c r="N15" s="25">
        <v>44316</v>
      </c>
      <c r="O15" s="6">
        <v>44347</v>
      </c>
      <c r="P15" s="25">
        <v>44377</v>
      </c>
      <c r="Q15" s="6">
        <v>44408</v>
      </c>
      <c r="R15" s="25">
        <v>44439</v>
      </c>
      <c r="S15" s="6">
        <v>44469</v>
      </c>
      <c r="T15" s="25">
        <v>44500</v>
      </c>
      <c r="U15" s="6">
        <v>44530</v>
      </c>
      <c r="V15" s="25">
        <v>44561</v>
      </c>
    </row>
    <row r="16" spans="1:22">
      <c r="A16" s="2" t="s">
        <v>95</v>
      </c>
      <c r="B16" s="111">
        <f t="shared" ref="B16:V16" si="0">C99-C76</f>
        <v>-368344.08641076204</v>
      </c>
      <c r="C16" s="111">
        <f t="shared" si="0"/>
        <v>-432985.17674928391</v>
      </c>
      <c r="D16" s="111">
        <f t="shared" si="0"/>
        <v>-261182.28876513313</v>
      </c>
      <c r="E16" s="111">
        <f t="shared" si="0"/>
        <v>-230250.31606351677</v>
      </c>
      <c r="F16" s="111">
        <f t="shared" si="0"/>
        <v>-228678.39069595002</v>
      </c>
      <c r="G16" s="111">
        <f t="shared" si="0"/>
        <v>-143312.906639867</v>
      </c>
      <c r="H16" s="111">
        <f t="shared" si="0"/>
        <v>-190728.16562085995</v>
      </c>
      <c r="I16" s="111">
        <f t="shared" si="0"/>
        <v>-116281.71808809694</v>
      </c>
      <c r="J16" s="111">
        <f t="shared" si="0"/>
        <v>-91130.541289787041</v>
      </c>
      <c r="K16" s="111">
        <f t="shared" si="0"/>
        <v>-117039.96042539692</v>
      </c>
      <c r="L16" s="111">
        <f t="shared" si="0"/>
        <v>-78700.540025246097</v>
      </c>
      <c r="M16" s="111">
        <f t="shared" si="0"/>
        <v>-67872.10034154309</v>
      </c>
      <c r="N16" s="111">
        <f t="shared" si="0"/>
        <v>-61121.075564084807</v>
      </c>
      <c r="O16" s="111">
        <f t="shared" si="0"/>
        <v>-53263.778067294043</v>
      </c>
      <c r="P16" s="111">
        <f t="shared" si="0"/>
        <v>-39514.107401747024</v>
      </c>
      <c r="Q16" s="111">
        <f t="shared" si="0"/>
        <v>-37497.404180101817</v>
      </c>
      <c r="R16" s="111">
        <f t="shared" si="0"/>
        <v>-31786.793711394072</v>
      </c>
      <c r="S16" s="111">
        <f t="shared" si="0"/>
        <v>-22671.91803696123</v>
      </c>
      <c r="T16" s="111">
        <f t="shared" si="0"/>
        <v>-27564.532432219014</v>
      </c>
      <c r="U16" s="111">
        <f t="shared" si="0"/>
        <v>-18122.102690120926</v>
      </c>
      <c r="V16" s="111">
        <f t="shared" si="0"/>
        <v>-14271.888966465835</v>
      </c>
    </row>
    <row r="17" spans="1:22">
      <c r="A17" s="2" t="s">
        <v>96</v>
      </c>
      <c r="B17" s="111">
        <f t="shared" ref="B17:V17" si="1">C100-C77</f>
        <v>-206839.1791970348</v>
      </c>
      <c r="C17" s="111">
        <f t="shared" si="1"/>
        <v>-174465.04729208304</v>
      </c>
      <c r="D17" s="111">
        <f t="shared" si="1"/>
        <v>-86695.231462611817</v>
      </c>
      <c r="E17" s="111">
        <f t="shared" si="1"/>
        <v>-60896.501815356314</v>
      </c>
      <c r="F17" s="111">
        <f t="shared" si="1"/>
        <v>-52131.529256128706</v>
      </c>
      <c r="G17" s="111">
        <f t="shared" si="1"/>
        <v>-33518.729195076041</v>
      </c>
      <c r="H17" s="111">
        <f t="shared" si="1"/>
        <v>-28774.378367226105</v>
      </c>
      <c r="I17" s="111">
        <f t="shared" si="1"/>
        <v>-19983.359387342818</v>
      </c>
      <c r="J17" s="111">
        <f t="shared" si="1"/>
        <v>-12838.233583344147</v>
      </c>
      <c r="K17" s="111">
        <f t="shared" si="1"/>
        <v>-17269.361661000177</v>
      </c>
      <c r="L17" s="111">
        <f t="shared" si="1"/>
        <v>-10868.85950289201</v>
      </c>
      <c r="M17" s="111">
        <f t="shared" si="1"/>
        <v>-10666.630850491114</v>
      </c>
      <c r="N17" s="111">
        <f t="shared" si="1"/>
        <v>-7168.3945483844727</v>
      </c>
      <c r="O17" s="111">
        <f t="shared" si="1"/>
        <v>-4076.158026133664</v>
      </c>
      <c r="P17" s="111">
        <f t="shared" si="1"/>
        <v>-2714.4858203879558</v>
      </c>
      <c r="Q17" s="111">
        <f t="shared" si="1"/>
        <v>-2097.1270400551148</v>
      </c>
      <c r="R17" s="111">
        <f t="shared" si="1"/>
        <v>-1599.5544927651063</v>
      </c>
      <c r="S17" s="111">
        <f t="shared" si="1"/>
        <v>-1082.1514094616286</v>
      </c>
      <c r="T17" s="111">
        <f t="shared" si="1"/>
        <v>-933.30908906599507</v>
      </c>
      <c r="U17" s="111">
        <f t="shared" si="1"/>
        <v>-639.70395613601431</v>
      </c>
      <c r="V17" s="111">
        <f t="shared" si="1"/>
        <v>-455.13955087820068</v>
      </c>
    </row>
    <row r="18" spans="1:22">
      <c r="A18" s="2" t="s">
        <v>44</v>
      </c>
      <c r="B18" s="111">
        <f t="shared" ref="B18:V18" si="2">C101-C78</f>
        <v>-600988.11447812337</v>
      </c>
      <c r="C18" s="111">
        <f t="shared" si="2"/>
        <v>-730352.22174804844</v>
      </c>
      <c r="D18" s="111">
        <f t="shared" si="2"/>
        <v>-299679.16934160516</v>
      </c>
      <c r="E18" s="111">
        <f t="shared" si="2"/>
        <v>-287715.66555131413</v>
      </c>
      <c r="F18" s="111">
        <f t="shared" si="2"/>
        <v>-225140.81260085292</v>
      </c>
      <c r="G18" s="111">
        <f t="shared" si="2"/>
        <v>-140264.94441140071</v>
      </c>
      <c r="H18" s="111">
        <f t="shared" si="2"/>
        <v>-137140.46214056015</v>
      </c>
      <c r="I18" s="111">
        <f t="shared" si="2"/>
        <v>-83455.62775196135</v>
      </c>
      <c r="J18" s="111">
        <f t="shared" si="2"/>
        <v>-57177.356413387693</v>
      </c>
      <c r="K18" s="111">
        <f t="shared" si="2"/>
        <v>-61853.059147487395</v>
      </c>
      <c r="L18" s="111">
        <f t="shared" si="2"/>
        <v>-35270.8139192136</v>
      </c>
      <c r="M18" s="111">
        <f t="shared" si="2"/>
        <v>-23808.700463134795</v>
      </c>
      <c r="N18" s="111">
        <f t="shared" si="2"/>
        <v>-21204.856630820781</v>
      </c>
      <c r="O18" s="111">
        <f t="shared" si="2"/>
        <v>-17047.376032162458</v>
      </c>
      <c r="P18" s="111">
        <f t="shared" si="2"/>
        <v>-10062.40689562913</v>
      </c>
      <c r="Q18" s="111">
        <f t="shared" si="2"/>
        <v>-10020.906481388956</v>
      </c>
      <c r="R18" s="111">
        <f t="shared" si="2"/>
        <v>-7051.0742932343856</v>
      </c>
      <c r="S18" s="111">
        <f t="shared" si="2"/>
        <v>-4591.9449560046196</v>
      </c>
      <c r="T18" s="111">
        <f t="shared" si="2"/>
        <v>-4473.8665788741782</v>
      </c>
      <c r="U18" s="111">
        <f t="shared" si="2"/>
        <v>-2800.4832689957693</v>
      </c>
      <c r="V18" s="111">
        <f t="shared" si="2"/>
        <v>-1871.0048508616164</v>
      </c>
    </row>
    <row r="19" spans="1:22">
      <c r="A19" s="2" t="s">
        <v>45</v>
      </c>
      <c r="B19" s="111">
        <f t="shared" ref="B19:V19" si="3">C102-C79</f>
        <v>-1781390.7327898014</v>
      </c>
      <c r="C19" s="111">
        <f t="shared" si="3"/>
        <v>-1757573.0131980181</v>
      </c>
      <c r="D19" s="111">
        <f t="shared" si="3"/>
        <v>-908004.18425201997</v>
      </c>
      <c r="E19" s="111">
        <f t="shared" si="3"/>
        <v>-724707.55125383846</v>
      </c>
      <c r="F19" s="111">
        <f t="shared" si="3"/>
        <v>-559021.62966978922</v>
      </c>
      <c r="G19" s="111">
        <f t="shared" si="3"/>
        <v>-418176.33453138918</v>
      </c>
      <c r="H19" s="111">
        <f t="shared" si="3"/>
        <v>-324709.55116118118</v>
      </c>
      <c r="I19" s="111">
        <f t="shared" si="3"/>
        <v>-256266.7502980791</v>
      </c>
      <c r="J19" s="111">
        <f t="shared" si="3"/>
        <v>-180011.4645130299</v>
      </c>
      <c r="K19" s="111">
        <f t="shared" si="3"/>
        <v>-119768.53792502917</v>
      </c>
      <c r="L19" s="111">
        <f t="shared" si="3"/>
        <v>-94431.520628869534</v>
      </c>
      <c r="M19" s="111">
        <f t="shared" si="3"/>
        <v>-72298.402743149549</v>
      </c>
      <c r="N19" s="111">
        <f t="shared" si="3"/>
        <v>-58528.486029710621</v>
      </c>
      <c r="O19" s="111">
        <f t="shared" si="3"/>
        <v>-43418.125764291734</v>
      </c>
      <c r="P19" s="111">
        <f t="shared" si="3"/>
        <v>-30080.799787107855</v>
      </c>
      <c r="Q19" s="111">
        <f t="shared" si="3"/>
        <v>-24224.54484352842</v>
      </c>
      <c r="R19" s="111">
        <f t="shared" si="3"/>
        <v>-17997.036704860628</v>
      </c>
      <c r="S19" s="111">
        <f t="shared" si="3"/>
        <v>-13684.347952529788</v>
      </c>
      <c r="T19" s="111">
        <f t="shared" si="3"/>
        <v>-10517.141291093081</v>
      </c>
      <c r="U19" s="111">
        <f t="shared" si="3"/>
        <v>-8318.3464915007353</v>
      </c>
      <c r="V19" s="111">
        <f t="shared" si="3"/>
        <v>-6020.5993139892817</v>
      </c>
    </row>
    <row r="20" spans="1:22">
      <c r="A20" s="2" t="s">
        <v>46</v>
      </c>
      <c r="B20" s="111">
        <f t="shared" ref="B20:V20" si="4">C103-C80</f>
        <v>-627651.24520625919</v>
      </c>
      <c r="C20" s="111">
        <f t="shared" si="4"/>
        <v>-592015.03119913116</v>
      </c>
      <c r="D20" s="111">
        <f t="shared" si="4"/>
        <v>-244614.15674150176</v>
      </c>
      <c r="E20" s="111">
        <f t="shared" si="4"/>
        <v>-324369.04321047291</v>
      </c>
      <c r="F20" s="111">
        <f t="shared" si="4"/>
        <v>-192914.61122845113</v>
      </c>
      <c r="G20" s="111">
        <f t="shared" si="4"/>
        <v>-184053.56206599995</v>
      </c>
      <c r="H20" s="111">
        <f t="shared" si="4"/>
        <v>-105630.30861752108</v>
      </c>
      <c r="I20" s="111">
        <f t="shared" si="4"/>
        <v>-72027.185326579958</v>
      </c>
      <c r="J20" s="111">
        <f t="shared" si="4"/>
        <v>-54332.603887248784</v>
      </c>
      <c r="K20" s="111">
        <f t="shared" si="4"/>
        <v>-66662.299481529742</v>
      </c>
      <c r="L20" s="111">
        <f t="shared" si="4"/>
        <v>-28168.861001349986</v>
      </c>
      <c r="M20" s="111">
        <f t="shared" si="4"/>
        <v>-30744.713601149619</v>
      </c>
      <c r="N20" s="111">
        <f t="shared" si="4"/>
        <v>-21100.801702711731</v>
      </c>
      <c r="O20" s="111">
        <f t="shared" si="4"/>
        <v>-13710.936392728239</v>
      </c>
      <c r="P20" s="111">
        <f t="shared" si="4"/>
        <v>-9308.3680051714182</v>
      </c>
      <c r="Q20" s="111">
        <f t="shared" si="4"/>
        <v>-10381.697002079338</v>
      </c>
      <c r="R20" s="111">
        <f t="shared" si="4"/>
        <v>-5890.7290234789252</v>
      </c>
      <c r="S20" s="111">
        <f t="shared" si="4"/>
        <v>-5797.1827512681484</v>
      </c>
      <c r="T20" s="111">
        <f t="shared" si="4"/>
        <v>-3671.745251879096</v>
      </c>
      <c r="U20" s="111">
        <f t="shared" si="4"/>
        <v>-2307.3240918405354</v>
      </c>
      <c r="V20" s="111">
        <f t="shared" si="4"/>
        <v>-1822.0880464501679</v>
      </c>
    </row>
    <row r="21" spans="1:22">
      <c r="A21" s="2" t="s">
        <v>97</v>
      </c>
      <c r="B21" s="111">
        <f t="shared" ref="B21:V21" si="5">C104-C81</f>
        <v>-3700304.3242981769</v>
      </c>
      <c r="C21" s="111">
        <f t="shared" si="5"/>
        <v>-4107305.0719429776</v>
      </c>
      <c r="D21" s="111">
        <f t="shared" si="5"/>
        <v>-2164844.2981362939</v>
      </c>
      <c r="E21" s="111">
        <f t="shared" si="5"/>
        <v>-1638039.715582557</v>
      </c>
      <c r="F21" s="111">
        <f t="shared" si="5"/>
        <v>-1365446.4087962955</v>
      </c>
      <c r="G21" s="111">
        <f t="shared" si="5"/>
        <v>-860923.89371048659</v>
      </c>
      <c r="H21" s="111">
        <f t="shared" si="5"/>
        <v>-761354.07760165632</v>
      </c>
      <c r="I21" s="111">
        <f t="shared" si="5"/>
        <v>-550147.50830643624</v>
      </c>
      <c r="J21" s="111">
        <f t="shared" si="5"/>
        <v>-347083.02905350178</v>
      </c>
      <c r="K21" s="111">
        <f t="shared" si="5"/>
        <v>-376177.95682335645</v>
      </c>
      <c r="L21" s="111">
        <f t="shared" si="5"/>
        <v>-216360.22119437158</v>
      </c>
      <c r="M21" s="111">
        <f t="shared" si="5"/>
        <v>-151488.8868336156</v>
      </c>
      <c r="N21" s="111">
        <f t="shared" si="5"/>
        <v>-134074.14036267996</v>
      </c>
      <c r="O21" s="111">
        <f t="shared" si="5"/>
        <v>-99264.825553819537</v>
      </c>
      <c r="P21" s="111">
        <f t="shared" si="5"/>
        <v>-69640.275195762515</v>
      </c>
      <c r="Q21" s="111">
        <f t="shared" si="5"/>
        <v>-58117.51106775552</v>
      </c>
      <c r="R21" s="111">
        <f t="shared" si="5"/>
        <v>-42889.478044934571</v>
      </c>
      <c r="S21" s="111">
        <f t="shared" si="5"/>
        <v>-28668.626574754715</v>
      </c>
      <c r="T21" s="111">
        <f t="shared" si="5"/>
        <v>-26030.410955689847</v>
      </c>
      <c r="U21" s="111">
        <f t="shared" si="5"/>
        <v>-17800.820332236588</v>
      </c>
      <c r="V21" s="111">
        <f t="shared" si="5"/>
        <v>-11627.189250066876</v>
      </c>
    </row>
    <row r="22" spans="1:22">
      <c r="A22" s="2" t="s">
        <v>48</v>
      </c>
      <c r="B22" s="111">
        <f t="shared" ref="B22:V22" si="6">C105-C82</f>
        <v>-224176.40517297643</v>
      </c>
      <c r="C22" s="111">
        <f t="shared" si="6"/>
        <v>-279624.71858570911</v>
      </c>
      <c r="D22" s="111">
        <f t="shared" si="6"/>
        <v>-177609.9724468519</v>
      </c>
      <c r="E22" s="111">
        <f t="shared" si="6"/>
        <v>-161975.45357375103</v>
      </c>
      <c r="F22" s="111">
        <f t="shared" si="6"/>
        <v>-157031.14237021003</v>
      </c>
      <c r="G22" s="111">
        <f t="shared" si="6"/>
        <v>-103715.2268223163</v>
      </c>
      <c r="H22" s="111">
        <f t="shared" si="6"/>
        <v>-103369.92080597708</v>
      </c>
      <c r="I22" s="111">
        <f t="shared" si="6"/>
        <v>-83951.721985562588</v>
      </c>
      <c r="J22" s="111">
        <f t="shared" si="6"/>
        <v>-60233.901546331705</v>
      </c>
      <c r="K22" s="111">
        <f t="shared" si="6"/>
        <v>-66005.361174917081</v>
      </c>
      <c r="L22" s="111">
        <f t="shared" si="6"/>
        <v>-48133.799813259044</v>
      </c>
      <c r="M22" s="111">
        <f t="shared" si="6"/>
        <v>-43231.805239134934</v>
      </c>
      <c r="N22" s="111">
        <f t="shared" si="6"/>
        <v>-35506.063208608772</v>
      </c>
      <c r="O22" s="111">
        <f t="shared" si="6"/>
        <v>-34152.09306500107</v>
      </c>
      <c r="P22" s="111">
        <f t="shared" si="6"/>
        <v>-26216.440179328434</v>
      </c>
      <c r="Q22" s="111">
        <f t="shared" si="6"/>
        <v>-24264.070943642175</v>
      </c>
      <c r="R22" s="111">
        <f t="shared" si="6"/>
        <v>-20884.528170108097</v>
      </c>
      <c r="S22" s="111">
        <f t="shared" si="6"/>
        <v>-14997.690324546769</v>
      </c>
      <c r="T22" s="111">
        <f t="shared" si="6"/>
        <v>-15445.437205658061</v>
      </c>
      <c r="U22" s="111">
        <f t="shared" si="6"/>
        <v>-12099.17848533811</v>
      </c>
      <c r="V22" s="111">
        <f t="shared" si="6"/>
        <v>-9165.7473753739614</v>
      </c>
    </row>
    <row r="23" spans="1:22">
      <c r="A23" s="2" t="s">
        <v>49</v>
      </c>
      <c r="B23" s="111">
        <f t="shared" ref="B23:V23" si="7">C106-C83</f>
        <v>-332215.9656723896</v>
      </c>
      <c r="C23" s="111">
        <f t="shared" si="7"/>
        <v>-272376.8331313869</v>
      </c>
      <c r="D23" s="111">
        <f t="shared" si="7"/>
        <v>-158503.00492232386</v>
      </c>
      <c r="E23" s="111">
        <f t="shared" si="7"/>
        <v>-107739.29871587642</v>
      </c>
      <c r="F23" s="111">
        <f t="shared" si="7"/>
        <v>-92099.247434237041</v>
      </c>
      <c r="G23" s="111">
        <f t="shared" si="7"/>
        <v>-57221.790651055984</v>
      </c>
      <c r="H23" s="111">
        <f t="shared" si="7"/>
        <v>-50401.769109273329</v>
      </c>
      <c r="I23" s="111">
        <f t="shared" si="7"/>
        <v>-36806.511839411221</v>
      </c>
      <c r="J23" s="111">
        <f t="shared" si="7"/>
        <v>-21461.37279004138</v>
      </c>
      <c r="K23" s="111">
        <f t="shared" si="7"/>
        <v>-24369.308450363576</v>
      </c>
      <c r="L23" s="111">
        <f t="shared" si="7"/>
        <v>-15311.775638633408</v>
      </c>
      <c r="M23" s="111">
        <f t="shared" si="7"/>
        <v>-29053.464916819707</v>
      </c>
      <c r="N23" s="111">
        <f t="shared" si="7"/>
        <v>-11904.058396917768</v>
      </c>
      <c r="O23" s="111">
        <f t="shared" si="7"/>
        <v>-6714.0189442662522</v>
      </c>
      <c r="P23" s="111">
        <f t="shared" si="7"/>
        <v>-4801.0280512776226</v>
      </c>
      <c r="Q23" s="111">
        <f t="shared" si="7"/>
        <v>-3924.0360633134842</v>
      </c>
      <c r="R23" s="111">
        <f t="shared" si="7"/>
        <v>-2828.7615655856207</v>
      </c>
      <c r="S23" s="111">
        <f t="shared" si="7"/>
        <v>-1858.4278555121273</v>
      </c>
      <c r="T23" s="111">
        <f t="shared" si="7"/>
        <v>-1677.3213062407449</v>
      </c>
      <c r="U23" s="111">
        <f t="shared" si="7"/>
        <v>-1182.6700141271576</v>
      </c>
      <c r="V23" s="111">
        <f t="shared" si="7"/>
        <v>-731.51709694974124</v>
      </c>
    </row>
    <row r="24" spans="1:22">
      <c r="A24" s="2" t="s">
        <v>98</v>
      </c>
      <c r="B24" s="111">
        <f t="shared" ref="B24:V24" si="8">C107-C84</f>
        <v>-1659125.9309482742</v>
      </c>
      <c r="C24" s="111">
        <f t="shared" si="8"/>
        <v>-1677464.2655039839</v>
      </c>
      <c r="D24" s="111">
        <f t="shared" si="8"/>
        <v>-817583.82828623988</v>
      </c>
      <c r="E24" s="111">
        <f t="shared" si="8"/>
        <v>-605481.23045287468</v>
      </c>
      <c r="F24" s="111">
        <f t="shared" si="8"/>
        <v>-476454.00068655238</v>
      </c>
      <c r="G24" s="111">
        <f t="shared" si="8"/>
        <v>-312884.15276884474</v>
      </c>
      <c r="H24" s="111">
        <f t="shared" si="8"/>
        <v>-320298.26294502988</v>
      </c>
      <c r="I24" s="111">
        <f t="shared" si="8"/>
        <v>-200036.91952736862</v>
      </c>
      <c r="J24" s="111">
        <f t="shared" si="8"/>
        <v>-143732.63117074408</v>
      </c>
      <c r="K24" s="111">
        <f t="shared" si="8"/>
        <v>-151685.88226515055</v>
      </c>
      <c r="L24" s="111">
        <f t="shared" si="8"/>
        <v>-88569.741921478882</v>
      </c>
      <c r="M24" s="111">
        <f t="shared" si="8"/>
        <v>-96385.31838330999</v>
      </c>
      <c r="N24" s="111">
        <f t="shared" si="8"/>
        <v>-58142.433148691431</v>
      </c>
      <c r="O24" s="111">
        <f t="shared" si="8"/>
        <v>-39518.917232351378</v>
      </c>
      <c r="P24" s="111">
        <f t="shared" si="8"/>
        <v>-26375.857489459217</v>
      </c>
      <c r="Q24" s="111">
        <f t="shared" si="8"/>
        <v>-21520.042730338871</v>
      </c>
      <c r="R24" s="111">
        <f t="shared" si="8"/>
        <v>-15222.218065090477</v>
      </c>
      <c r="S24" s="111">
        <f t="shared" si="8"/>
        <v>-10508.84044030495</v>
      </c>
      <c r="T24" s="111">
        <f t="shared" si="8"/>
        <v>-10123.621316490695</v>
      </c>
      <c r="U24" s="111">
        <f t="shared" si="8"/>
        <v>-6370.595399800688</v>
      </c>
      <c r="V24" s="111">
        <f t="shared" si="8"/>
        <v>-4583.519138649106</v>
      </c>
    </row>
    <row r="25" spans="1:22">
      <c r="A25" s="2" t="s">
        <v>99</v>
      </c>
      <c r="B25" s="111">
        <f t="shared" ref="B25:V25" si="9">C108-C85</f>
        <v>-1850601.8685277104</v>
      </c>
      <c r="C25" s="111">
        <f t="shared" si="9"/>
        <v>-2531103.0310361907</v>
      </c>
      <c r="D25" s="111">
        <f t="shared" si="9"/>
        <v>-914690.66665913351</v>
      </c>
      <c r="E25" s="111">
        <f t="shared" si="9"/>
        <v>-943059.72724162042</v>
      </c>
      <c r="F25" s="111">
        <f t="shared" si="9"/>
        <v>-716248.00512973033</v>
      </c>
      <c r="G25" s="111">
        <f t="shared" si="9"/>
        <v>-388595.46497309953</v>
      </c>
      <c r="H25" s="111">
        <f t="shared" si="9"/>
        <v>-455853.40485949069</v>
      </c>
      <c r="I25" s="111">
        <f t="shared" si="9"/>
        <v>-245291.91496910155</v>
      </c>
      <c r="J25" s="111">
        <f t="shared" si="9"/>
        <v>-174145.2412084695</v>
      </c>
      <c r="K25" s="111">
        <f t="shared" si="9"/>
        <v>-211871.39015533775</v>
      </c>
      <c r="L25" s="111">
        <f t="shared" si="9"/>
        <v>-117636.83188083023</v>
      </c>
      <c r="M25" s="111">
        <f t="shared" si="9"/>
        <v>-74525.460163461044</v>
      </c>
      <c r="N25" s="111">
        <f t="shared" si="9"/>
        <v>-71394.865957900882</v>
      </c>
      <c r="O25" s="111">
        <f t="shared" si="9"/>
        <v>-57229.356810970232</v>
      </c>
      <c r="P25" s="111">
        <f t="shared" si="9"/>
        <v>-30994.308804599568</v>
      </c>
      <c r="Q25" s="111">
        <f t="shared" si="9"/>
        <v>-33040.665581800044</v>
      </c>
      <c r="R25" s="111">
        <f t="shared" si="9"/>
        <v>-21980.324928021058</v>
      </c>
      <c r="S25" s="111">
        <f t="shared" si="9"/>
        <v>-13277.034925960004</v>
      </c>
      <c r="T25" s="111">
        <f t="shared" si="9"/>
        <v>-14771.960434000939</v>
      </c>
      <c r="U25" s="111">
        <f t="shared" si="9"/>
        <v>-8449.5377951003611</v>
      </c>
      <c r="V25" s="111">
        <f t="shared" si="9"/>
        <v>-5852.5963347312063</v>
      </c>
    </row>
    <row r="26" spans="1:22">
      <c r="A26" s="2" t="s">
        <v>100</v>
      </c>
      <c r="B26" s="111">
        <f t="shared" ref="B26:V26" si="10">C109-C86</f>
        <v>-947183.66557388753</v>
      </c>
      <c r="C26" s="111">
        <f t="shared" si="10"/>
        <v>-1199589.8103918508</v>
      </c>
      <c r="D26" s="111">
        <f t="shared" si="10"/>
        <v>-493055.71383601055</v>
      </c>
      <c r="E26" s="111">
        <f t="shared" si="10"/>
        <v>-442110.03391388059</v>
      </c>
      <c r="F26" s="111">
        <f t="shared" si="10"/>
        <v>-349270.01491799206</v>
      </c>
      <c r="G26" s="111">
        <f t="shared" si="10"/>
        <v>-216788.02885993943</v>
      </c>
      <c r="H26" s="111">
        <f t="shared" si="10"/>
        <v>-228925.69503825158</v>
      </c>
      <c r="I26" s="111">
        <f t="shared" si="10"/>
        <v>-129139.48959383741</v>
      </c>
      <c r="J26" s="111">
        <f t="shared" si="10"/>
        <v>-98083.629005648196</v>
      </c>
      <c r="K26" s="111">
        <f t="shared" si="10"/>
        <v>-153876.14940378815</v>
      </c>
      <c r="L26" s="111">
        <f t="shared" si="10"/>
        <v>-60187.719561818987</v>
      </c>
      <c r="M26" s="111">
        <f t="shared" si="10"/>
        <v>-44226.484468780458</v>
      </c>
      <c r="N26" s="111">
        <f t="shared" si="10"/>
        <v>-35845.265902388841</v>
      </c>
      <c r="O26" s="111">
        <f t="shared" si="10"/>
        <v>-28069.968737248331</v>
      </c>
      <c r="P26" s="111">
        <f t="shared" si="10"/>
        <v>-16389.375965118408</v>
      </c>
      <c r="Q26" s="111">
        <f t="shared" si="10"/>
        <v>-15806.893779892474</v>
      </c>
      <c r="R26" s="111">
        <f t="shared" si="10"/>
        <v>-10823.050217930228</v>
      </c>
      <c r="S26" s="111">
        <f t="shared" si="10"/>
        <v>-7288.6578157581389</v>
      </c>
      <c r="T26" s="111">
        <f t="shared" si="10"/>
        <v>-7491.1124651804566</v>
      </c>
      <c r="U26" s="111">
        <f t="shared" si="10"/>
        <v>-4426.9571980088949</v>
      </c>
      <c r="V26" s="111">
        <f t="shared" si="10"/>
        <v>-3356.8731719516218</v>
      </c>
    </row>
    <row r="27" spans="1:22">
      <c r="A27" s="2" t="s">
        <v>101</v>
      </c>
      <c r="B27" s="111">
        <f t="shared" ref="B27:V27" si="11">C110-C87</f>
        <v>-70676.285998579115</v>
      </c>
      <c r="C27" s="111">
        <f t="shared" si="11"/>
        <v>-55341.66382772103</v>
      </c>
      <c r="D27" s="111">
        <f t="shared" si="11"/>
        <v>-28679.128051006119</v>
      </c>
      <c r="E27" s="111">
        <f t="shared" si="11"/>
        <v>-24233.924046132946</v>
      </c>
      <c r="F27" s="111">
        <f t="shared" si="11"/>
        <v>-18727.195452522952</v>
      </c>
      <c r="G27" s="111">
        <f t="shared" si="11"/>
        <v>-14097.493828792125</v>
      </c>
      <c r="H27" s="111">
        <f t="shared" si="11"/>
        <v>-11486.280096856179</v>
      </c>
      <c r="I27" s="111">
        <f t="shared" si="11"/>
        <v>-6964.8006913729478</v>
      </c>
      <c r="J27" s="111">
        <f t="shared" si="11"/>
        <v>-5489.4012148920447</v>
      </c>
      <c r="K27" s="111">
        <f t="shared" si="11"/>
        <v>-4640.0957394889556</v>
      </c>
      <c r="L27" s="111">
        <f t="shared" si="11"/>
        <v>-4938.7992713989224</v>
      </c>
      <c r="M27" s="111">
        <f t="shared" si="11"/>
        <v>-5034.8670634417795</v>
      </c>
      <c r="N27" s="111">
        <f t="shared" si="11"/>
        <v>-2440.7088392199948</v>
      </c>
      <c r="O27" s="111">
        <f t="shared" si="11"/>
        <v>-1379.4982363560703</v>
      </c>
      <c r="P27" s="111">
        <f t="shared" si="11"/>
        <v>-927.19199689500965</v>
      </c>
      <c r="Q27" s="111">
        <f t="shared" si="11"/>
        <v>-801.84488320699893</v>
      </c>
      <c r="R27" s="111">
        <f t="shared" si="11"/>
        <v>-605.02594407089055</v>
      </c>
      <c r="S27" s="111">
        <f t="shared" si="11"/>
        <v>-453.86081425310113</v>
      </c>
      <c r="T27" s="111">
        <f t="shared" si="11"/>
        <v>-353.58063519094139</v>
      </c>
      <c r="U27" s="111">
        <f t="shared" si="11"/>
        <v>-234.17922266595997</v>
      </c>
      <c r="V27" s="111">
        <f t="shared" si="11"/>
        <v>-180.5169300569687</v>
      </c>
    </row>
    <row r="28" spans="1:22">
      <c r="A28" s="2" t="s">
        <v>102</v>
      </c>
      <c r="B28" s="111">
        <f t="shared" ref="B28:V28" si="12">C111-C88</f>
        <v>-117249.29640682926</v>
      </c>
      <c r="C28" s="111">
        <f t="shared" si="12"/>
        <v>-140632.91776225576</v>
      </c>
      <c r="D28" s="111">
        <f t="shared" si="12"/>
        <v>-59482.121671239845</v>
      </c>
      <c r="E28" s="111">
        <f t="shared" si="12"/>
        <v>-48056.950917623006</v>
      </c>
      <c r="F28" s="111">
        <f t="shared" si="12"/>
        <v>-39733.34559080191</v>
      </c>
      <c r="G28" s="111">
        <f t="shared" si="12"/>
        <v>-23945.364152929047</v>
      </c>
      <c r="H28" s="111">
        <f t="shared" si="12"/>
        <v>-26044.896181794349</v>
      </c>
      <c r="I28" s="111">
        <f t="shared" si="12"/>
        <v>-13942.993368098047</v>
      </c>
      <c r="J28" s="111">
        <f t="shared" si="12"/>
        <v>-10074.309548693011</v>
      </c>
      <c r="K28" s="111">
        <f t="shared" si="12"/>
        <v>-12686.833420614246</v>
      </c>
      <c r="L28" s="111">
        <f t="shared" si="12"/>
        <v>-6691.6334482352249</v>
      </c>
      <c r="M28" s="111">
        <f t="shared" si="12"/>
        <v>-5350.66873088805</v>
      </c>
      <c r="N28" s="111">
        <f t="shared" si="12"/>
        <v>-4504.4837791849859</v>
      </c>
      <c r="O28" s="111">
        <f t="shared" si="12"/>
        <v>-3211.9825678658672</v>
      </c>
      <c r="P28" s="111">
        <f t="shared" si="12"/>
        <v>-1914.2118208711036</v>
      </c>
      <c r="Q28" s="111">
        <f t="shared" si="12"/>
        <v>-1758.5400904291309</v>
      </c>
      <c r="R28" s="111">
        <f t="shared" si="12"/>
        <v>-1202.7499794107862</v>
      </c>
      <c r="S28" s="111">
        <f t="shared" si="12"/>
        <v>-803.07536102365702</v>
      </c>
      <c r="T28" s="111">
        <f t="shared" si="12"/>
        <v>-851.37876396533102</v>
      </c>
      <c r="U28" s="111">
        <f t="shared" si="12"/>
        <v>-481.9979603709653</v>
      </c>
      <c r="V28" s="111">
        <f t="shared" si="12"/>
        <v>-349.12084989622235</v>
      </c>
    </row>
    <row r="29" spans="1:22">
      <c r="A29" s="2" t="s">
        <v>103</v>
      </c>
      <c r="B29" s="111">
        <f t="shared" ref="B29:V29" si="13">C112-C89</f>
        <v>-139958.03517926205</v>
      </c>
      <c r="C29" s="111">
        <f t="shared" si="13"/>
        <v>-156404.72132059</v>
      </c>
      <c r="D29" s="111">
        <f t="shared" si="13"/>
        <v>-60054.825947555015</v>
      </c>
      <c r="E29" s="111">
        <f t="shared" si="13"/>
        <v>-58349.747158948332</v>
      </c>
      <c r="F29" s="111">
        <f t="shared" si="13"/>
        <v>-48840.325346323196</v>
      </c>
      <c r="G29" s="111">
        <f t="shared" si="13"/>
        <v>-29882.270187468734</v>
      </c>
      <c r="H29" s="111">
        <f t="shared" si="13"/>
        <v>-29477.682971300092</v>
      </c>
      <c r="I29" s="111">
        <f t="shared" si="13"/>
        <v>-14209.548955537844</v>
      </c>
      <c r="J29" s="111">
        <f t="shared" si="13"/>
        <v>-10161.954172546975</v>
      </c>
      <c r="K29" s="111">
        <f t="shared" si="13"/>
        <v>-15480.208027468063</v>
      </c>
      <c r="L29" s="111">
        <f t="shared" si="13"/>
        <v>-9284.5268754521385</v>
      </c>
      <c r="M29" s="111">
        <f t="shared" si="13"/>
        <v>-6722.5964945969172</v>
      </c>
      <c r="N29" s="111">
        <f t="shared" si="13"/>
        <v>-5492.9074254231527</v>
      </c>
      <c r="O29" s="111">
        <f t="shared" si="13"/>
        <v>-3569.7682805731893</v>
      </c>
      <c r="P29" s="111">
        <f t="shared" si="13"/>
        <v>-2050.7209649351425</v>
      </c>
      <c r="Q29" s="111">
        <f t="shared" si="13"/>
        <v>-2072.3032190450467</v>
      </c>
      <c r="R29" s="111">
        <f t="shared" si="13"/>
        <v>-1481.6589307780378</v>
      </c>
      <c r="S29" s="111">
        <f t="shared" si="13"/>
        <v>-978.5765115506947</v>
      </c>
      <c r="T29" s="111">
        <f t="shared" si="13"/>
        <v>-957.20381924696267</v>
      </c>
      <c r="U29" s="111">
        <f t="shared" si="13"/>
        <v>-512.14354378171265</v>
      </c>
      <c r="V29" s="111">
        <f t="shared" si="13"/>
        <v>-366.36706943018362</v>
      </c>
    </row>
    <row r="30" spans="1:22">
      <c r="A30" s="2" t="s">
        <v>56</v>
      </c>
      <c r="B30" s="111">
        <f t="shared" ref="B30:V30" si="14">C113-C90</f>
        <v>-3195735.6392176612</v>
      </c>
      <c r="C30" s="111">
        <f t="shared" si="14"/>
        <v>-4298694.5956996251</v>
      </c>
      <c r="D30" s="111">
        <f t="shared" si="14"/>
        <v>-2236039.81460483</v>
      </c>
      <c r="E30" s="111">
        <f t="shared" si="14"/>
        <v>-2295490.7713260003</v>
      </c>
      <c r="F30" s="111">
        <f t="shared" si="14"/>
        <v>-2117267.2397266999</v>
      </c>
      <c r="G30" s="111">
        <f t="shared" si="14"/>
        <v>-1281869.3375133662</v>
      </c>
      <c r="H30" s="111">
        <f t="shared" si="14"/>
        <v>-1695382.2318731537</v>
      </c>
      <c r="I30" s="111">
        <f t="shared" si="14"/>
        <v>-1079973.8812631024</v>
      </c>
      <c r="J30" s="111">
        <f t="shared" si="14"/>
        <v>-935649.32663841732</v>
      </c>
      <c r="K30" s="111">
        <f t="shared" si="14"/>
        <v>-1053162.0311227674</v>
      </c>
      <c r="L30" s="111">
        <f t="shared" si="14"/>
        <v>-755250.820557734</v>
      </c>
      <c r="M30" s="111">
        <f t="shared" si="14"/>
        <v>-530268.76940267207</v>
      </c>
      <c r="N30" s="111">
        <f t="shared" si="14"/>
        <v>-542218.69327365048</v>
      </c>
      <c r="O30" s="111">
        <f t="shared" si="14"/>
        <v>-508431.16360332724</v>
      </c>
      <c r="P30" s="111">
        <f t="shared" si="14"/>
        <v>-331137.06548322085</v>
      </c>
      <c r="Q30" s="111">
        <f t="shared" si="14"/>
        <v>-374620.14488950558</v>
      </c>
      <c r="R30" s="111">
        <f t="shared" si="14"/>
        <v>-283691.94748193678</v>
      </c>
      <c r="S30" s="111">
        <f t="shared" si="14"/>
        <v>-193689.8052910883</v>
      </c>
      <c r="T30" s="111">
        <f t="shared" si="14"/>
        <v>-247800.76405185461</v>
      </c>
      <c r="U30" s="111">
        <f t="shared" si="14"/>
        <v>-170966.81184749492</v>
      </c>
      <c r="V30" s="111">
        <f t="shared" si="14"/>
        <v>-137181.30805366579</v>
      </c>
    </row>
    <row r="31" spans="1:22">
      <c r="A31" s="2" t="s">
        <v>104</v>
      </c>
      <c r="B31" s="111">
        <f t="shared" ref="B31:V31" si="15">C114-C91</f>
        <v>-2180245.3197255973</v>
      </c>
      <c r="C31" s="111">
        <f t="shared" si="15"/>
        <v>-2504630.5884311069</v>
      </c>
      <c r="D31" s="111">
        <f t="shared" si="15"/>
        <v>-1378684.842185203</v>
      </c>
      <c r="E31" s="111">
        <f t="shared" si="15"/>
        <v>-1355016.3609300395</v>
      </c>
      <c r="F31" s="111">
        <f t="shared" si="15"/>
        <v>-1178476.1637283182</v>
      </c>
      <c r="G31" s="111">
        <f t="shared" si="15"/>
        <v>-833305.63176075462</v>
      </c>
      <c r="H31" s="111">
        <f t="shared" si="15"/>
        <v>-944385.05097319745</v>
      </c>
      <c r="I31" s="111">
        <f t="shared" si="15"/>
        <v>-635929.08705342375</v>
      </c>
      <c r="J31" s="111">
        <f t="shared" si="15"/>
        <v>-492169.4252668405</v>
      </c>
      <c r="K31" s="111">
        <f t="shared" si="15"/>
        <v>-681220.12068784982</v>
      </c>
      <c r="L31" s="111">
        <f t="shared" si="15"/>
        <v>-414409.37637686636</v>
      </c>
      <c r="M31" s="111">
        <f t="shared" si="15"/>
        <v>-333410.43363013212</v>
      </c>
      <c r="N31" s="111">
        <f t="shared" si="15"/>
        <v>-358538.48611830175</v>
      </c>
      <c r="O31" s="111">
        <f t="shared" si="15"/>
        <v>-297688.40981774032</v>
      </c>
      <c r="P31" s="111">
        <f t="shared" si="15"/>
        <v>-202031.69970763754</v>
      </c>
      <c r="Q31" s="111">
        <f t="shared" si="15"/>
        <v>-210372.65405620821</v>
      </c>
      <c r="R31" s="111">
        <f t="shared" si="15"/>
        <v>-162711.91951892152</v>
      </c>
      <c r="S31" s="111">
        <f t="shared" si="15"/>
        <v>-124173.8607898755</v>
      </c>
      <c r="T31" s="111">
        <f t="shared" si="15"/>
        <v>-138120.05179802887</v>
      </c>
      <c r="U31" s="111">
        <f t="shared" si="15"/>
        <v>-95614.758030686527</v>
      </c>
      <c r="V31" s="111">
        <f t="shared" si="15"/>
        <v>-74764.221082216129</v>
      </c>
    </row>
    <row r="32" spans="1:22">
      <c r="A32" s="2" t="s">
        <v>105</v>
      </c>
      <c r="B32" s="111">
        <f t="shared" ref="B32:V32" si="16">C115-C92</f>
        <v>-637798.22270211857</v>
      </c>
      <c r="C32" s="111">
        <f t="shared" si="16"/>
        <v>-300746.10412493115</v>
      </c>
      <c r="D32" s="111">
        <f t="shared" si="16"/>
        <v>-358414.53853239678</v>
      </c>
      <c r="E32" s="111">
        <f t="shared" si="16"/>
        <v>-133669.08473877003</v>
      </c>
      <c r="F32" s="111">
        <f t="shared" si="16"/>
        <v>-125039.40472643822</v>
      </c>
      <c r="G32" s="111">
        <f t="shared" si="16"/>
        <v>-100026.50277382461</v>
      </c>
      <c r="H32" s="111">
        <f t="shared" si="16"/>
        <v>-64539.579597982112</v>
      </c>
      <c r="I32" s="111">
        <f t="shared" si="16"/>
        <v>-42521.08995941421</v>
      </c>
      <c r="J32" s="111">
        <f t="shared" si="16"/>
        <v>-44513.073884571902</v>
      </c>
      <c r="K32" s="111">
        <f t="shared" si="16"/>
        <v>-53801.873536894098</v>
      </c>
      <c r="L32" s="111">
        <f t="shared" si="16"/>
        <v>-34774.862636301666</v>
      </c>
      <c r="M32" s="111">
        <f t="shared" si="16"/>
        <v>-29755.169690862298</v>
      </c>
      <c r="N32" s="111">
        <f t="shared" si="16"/>
        <v>-21777.144105606712</v>
      </c>
      <c r="O32" s="111">
        <f t="shared" si="16"/>
        <v>-9419.6374167557806</v>
      </c>
      <c r="P32" s="111">
        <f t="shared" si="16"/>
        <v>-9221.8880829270929</v>
      </c>
      <c r="Q32" s="111">
        <f t="shared" si="16"/>
        <v>-5043.2291124789044</v>
      </c>
      <c r="R32" s="111">
        <f t="shared" si="16"/>
        <v>-4091.9896216811612</v>
      </c>
      <c r="S32" s="111">
        <f t="shared" si="16"/>
        <v>-3199.1616211794317</v>
      </c>
      <c r="T32" s="111">
        <f t="shared" si="16"/>
        <v>-2079.7462804359384</v>
      </c>
      <c r="U32" s="111">
        <f t="shared" si="16"/>
        <v>-1507.8800407759845</v>
      </c>
      <c r="V32" s="111">
        <f t="shared" si="16"/>
        <v>-1473.4389918260276</v>
      </c>
    </row>
    <row r="33" spans="1:22">
      <c r="A33" s="2" t="s">
        <v>106</v>
      </c>
      <c r="B33" s="111">
        <f t="shared" ref="B33:V33" si="17">C116-C93</f>
        <v>-367581.18851591717</v>
      </c>
      <c r="C33" s="111">
        <f t="shared" si="17"/>
        <v>-411220.59666787391</v>
      </c>
      <c r="D33" s="111">
        <f t="shared" si="17"/>
        <v>-414200.35881235288</v>
      </c>
      <c r="E33" s="111">
        <f t="shared" si="17"/>
        <v>-324214.52906434191</v>
      </c>
      <c r="F33" s="111">
        <f t="shared" si="17"/>
        <v>-260702.32295985706</v>
      </c>
      <c r="G33" s="111">
        <f t="shared" si="17"/>
        <v>-294241.74127239967</v>
      </c>
      <c r="H33" s="111">
        <f t="shared" si="17"/>
        <v>-251291.75492354389</v>
      </c>
      <c r="I33" s="111">
        <f t="shared" si="17"/>
        <v>-187063.89065497415</v>
      </c>
      <c r="J33" s="111">
        <f t="shared" si="17"/>
        <v>-125941.64176433999</v>
      </c>
      <c r="K33" s="111">
        <f t="shared" si="17"/>
        <v>-184827.40001967922</v>
      </c>
      <c r="L33" s="111">
        <f t="shared" si="17"/>
        <v>-92684.753236330813</v>
      </c>
      <c r="M33" s="111">
        <f t="shared" si="17"/>
        <v>-84338.174480217975</v>
      </c>
      <c r="N33" s="111">
        <f t="shared" si="17"/>
        <v>-71893.900487190811</v>
      </c>
      <c r="O33" s="111">
        <f t="shared" si="17"/>
        <v>-55017.662769013783</v>
      </c>
      <c r="P33" s="111">
        <f t="shared" si="17"/>
        <v>-52213.16114902799</v>
      </c>
      <c r="Q33" s="111">
        <f t="shared" si="17"/>
        <v>-49399.093930284027</v>
      </c>
      <c r="R33" s="111">
        <f t="shared" si="17"/>
        <v>-36246.681000509067</v>
      </c>
      <c r="S33" s="111">
        <f t="shared" si="17"/>
        <v>-45811.207736261189</v>
      </c>
      <c r="T33" s="111">
        <f t="shared" si="17"/>
        <v>-38045.311700534075</v>
      </c>
      <c r="U33" s="111">
        <f t="shared" si="17"/>
        <v>-27951.419434425887</v>
      </c>
      <c r="V33" s="111">
        <f t="shared" si="17"/>
        <v>-21925.110876318067</v>
      </c>
    </row>
    <row r="34" spans="1:22">
      <c r="A34" s="2" t="s">
        <v>60</v>
      </c>
      <c r="B34" s="111">
        <f t="shared" ref="B34:V34" si="18">C117-C94</f>
        <v>-394346.90225269832</v>
      </c>
      <c r="C34" s="111">
        <f t="shared" si="18"/>
        <v>-220654.36411726521</v>
      </c>
      <c r="D34" s="111">
        <f t="shared" si="18"/>
        <v>-156576.05128239933</v>
      </c>
      <c r="E34" s="111">
        <f t="shared" si="18"/>
        <v>-91121.264739437029</v>
      </c>
      <c r="F34" s="111">
        <f t="shared" si="18"/>
        <v>-74311.631821637042</v>
      </c>
      <c r="G34" s="111">
        <f t="shared" si="18"/>
        <v>-46659.214277529158</v>
      </c>
      <c r="H34" s="111">
        <f t="shared" si="18"/>
        <v>-35081.941631732974</v>
      </c>
      <c r="I34" s="111">
        <f t="shared" si="18"/>
        <v>-37664.97732495144</v>
      </c>
      <c r="J34" s="111">
        <f t="shared" si="18"/>
        <v>-15030.352756469976</v>
      </c>
      <c r="K34" s="111">
        <f t="shared" si="18"/>
        <v>-23313.720865745097</v>
      </c>
      <c r="L34" s="111">
        <f t="shared" si="18"/>
        <v>-13088.521263506263</v>
      </c>
      <c r="M34" s="111">
        <f t="shared" si="18"/>
        <v>-24288.085130330175</v>
      </c>
      <c r="N34" s="111">
        <f t="shared" si="18"/>
        <v>-14137.147357080132</v>
      </c>
      <c r="O34" s="111">
        <f t="shared" si="18"/>
        <v>-6358.8329721540213</v>
      </c>
      <c r="P34" s="111">
        <f t="shared" si="18"/>
        <v>-4701.0478600030765</v>
      </c>
      <c r="Q34" s="111">
        <f t="shared" si="18"/>
        <v>-3256.4084480386227</v>
      </c>
      <c r="R34" s="111">
        <f t="shared" si="18"/>
        <v>-2408.1854698015377</v>
      </c>
      <c r="S34" s="111">
        <f t="shared" si="18"/>
        <v>-1577.2351201977581</v>
      </c>
      <c r="T34" s="111">
        <f t="shared" si="18"/>
        <v>-1317.6537104658782</v>
      </c>
      <c r="U34" s="111">
        <f t="shared" si="18"/>
        <v>-1183.1740642860532</v>
      </c>
      <c r="V34" s="111">
        <f t="shared" si="18"/>
        <v>-576.06770729506388</v>
      </c>
    </row>
    <row r="35" spans="1:22">
      <c r="A35" s="2" t="s">
        <v>107</v>
      </c>
      <c r="B35" s="111">
        <f t="shared" ref="B35:V35" si="19">C118-C95</f>
        <v>-899474.88291120343</v>
      </c>
      <c r="C35" s="111">
        <f t="shared" si="19"/>
        <v>-981840.45411400218</v>
      </c>
      <c r="D35" s="111">
        <f t="shared" si="19"/>
        <v>-515923.17061493546</v>
      </c>
      <c r="E35" s="111">
        <f t="shared" si="19"/>
        <v>-384634.86719308328</v>
      </c>
      <c r="F35" s="111">
        <f t="shared" si="19"/>
        <v>-323185.26910691801</v>
      </c>
      <c r="G35" s="111">
        <f t="shared" si="19"/>
        <v>-187577.39978671167</v>
      </c>
      <c r="H35" s="111">
        <f t="shared" si="19"/>
        <v>-183508.22051407304</v>
      </c>
      <c r="I35" s="111">
        <f t="shared" si="19"/>
        <v>-127272.8357022712</v>
      </c>
      <c r="J35" s="111">
        <f t="shared" si="19"/>
        <v>-88481.455296654254</v>
      </c>
      <c r="K35" s="111">
        <f t="shared" si="19"/>
        <v>-85787.862934056669</v>
      </c>
      <c r="L35" s="111">
        <f t="shared" si="19"/>
        <v>-51576.415626880713</v>
      </c>
      <c r="M35" s="111">
        <f t="shared" si="19"/>
        <v>-41398.63110418804</v>
      </c>
      <c r="N35" s="111">
        <f t="shared" si="19"/>
        <v>-31422.207141045481</v>
      </c>
      <c r="O35" s="111">
        <f t="shared" si="19"/>
        <v>-24121.511162448674</v>
      </c>
      <c r="P35" s="111">
        <f t="shared" si="19"/>
        <v>-16349.357225237414</v>
      </c>
      <c r="Q35" s="111">
        <f t="shared" si="19"/>
        <v>-13584.212738947012</v>
      </c>
      <c r="R35" s="111">
        <f t="shared" si="19"/>
        <v>-9916.8884567767382</v>
      </c>
      <c r="S35" s="111">
        <f t="shared" si="19"/>
        <v>-6538.9780202014372</v>
      </c>
      <c r="T35" s="111">
        <f t="shared" si="19"/>
        <v>-6014.0645797215402</v>
      </c>
      <c r="U35" s="111">
        <f t="shared" si="19"/>
        <v>-4062.0464294813573</v>
      </c>
      <c r="V35" s="111">
        <f t="shared" si="19"/>
        <v>-3028.3264493402094</v>
      </c>
    </row>
    <row r="36" spans="1:22">
      <c r="A36" s="2" t="s">
        <v>108</v>
      </c>
      <c r="B36" s="111">
        <f t="shared" ref="B36:V36" si="20">C119-C96</f>
        <v>-21281.938644050853</v>
      </c>
      <c r="C36" s="111">
        <f t="shared" si="20"/>
        <v>-24261.121990451764</v>
      </c>
      <c r="D36" s="111">
        <f t="shared" si="20"/>
        <v>-3512.634882111699</v>
      </c>
      <c r="E36" s="111">
        <f t="shared" si="20"/>
        <v>-5370.3489308883145</v>
      </c>
      <c r="F36" s="111">
        <f t="shared" si="20"/>
        <v>-4941.4261490645586</v>
      </c>
      <c r="G36" s="111">
        <f t="shared" si="20"/>
        <v>-1513.2116995548131</v>
      </c>
      <c r="H36" s="111">
        <f t="shared" si="20"/>
        <v>-3511.2373012872995</v>
      </c>
      <c r="I36" s="111">
        <f t="shared" si="20"/>
        <v>-1659.1837328142137</v>
      </c>
      <c r="J36" s="111">
        <f t="shared" si="20"/>
        <v>-577.83727088059823</v>
      </c>
      <c r="K36" s="111">
        <f t="shared" si="20"/>
        <v>-1835.6807370528695</v>
      </c>
      <c r="L36" s="111">
        <f t="shared" si="20"/>
        <v>-1040.9371648512897</v>
      </c>
      <c r="M36" s="111">
        <f t="shared" si="20"/>
        <v>-518.48420519620413</v>
      </c>
      <c r="N36" s="111">
        <f t="shared" si="20"/>
        <v>-722.19627354480326</v>
      </c>
      <c r="O36" s="111">
        <f t="shared" si="20"/>
        <v>-467.70933300483739</v>
      </c>
      <c r="P36" s="111">
        <f t="shared" si="20"/>
        <v>-105.20518263870326</v>
      </c>
      <c r="Q36" s="111">
        <f t="shared" si="20"/>
        <v>-198.67812212725403</v>
      </c>
      <c r="R36" s="111">
        <f t="shared" si="20"/>
        <v>-131.71300734131364</v>
      </c>
      <c r="S36" s="111">
        <f t="shared" si="20"/>
        <v>-45.659783861905453</v>
      </c>
      <c r="T36" s="111">
        <f t="shared" si="20"/>
        <v>-98.087067205284256</v>
      </c>
      <c r="U36" s="111">
        <f t="shared" si="20"/>
        <v>-53.619192022975767</v>
      </c>
      <c r="V36" s="111">
        <f t="shared" si="20"/>
        <v>-20.488438027299708</v>
      </c>
    </row>
    <row r="37" spans="1:22" ht="17" customHeight="1" thickBot="1">
      <c r="A37" s="33" t="s">
        <v>109</v>
      </c>
      <c r="B37" s="112">
        <f t="shared" ref="B37:V37" si="21">C120-C97</f>
        <v>-839322.78668618063</v>
      </c>
      <c r="C37" s="112">
        <f t="shared" si="21"/>
        <v>-1213128.340142705</v>
      </c>
      <c r="D37" s="112">
        <f t="shared" si="21"/>
        <v>-541119.01359805698</v>
      </c>
      <c r="E37" s="112">
        <f t="shared" si="21"/>
        <v>-589905.96673050988</v>
      </c>
      <c r="F37" s="112">
        <f t="shared" si="21"/>
        <v>-530516.61757165287</v>
      </c>
      <c r="G37" s="112">
        <f t="shared" si="21"/>
        <v>-338630.18991013896</v>
      </c>
      <c r="H37" s="112">
        <f t="shared" si="21"/>
        <v>-441139.51489705686</v>
      </c>
      <c r="I37" s="112">
        <f t="shared" si="21"/>
        <v>-240202.33709854912</v>
      </c>
      <c r="J37" s="112">
        <f t="shared" si="21"/>
        <v>-226255.34336903226</v>
      </c>
      <c r="K37" s="112">
        <f t="shared" si="21"/>
        <v>-341868.8556326041</v>
      </c>
      <c r="L37" s="112">
        <f t="shared" si="21"/>
        <v>-178865.21308108699</v>
      </c>
      <c r="M37" s="112">
        <f t="shared" si="21"/>
        <v>-138618.31486624433</v>
      </c>
      <c r="N37" s="112">
        <f t="shared" si="21"/>
        <v>-148780.84076243592</v>
      </c>
      <c r="O37" s="112">
        <f t="shared" si="21"/>
        <v>-132132.58775647357</v>
      </c>
      <c r="P37" s="112">
        <f t="shared" si="21"/>
        <v>-80200.704099555034</v>
      </c>
      <c r="Q37" s="112">
        <f t="shared" si="21"/>
        <v>-91311.640772751067</v>
      </c>
      <c r="R37" s="112">
        <f t="shared" si="21"/>
        <v>-70618.904327980243</v>
      </c>
      <c r="S37" s="112">
        <f t="shared" si="21"/>
        <v>-50583.884811936878</v>
      </c>
      <c r="T37" s="112">
        <f t="shared" si="21"/>
        <v>-60797.27071691025</v>
      </c>
      <c r="U37" s="112">
        <f t="shared" si="21"/>
        <v>-37955.470933862962</v>
      </c>
      <c r="V37" s="112">
        <f t="shared" si="21"/>
        <v>-33482.856574104168</v>
      </c>
    </row>
    <row r="38" spans="1:22" ht="16" customHeight="1" thickTop="1">
      <c r="A38" s="7" t="s">
        <v>6</v>
      </c>
      <c r="B38" s="72">
        <f t="shared" ref="B38:V38" si="22">SUM(B16:B37)</f>
        <v>-21162492.016515501</v>
      </c>
      <c r="C38" s="72">
        <f t="shared" si="22"/>
        <v>-24062409.688977189</v>
      </c>
      <c r="D38" s="72">
        <f t="shared" si="22"/>
        <v>-12279149.015031813</v>
      </c>
      <c r="E38" s="72">
        <f t="shared" si="22"/>
        <v>-10836408.353150833</v>
      </c>
      <c r="F38" s="72">
        <f t="shared" si="22"/>
        <v>-9136176.7349664234</v>
      </c>
      <c r="G38" s="72">
        <f t="shared" si="22"/>
        <v>-6011203.3917929446</v>
      </c>
      <c r="H38" s="72">
        <f t="shared" si="22"/>
        <v>-6393034.3872290058</v>
      </c>
      <c r="I38" s="72">
        <f t="shared" si="22"/>
        <v>-4180793.332878287</v>
      </c>
      <c r="J38" s="72">
        <f t="shared" si="22"/>
        <v>-3194574.1256448729</v>
      </c>
      <c r="K38" s="72">
        <f t="shared" si="22"/>
        <v>-3825203.9496375779</v>
      </c>
      <c r="L38" s="72">
        <f t="shared" si="22"/>
        <v>-2356246.5446266076</v>
      </c>
      <c r="M38" s="72">
        <f t="shared" si="22"/>
        <v>-1844006.1628033598</v>
      </c>
      <c r="N38" s="72">
        <f t="shared" si="22"/>
        <v>-1717919.1570155842</v>
      </c>
      <c r="O38" s="72">
        <f t="shared" si="22"/>
        <v>-1438264.3185419803</v>
      </c>
      <c r="P38" s="72">
        <f t="shared" si="22"/>
        <v>-966949.70716853812</v>
      </c>
      <c r="Q38" s="72">
        <f t="shared" si="22"/>
        <v>-993313.64997691801</v>
      </c>
      <c r="R38" s="72">
        <f t="shared" si="22"/>
        <v>-752061.2129566113</v>
      </c>
      <c r="S38" s="72">
        <f t="shared" si="22"/>
        <v>-552282.1289044919</v>
      </c>
      <c r="T38" s="72">
        <f t="shared" si="22"/>
        <v>-619135.57144995173</v>
      </c>
      <c r="U38" s="72">
        <f t="shared" si="22"/>
        <v>-423041.22042306105</v>
      </c>
      <c r="V38" s="72">
        <f t="shared" si="22"/>
        <v>-333105.98611854378</v>
      </c>
    </row>
    <row r="39" spans="1:22">
      <c r="A39" s="7" t="s">
        <v>110</v>
      </c>
      <c r="B39" s="72">
        <f>SUM($B$38:B38)</f>
        <v>-21162492.016515501</v>
      </c>
      <c r="C39" s="72">
        <f>SUM($B$38:C38)</f>
        <v>-45224901.70549269</v>
      </c>
      <c r="D39" s="72">
        <f>SUM($B$38:D38)</f>
        <v>-57504050.720524505</v>
      </c>
      <c r="E39" s="72">
        <f>SUM($B$38:E38)</f>
        <v>-68340459.073675334</v>
      </c>
      <c r="F39" s="72">
        <f>SUM($B$38:F38)</f>
        <v>-77476635.808641762</v>
      </c>
      <c r="G39" s="72">
        <f>SUM($B$38:G38)</f>
        <v>-83487839.2004347</v>
      </c>
      <c r="H39" s="72">
        <f>SUM($B$38:H38)</f>
        <v>-89880873.58766371</v>
      </c>
      <c r="I39" s="72">
        <f>SUM($B$38:I38)</f>
        <v>-94061666.920542002</v>
      </c>
      <c r="J39" s="72">
        <f>SUM($B$38:J38)</f>
        <v>-97256241.046186879</v>
      </c>
      <c r="K39" s="72">
        <f>SUM($B$38:K38)</f>
        <v>-101081444.99582446</v>
      </c>
      <c r="L39" s="72">
        <f>SUM($B$38:L38)</f>
        <v>-103437691.54045106</v>
      </c>
      <c r="M39" s="72">
        <f>SUM($B$38:M38)</f>
        <v>-105281697.70325443</v>
      </c>
      <c r="N39" s="72">
        <f>SUM($B$38:N38)</f>
        <v>-106999616.86027001</v>
      </c>
      <c r="O39" s="72">
        <f>SUM($B$38:O38)</f>
        <v>-108437881.17881198</v>
      </c>
      <c r="P39" s="72">
        <f>SUM($B$38:P38)</f>
        <v>-109404830.88598052</v>
      </c>
      <c r="Q39" s="72">
        <f>SUM($B$38:Q38)</f>
        <v>-110398144.53595744</v>
      </c>
      <c r="R39" s="72">
        <f>SUM($B$38:R38)</f>
        <v>-111150205.74891405</v>
      </c>
      <c r="S39" s="72">
        <f>SUM($B$38:S38)</f>
        <v>-111702487.87781854</v>
      </c>
      <c r="T39" s="72">
        <f>SUM($B$38:T38)</f>
        <v>-112321623.44926849</v>
      </c>
      <c r="U39" s="72">
        <f>SUM($B$38:U38)</f>
        <v>-112744664.66969155</v>
      </c>
      <c r="V39" s="72">
        <f>SUM($B$38:V38)</f>
        <v>-113077770.65581009</v>
      </c>
    </row>
    <row r="40" spans="1:22">
      <c r="A40" s="7"/>
      <c r="B40" s="73"/>
      <c r="C40" s="73"/>
      <c r="D40" s="73"/>
      <c r="E40" s="73"/>
      <c r="F40" s="73"/>
      <c r="G40" s="73"/>
      <c r="H40" s="73"/>
      <c r="I40" s="73"/>
      <c r="J40" s="73"/>
    </row>
    <row r="41" spans="1:22" ht="17" customHeight="1">
      <c r="A41" s="7"/>
      <c r="B41" s="73"/>
      <c r="C41" s="73"/>
      <c r="D41" s="73"/>
      <c r="E41" s="73"/>
      <c r="F41" s="73"/>
      <c r="G41" s="73"/>
      <c r="H41" s="73"/>
      <c r="I41" s="73"/>
      <c r="J41" s="73"/>
    </row>
    <row r="42" spans="1:22" ht="26" customHeight="1">
      <c r="A42" s="133" t="s">
        <v>111</v>
      </c>
      <c r="B42" s="132"/>
      <c r="C42" s="132"/>
      <c r="D42" s="132"/>
      <c r="E42" s="132"/>
      <c r="F42" s="132"/>
      <c r="G42" s="132"/>
      <c r="H42" s="132"/>
      <c r="I42" s="132"/>
      <c r="J42" s="132"/>
      <c r="K42" s="30"/>
      <c r="L42" s="29"/>
      <c r="M42" s="30"/>
      <c r="N42" s="30"/>
      <c r="O42" s="30"/>
      <c r="P42" s="30"/>
      <c r="Q42" s="30"/>
      <c r="R42" s="30"/>
      <c r="S42" s="30"/>
      <c r="T42" s="30"/>
      <c r="U42" s="30"/>
      <c r="V42" s="30"/>
    </row>
    <row r="43" spans="1:22">
      <c r="M43" s="71"/>
    </row>
    <row r="44" spans="1:22">
      <c r="M44" s="71"/>
    </row>
    <row r="45" spans="1:22" ht="17" customHeight="1">
      <c r="M45" s="71"/>
    </row>
    <row r="46" spans="1:22">
      <c r="A46" s="5"/>
      <c r="B46" s="6">
        <v>43951</v>
      </c>
      <c r="C46" s="6">
        <v>43982</v>
      </c>
      <c r="D46" s="6">
        <v>44012</v>
      </c>
      <c r="E46" s="6">
        <v>44043</v>
      </c>
      <c r="F46" s="6">
        <v>44074</v>
      </c>
      <c r="G46" s="6">
        <v>44104</v>
      </c>
      <c r="H46" s="6">
        <v>44135</v>
      </c>
      <c r="I46" s="6">
        <v>44165</v>
      </c>
      <c r="J46" s="6">
        <v>44196</v>
      </c>
      <c r="K46" s="6">
        <v>44227</v>
      </c>
      <c r="L46" s="6">
        <v>44255</v>
      </c>
      <c r="M46" s="6">
        <v>44286</v>
      </c>
      <c r="N46" s="6">
        <v>44316</v>
      </c>
      <c r="O46" s="6">
        <v>44347</v>
      </c>
      <c r="P46" s="6">
        <v>44377</v>
      </c>
      <c r="Q46" s="6">
        <v>44408</v>
      </c>
      <c r="R46" s="6">
        <v>44439</v>
      </c>
      <c r="S46" s="6">
        <v>44469</v>
      </c>
      <c r="T46" s="6">
        <v>44500</v>
      </c>
      <c r="U46" s="6">
        <v>44530</v>
      </c>
      <c r="V46" s="6">
        <v>44561</v>
      </c>
    </row>
    <row r="47" spans="1:22">
      <c r="A47" s="2" t="s">
        <v>95</v>
      </c>
      <c r="B47" s="74">
        <f t="shared" ref="B47:V47" si="23">C122-C76</f>
        <v>-736688.17282152327</v>
      </c>
      <c r="C47" s="74">
        <f t="shared" si="23"/>
        <v>-865970.35349856724</v>
      </c>
      <c r="D47" s="74">
        <f t="shared" si="23"/>
        <v>-722995.95505919075</v>
      </c>
      <c r="E47" s="74">
        <f t="shared" si="23"/>
        <v>-546639.46398633521</v>
      </c>
      <c r="F47" s="74">
        <f t="shared" si="23"/>
        <v>-574843.27873703814</v>
      </c>
      <c r="G47" s="74">
        <f t="shared" si="23"/>
        <v>-381446.13489059836</v>
      </c>
      <c r="H47" s="74">
        <f t="shared" si="23"/>
        <v>-537509.72951798094</v>
      </c>
      <c r="I47" s="74">
        <f t="shared" si="23"/>
        <v>-346981.661018871</v>
      </c>
      <c r="J47" s="74">
        <f t="shared" si="23"/>
        <v>-287927.14791958989</v>
      </c>
      <c r="K47" s="74">
        <f t="shared" si="23"/>
        <v>-391540.25150737702</v>
      </c>
      <c r="L47" s="74">
        <f t="shared" si="23"/>
        <v>-278768.40184404003</v>
      </c>
      <c r="M47" s="74">
        <f t="shared" si="23"/>
        <v>-254554.45701249712</v>
      </c>
      <c r="N47" s="74">
        <f t="shared" si="23"/>
        <v>-242719.11973442184</v>
      </c>
      <c r="O47" s="74">
        <f t="shared" si="23"/>
        <v>-223959.01685531205</v>
      </c>
      <c r="P47" s="74">
        <f t="shared" si="23"/>
        <v>-175918.83640360204</v>
      </c>
      <c r="Q47" s="74">
        <f t="shared" si="23"/>
        <v>-176760.3918089699</v>
      </c>
      <c r="R47" s="74">
        <f t="shared" si="23"/>
        <v>-158655.10788304987</v>
      </c>
      <c r="S47" s="74">
        <f t="shared" si="23"/>
        <v>-119817.20426767902</v>
      </c>
      <c r="T47" s="74">
        <f t="shared" si="23"/>
        <v>-154242.88251690799</v>
      </c>
      <c r="U47" s="74">
        <f t="shared" si="23"/>
        <v>-107370.91978437407</v>
      </c>
      <c r="V47" s="74">
        <f t="shared" si="23"/>
        <v>-89532.998293894809</v>
      </c>
    </row>
    <row r="48" spans="1:22">
      <c r="A48" s="2" t="s">
        <v>96</v>
      </c>
      <c r="B48" s="74">
        <f t="shared" ref="B48:V48" si="24">C123-C77</f>
        <v>-413678.35839407006</v>
      </c>
      <c r="C48" s="74">
        <f t="shared" si="24"/>
        <v>-348930.09458416607</v>
      </c>
      <c r="D48" s="74">
        <f t="shared" si="24"/>
        <v>-308249.71186706424</v>
      </c>
      <c r="E48" s="74">
        <f t="shared" si="24"/>
        <v>-147811.59788782103</v>
      </c>
      <c r="F48" s="74">
        <f t="shared" si="24"/>
        <v>-134972.51955870306</v>
      </c>
      <c r="G48" s="74">
        <f t="shared" si="24"/>
        <v>-92568.059218321927</v>
      </c>
      <c r="H48" s="74">
        <f t="shared" si="24"/>
        <v>-84763.384122062009</v>
      </c>
      <c r="I48" s="74">
        <f t="shared" si="24"/>
        <v>-62791.312323988881</v>
      </c>
      <c r="J48" s="74">
        <f t="shared" si="24"/>
        <v>-43029.376939462963</v>
      </c>
      <c r="K48" s="74">
        <f t="shared" si="24"/>
        <v>-61739.739513006061</v>
      </c>
      <c r="L48" s="74">
        <f t="shared" si="24"/>
        <v>-41447.773550075945</v>
      </c>
      <c r="M48" s="74">
        <f t="shared" si="24"/>
        <v>-43388.358570968732</v>
      </c>
      <c r="N48" s="74">
        <f t="shared" si="24"/>
        <v>-31102.591739587486</v>
      </c>
      <c r="O48" s="74">
        <f t="shared" si="24"/>
        <v>-18864.895987096708</v>
      </c>
      <c r="P48" s="74">
        <f t="shared" si="24"/>
        <v>-13400.459898888133</v>
      </c>
      <c r="Q48" s="74">
        <f t="shared" si="24"/>
        <v>-11042.962304261047</v>
      </c>
      <c r="R48" s="74">
        <f t="shared" si="24"/>
        <v>-8984.3903612759896</v>
      </c>
      <c r="S48" s="74">
        <f t="shared" si="24"/>
        <v>-6483.4523939997889</v>
      </c>
      <c r="T48" s="74">
        <f t="shared" si="24"/>
        <v>-5964.4790256978013</v>
      </c>
      <c r="U48" s="74">
        <f t="shared" si="24"/>
        <v>-4360.6856492119841</v>
      </c>
      <c r="V48" s="74">
        <f t="shared" si="24"/>
        <v>-3309.3983367141336</v>
      </c>
    </row>
    <row r="49" spans="1:22">
      <c r="A49" s="2" t="s">
        <v>44</v>
      </c>
      <c r="B49" s="74">
        <f t="shared" ref="B49:V49" si="25">C124-C78</f>
        <v>-1201976.2289562467</v>
      </c>
      <c r="C49" s="74">
        <f t="shared" si="25"/>
        <v>-1460704.4434960969</v>
      </c>
      <c r="D49" s="74">
        <f t="shared" si="25"/>
        <v>-1065525.9354368178</v>
      </c>
      <c r="E49" s="74">
        <f t="shared" si="25"/>
        <v>-698360.51324336696</v>
      </c>
      <c r="F49" s="74">
        <f t="shared" si="25"/>
        <v>-582906.79682407808</v>
      </c>
      <c r="G49" s="74">
        <f t="shared" si="25"/>
        <v>-387367.12257087138</v>
      </c>
      <c r="H49" s="74">
        <f t="shared" si="25"/>
        <v>-403987.51704528835</v>
      </c>
      <c r="I49" s="74">
        <f t="shared" si="25"/>
        <v>-262232.60492863227</v>
      </c>
      <c r="J49" s="74">
        <f t="shared" si="25"/>
        <v>-191638.98253928404</v>
      </c>
      <c r="K49" s="74">
        <f t="shared" si="25"/>
        <v>-221131.03163925838</v>
      </c>
      <c r="L49" s="74">
        <f t="shared" si="25"/>
        <v>-134503.22987995204</v>
      </c>
      <c r="M49" s="74">
        <f t="shared" si="25"/>
        <v>-96845.990761525929</v>
      </c>
      <c r="N49" s="74">
        <f t="shared" si="25"/>
        <v>-92004.701224704273</v>
      </c>
      <c r="O49" s="74">
        <f t="shared" si="25"/>
        <v>-78897.082408922724</v>
      </c>
      <c r="P49" s="74">
        <f t="shared" si="25"/>
        <v>-49674.556808660738</v>
      </c>
      <c r="Q49" s="74">
        <f t="shared" si="25"/>
        <v>-52767.662814378738</v>
      </c>
      <c r="R49" s="74">
        <f t="shared" si="25"/>
        <v>-39604.530013389885</v>
      </c>
      <c r="S49" s="74">
        <f t="shared" si="25"/>
        <v>-27511.54437152762</v>
      </c>
      <c r="T49" s="74">
        <f t="shared" si="25"/>
        <v>-28591.046295481734</v>
      </c>
      <c r="U49" s="74">
        <f t="shared" si="25"/>
        <v>-19090.12299333699</v>
      </c>
      <c r="V49" s="74">
        <f t="shared" si="25"/>
        <v>-13604.39963850379</v>
      </c>
    </row>
    <row r="50" spans="1:22">
      <c r="A50" s="2" t="s">
        <v>45</v>
      </c>
      <c r="B50" s="74">
        <f t="shared" ref="B50:V50" si="26">C125-C79</f>
        <v>-3562781.465579601</v>
      </c>
      <c r="C50" s="74">
        <f t="shared" si="26"/>
        <v>-3515146.026396038</v>
      </c>
      <c r="D50" s="74">
        <f t="shared" si="26"/>
        <v>-3228459.3217849601</v>
      </c>
      <c r="E50" s="74">
        <f t="shared" si="26"/>
        <v>-1759053.1140359789</v>
      </c>
      <c r="F50" s="74">
        <f t="shared" si="26"/>
        <v>-1447349.7885250282</v>
      </c>
      <c r="G50" s="74">
        <f t="shared" si="26"/>
        <v>-1154869.9079047479</v>
      </c>
      <c r="H50" s="74">
        <f t="shared" si="26"/>
        <v>-956527.36826892197</v>
      </c>
      <c r="I50" s="74">
        <f t="shared" si="26"/>
        <v>-805236.25904523954</v>
      </c>
      <c r="J50" s="74">
        <f t="shared" si="26"/>
        <v>-603336.9863285087</v>
      </c>
      <c r="K50" s="74">
        <f t="shared" si="26"/>
        <v>-428184.80951984972</v>
      </c>
      <c r="L50" s="74">
        <f t="shared" si="26"/>
        <v>-360109.1983913295</v>
      </c>
      <c r="M50" s="74">
        <f t="shared" si="26"/>
        <v>-294086.20831603184</v>
      </c>
      <c r="N50" s="74">
        <f t="shared" si="26"/>
        <v>-253946.34653985128</v>
      </c>
      <c r="O50" s="74">
        <f t="shared" si="26"/>
        <v>-200943.73703043163</v>
      </c>
      <c r="P50" s="74">
        <f t="shared" si="26"/>
        <v>-148498.30794696882</v>
      </c>
      <c r="Q50" s="74">
        <f t="shared" si="26"/>
        <v>-127560.57713032886</v>
      </c>
      <c r="R50" s="74">
        <f t="shared" si="26"/>
        <v>-101085.89850110933</v>
      </c>
      <c r="S50" s="74">
        <f t="shared" si="26"/>
        <v>-81986.511053219438</v>
      </c>
      <c r="T50" s="74">
        <f t="shared" si="26"/>
        <v>-67211.676577411592</v>
      </c>
      <c r="U50" s="74">
        <f t="shared" si="26"/>
        <v>-56703.876570880413</v>
      </c>
      <c r="V50" s="74">
        <f t="shared" si="26"/>
        <v>-43776.818159040064</v>
      </c>
    </row>
    <row r="51" spans="1:22">
      <c r="A51" s="2" t="s">
        <v>46</v>
      </c>
      <c r="B51" s="74">
        <f t="shared" ref="B51:V51" si="27">C126-C80</f>
        <v>-1046085.4086771011</v>
      </c>
      <c r="C51" s="74">
        <f t="shared" si="27"/>
        <v>-986691.71866520867</v>
      </c>
      <c r="D51" s="74">
        <f t="shared" si="27"/>
        <v>-724782.68664149009</v>
      </c>
      <c r="E51" s="74">
        <f t="shared" si="27"/>
        <v>-656106.46962474287</v>
      </c>
      <c r="F51" s="74">
        <f t="shared" si="27"/>
        <v>-416225.57897834852</v>
      </c>
      <c r="G51" s="74">
        <f t="shared" si="27"/>
        <v>-423581.12021271884</v>
      </c>
      <c r="H51" s="74">
        <f t="shared" si="27"/>
        <v>-259304.25295991078</v>
      </c>
      <c r="I51" s="74">
        <f t="shared" si="27"/>
        <v>-188601.98469780013</v>
      </c>
      <c r="J51" s="74">
        <f t="shared" si="27"/>
        <v>-151753.61921805143</v>
      </c>
      <c r="K51" s="74">
        <f t="shared" si="27"/>
        <v>-198603.79932389781</v>
      </c>
      <c r="L51" s="74">
        <f t="shared" si="27"/>
        <v>-89516.949136259034</v>
      </c>
      <c r="M51" s="74">
        <f t="shared" si="27"/>
        <v>-104216.18258111924</v>
      </c>
      <c r="N51" s="74">
        <f t="shared" si="27"/>
        <v>-76294.352046299726</v>
      </c>
      <c r="O51" s="74">
        <f t="shared" si="27"/>
        <v>-52879.735295709223</v>
      </c>
      <c r="P51" s="74">
        <f t="shared" si="27"/>
        <v>-38293.443777479231</v>
      </c>
      <c r="Q51" s="74">
        <f t="shared" si="27"/>
        <v>-45556.248484417796</v>
      </c>
      <c r="R51" s="74">
        <f t="shared" si="27"/>
        <v>-27572.577916100621</v>
      </c>
      <c r="S51" s="74">
        <f t="shared" si="27"/>
        <v>-28943.6996050179</v>
      </c>
      <c r="T51" s="74">
        <f t="shared" si="27"/>
        <v>-19554.121815178543</v>
      </c>
      <c r="U51" s="74">
        <f t="shared" si="27"/>
        <v>-13106.993944719434</v>
      </c>
      <c r="V51" s="74">
        <f t="shared" si="27"/>
        <v>-11040.597582727671</v>
      </c>
    </row>
    <row r="52" spans="1:22">
      <c r="A52" s="2" t="s">
        <v>97</v>
      </c>
      <c r="B52" s="74">
        <f t="shared" ref="B52:V52" si="28">C127-C81</f>
        <v>-7400608.6485963576</v>
      </c>
      <c r="C52" s="74">
        <f t="shared" si="28"/>
        <v>-8214610.1438859701</v>
      </c>
      <c r="D52" s="74">
        <f t="shared" si="28"/>
        <v>-7697224.1711512394</v>
      </c>
      <c r="E52" s="74">
        <f t="shared" si="28"/>
        <v>-3975947.0666821599</v>
      </c>
      <c r="F52" s="74">
        <f t="shared" si="28"/>
        <v>-3535245.2680246383</v>
      </c>
      <c r="G52" s="74">
        <f t="shared" si="28"/>
        <v>-2377597.7159410566</v>
      </c>
      <c r="H52" s="74">
        <f t="shared" si="28"/>
        <v>-2242792.0877745524</v>
      </c>
      <c r="I52" s="74">
        <f t="shared" si="28"/>
        <v>-1728662.5010714605</v>
      </c>
      <c r="J52" s="74">
        <f t="shared" si="28"/>
        <v>-1163303.8446823321</v>
      </c>
      <c r="K52" s="74">
        <f t="shared" si="28"/>
        <v>-1344874.7858039737</v>
      </c>
      <c r="L52" s="74">
        <f t="shared" si="28"/>
        <v>-825077.31845482439</v>
      </c>
      <c r="M52" s="74">
        <f t="shared" si="28"/>
        <v>-616207.14484097064</v>
      </c>
      <c r="N52" s="74">
        <f t="shared" si="28"/>
        <v>-581727.64102061838</v>
      </c>
      <c r="O52" s="74">
        <f t="shared" si="28"/>
        <v>-459408.24601110071</v>
      </c>
      <c r="P52" s="74">
        <f t="shared" si="28"/>
        <v>-343789.49711182714</v>
      </c>
      <c r="Q52" s="74">
        <f t="shared" si="28"/>
        <v>-306032.7160352096</v>
      </c>
      <c r="R52" s="74">
        <f t="shared" si="28"/>
        <v>-240901.96044575423</v>
      </c>
      <c r="S52" s="74">
        <f t="shared" si="28"/>
        <v>-171761.24706170708</v>
      </c>
      <c r="T52" s="74">
        <f t="shared" si="28"/>
        <v>-166352.00706229359</v>
      </c>
      <c r="U52" s="74">
        <f t="shared" si="28"/>
        <v>-121343.28859843314</v>
      </c>
      <c r="V52" s="74">
        <f t="shared" si="28"/>
        <v>-84543.302577532828</v>
      </c>
    </row>
    <row r="53" spans="1:22">
      <c r="A53" s="2" t="s">
        <v>48</v>
      </c>
      <c r="B53" s="74">
        <f t="shared" ref="B53:V53" si="29">C128-C82</f>
        <v>-448352.81034595281</v>
      </c>
      <c r="C53" s="74">
        <f t="shared" si="29"/>
        <v>-559249.43717141834</v>
      </c>
      <c r="D53" s="74">
        <f t="shared" si="29"/>
        <v>-491653.902967064</v>
      </c>
      <c r="E53" s="74">
        <f t="shared" si="29"/>
        <v>-384547.46396992297</v>
      </c>
      <c r="F53" s="74">
        <f t="shared" si="29"/>
        <v>-394739.07643479283</v>
      </c>
      <c r="G53" s="74">
        <f t="shared" si="29"/>
        <v>-276051.70621575334</v>
      </c>
      <c r="H53" s="74">
        <f t="shared" si="29"/>
        <v>-291316.90116060607</v>
      </c>
      <c r="I53" s="74">
        <f t="shared" si="29"/>
        <v>-250509.7827835324</v>
      </c>
      <c r="J53" s="74">
        <f t="shared" si="29"/>
        <v>-190309.14592239214</v>
      </c>
      <c r="K53" s="74">
        <f t="shared" si="29"/>
        <v>-220811.38460171886</v>
      </c>
      <c r="L53" s="74">
        <f t="shared" si="29"/>
        <v>-170496.70109403145</v>
      </c>
      <c r="M53" s="74">
        <f t="shared" si="29"/>
        <v>-162140.97770571348</v>
      </c>
      <c r="N53" s="74">
        <f t="shared" si="29"/>
        <v>-140998.8343250344</v>
      </c>
      <c r="O53" s="74">
        <f t="shared" si="29"/>
        <v>-143599.82456981158</v>
      </c>
      <c r="P53" s="74">
        <f t="shared" si="29"/>
        <v>-116716.93868980662</v>
      </c>
      <c r="Q53" s="74">
        <f t="shared" si="29"/>
        <v>-114379.29586482455</v>
      </c>
      <c r="R53" s="74">
        <f t="shared" si="29"/>
        <v>-104239.424082821</v>
      </c>
      <c r="S53" s="74">
        <f t="shared" si="29"/>
        <v>-79260.225016254</v>
      </c>
      <c r="T53" s="74">
        <f t="shared" si="29"/>
        <v>-86428.048877400113</v>
      </c>
      <c r="U53" s="74">
        <f t="shared" si="29"/>
        <v>-71685.937598963152</v>
      </c>
      <c r="V53" s="74">
        <f t="shared" si="29"/>
        <v>-57500.226217415649</v>
      </c>
    </row>
    <row r="54" spans="1:22">
      <c r="A54" s="2" t="s">
        <v>49</v>
      </c>
      <c r="B54" s="74">
        <f t="shared" ref="B54:V54" si="30">C129-C83</f>
        <v>-664431.93134477828</v>
      </c>
      <c r="C54" s="74">
        <f t="shared" si="30"/>
        <v>-544753.66626277287</v>
      </c>
      <c r="D54" s="74">
        <f t="shared" si="30"/>
        <v>-563566.23972382024</v>
      </c>
      <c r="E54" s="74">
        <f t="shared" si="30"/>
        <v>-261511.21039421111</v>
      </c>
      <c r="F54" s="74">
        <f t="shared" si="30"/>
        <v>-238452.00117926579</v>
      </c>
      <c r="G54" s="74">
        <f t="shared" si="30"/>
        <v>-158028.36899745651</v>
      </c>
      <c r="H54" s="74">
        <f t="shared" si="30"/>
        <v>-148473.21672487911</v>
      </c>
      <c r="I54" s="74">
        <f t="shared" si="30"/>
        <v>-115652.68560044374</v>
      </c>
      <c r="J54" s="74">
        <f t="shared" si="30"/>
        <v>-71931.196252658032</v>
      </c>
      <c r="K54" s="74">
        <f t="shared" si="30"/>
        <v>-87122.777631980367</v>
      </c>
      <c r="L54" s="74">
        <f t="shared" si="30"/>
        <v>-58390.579908662476</v>
      </c>
      <c r="M54" s="74">
        <f t="shared" si="30"/>
        <v>-118179.97371513024</v>
      </c>
      <c r="N54" s="74">
        <f t="shared" si="30"/>
        <v>-51649.928845916875</v>
      </c>
      <c r="O54" s="74">
        <f t="shared" si="30"/>
        <v>-31073.198886529543</v>
      </c>
      <c r="P54" s="74">
        <f t="shared" si="30"/>
        <v>-23700.983586422168</v>
      </c>
      <c r="Q54" s="74">
        <f t="shared" si="30"/>
        <v>-20663.022077387199</v>
      </c>
      <c r="R54" s="74">
        <f t="shared" si="30"/>
        <v>-15888.610396918841</v>
      </c>
      <c r="S54" s="74">
        <f t="shared" si="30"/>
        <v>-11134.327806202695</v>
      </c>
      <c r="T54" s="74">
        <f t="shared" si="30"/>
        <v>-10719.222460852936</v>
      </c>
      <c r="U54" s="74">
        <f t="shared" si="30"/>
        <v>-8061.9356952337548</v>
      </c>
      <c r="V54" s="74">
        <f t="shared" si="30"/>
        <v>-5318.9872408462688</v>
      </c>
    </row>
    <row r="55" spans="1:22">
      <c r="A55" s="2" t="s">
        <v>98</v>
      </c>
      <c r="B55" s="74">
        <f t="shared" ref="B55:V55" si="31">C130-C84</f>
        <v>-3318251.8618965475</v>
      </c>
      <c r="C55" s="74">
        <f t="shared" si="31"/>
        <v>-3354928.531007966</v>
      </c>
      <c r="D55" s="74">
        <f t="shared" si="31"/>
        <v>-2906964.7227955181</v>
      </c>
      <c r="E55" s="74">
        <f t="shared" si="31"/>
        <v>-1469659.9229244338</v>
      </c>
      <c r="F55" s="74">
        <f t="shared" si="31"/>
        <v>-1233575.8770960439</v>
      </c>
      <c r="G55" s="74">
        <f t="shared" si="31"/>
        <v>-864086.42205430567</v>
      </c>
      <c r="H55" s="74">
        <f t="shared" si="31"/>
        <v>-943532.62298662961</v>
      </c>
      <c r="I55" s="74">
        <f t="shared" si="31"/>
        <v>-628552.0090444535</v>
      </c>
      <c r="J55" s="74">
        <f t="shared" si="31"/>
        <v>-481742.71989962831</v>
      </c>
      <c r="K55" s="74">
        <f t="shared" si="31"/>
        <v>-542292.58977185003</v>
      </c>
      <c r="L55" s="74">
        <f t="shared" si="31"/>
        <v>-337755.6408354491</v>
      </c>
      <c r="M55" s="74">
        <f t="shared" si="31"/>
        <v>-392063.88723950088</v>
      </c>
      <c r="N55" s="74">
        <f t="shared" si="31"/>
        <v>-252271.32083257101</v>
      </c>
      <c r="O55" s="74">
        <f t="shared" si="31"/>
        <v>-182897.78225751966</v>
      </c>
      <c r="P55" s="74">
        <f t="shared" si="31"/>
        <v>-130208.31346092187</v>
      </c>
      <c r="Q55" s="74">
        <f t="shared" si="31"/>
        <v>-113319.32501859963</v>
      </c>
      <c r="R55" s="74">
        <f t="shared" si="31"/>
        <v>-85500.275157760829</v>
      </c>
      <c r="S55" s="74">
        <f t="shared" si="31"/>
        <v>-62961.214221145958</v>
      </c>
      <c r="T55" s="74">
        <f t="shared" si="31"/>
        <v>-64696.816642820835</v>
      </c>
      <c r="U55" s="74">
        <f t="shared" si="31"/>
        <v>-43426.593927349895</v>
      </c>
      <c r="V55" s="74">
        <f t="shared" si="31"/>
        <v>-33327.559831919149</v>
      </c>
    </row>
    <row r="56" spans="1:22">
      <c r="A56" s="2" t="s">
        <v>99</v>
      </c>
      <c r="B56" s="74">
        <f t="shared" ref="B56:V56" si="32">C131-C85</f>
        <v>-3701203.7370554134</v>
      </c>
      <c r="C56" s="74">
        <f t="shared" si="32"/>
        <v>-5062206.0620723795</v>
      </c>
      <c r="D56" s="74">
        <f t="shared" si="32"/>
        <v>-3252233.4814546891</v>
      </c>
      <c r="E56" s="74">
        <f t="shared" si="32"/>
        <v>-2289050.4549817406</v>
      </c>
      <c r="F56" s="74">
        <f t="shared" si="32"/>
        <v>-1854420.9092022609</v>
      </c>
      <c r="G56" s="74">
        <f t="shared" si="32"/>
        <v>-1073176.9633702431</v>
      </c>
      <c r="H56" s="74">
        <f t="shared" si="32"/>
        <v>-1342850.1136088911</v>
      </c>
      <c r="I56" s="74">
        <f t="shared" si="32"/>
        <v>-770751.35090299137</v>
      </c>
      <c r="J56" s="74">
        <f t="shared" si="32"/>
        <v>-583675.4081102591</v>
      </c>
      <c r="K56" s="74">
        <f t="shared" si="32"/>
        <v>-757461.95460077748</v>
      </c>
      <c r="L56" s="74">
        <f t="shared" si="32"/>
        <v>-448601.32451315038</v>
      </c>
      <c r="M56" s="74">
        <f t="shared" si="32"/>
        <v>-303145.14803799056</v>
      </c>
      <c r="N56" s="74">
        <f t="shared" si="32"/>
        <v>-309771.64457157999</v>
      </c>
      <c r="O56" s="74">
        <f t="shared" si="32"/>
        <v>-264863.59378742985</v>
      </c>
      <c r="P56" s="74">
        <f t="shared" si="32"/>
        <v>-153007.98004182056</v>
      </c>
      <c r="Q56" s="74">
        <f t="shared" si="32"/>
        <v>-173984.13045975007</v>
      </c>
      <c r="R56" s="74">
        <f t="shared" si="32"/>
        <v>-123459.26338503137</v>
      </c>
      <c r="S56" s="74">
        <f t="shared" si="32"/>
        <v>-79546.192079279572</v>
      </c>
      <c r="T56" s="74">
        <f t="shared" si="32"/>
        <v>-94402.860969930887</v>
      </c>
      <c r="U56" s="74">
        <f t="shared" si="32"/>
        <v>-57598.171548169106</v>
      </c>
      <c r="V56" s="74">
        <f t="shared" si="32"/>
        <v>-42555.239460660145</v>
      </c>
    </row>
    <row r="57" spans="1:22">
      <c r="A57" s="2" t="s">
        <v>100</v>
      </c>
      <c r="B57" s="74">
        <f t="shared" ref="B57:V57" si="33">C132-C86</f>
        <v>-1894367.3311477676</v>
      </c>
      <c r="C57" s="74">
        <f t="shared" si="33"/>
        <v>-2399179.6207836904</v>
      </c>
      <c r="D57" s="74">
        <f t="shared" si="33"/>
        <v>-1753086.9825280402</v>
      </c>
      <c r="E57" s="74">
        <f t="shared" si="33"/>
        <v>-1073115.6734288782</v>
      </c>
      <c r="F57" s="74">
        <f t="shared" si="33"/>
        <v>-904286.80287073925</v>
      </c>
      <c r="G57" s="74">
        <f t="shared" si="33"/>
        <v>-598699.52039464191</v>
      </c>
      <c r="H57" s="74">
        <f t="shared" si="33"/>
        <v>-674367.88299269974</v>
      </c>
      <c r="I57" s="74">
        <f t="shared" si="33"/>
        <v>-405779.52221503854</v>
      </c>
      <c r="J57" s="74">
        <f t="shared" si="33"/>
        <v>-328742.84586548805</v>
      </c>
      <c r="K57" s="74">
        <f t="shared" si="33"/>
        <v>-550123.01948072016</v>
      </c>
      <c r="L57" s="74">
        <f t="shared" si="33"/>
        <v>-229522.42323401943</v>
      </c>
      <c r="M57" s="74">
        <f t="shared" si="33"/>
        <v>-179898.84466436133</v>
      </c>
      <c r="N57" s="74">
        <f t="shared" si="33"/>
        <v>-155527.24722861871</v>
      </c>
      <c r="O57" s="74">
        <f t="shared" si="33"/>
        <v>-129910.82219928876</v>
      </c>
      <c r="P57" s="74">
        <f t="shared" si="33"/>
        <v>-80908.573453888297</v>
      </c>
      <c r="Q57" s="74">
        <f t="shared" si="33"/>
        <v>-83235.268452912569</v>
      </c>
      <c r="R57" s="74">
        <f t="shared" si="33"/>
        <v>-60790.99430333823</v>
      </c>
      <c r="S57" s="74">
        <f t="shared" si="33"/>
        <v>-43668.257095489651</v>
      </c>
      <c r="T57" s="74">
        <f t="shared" si="33"/>
        <v>-47873.296961519867</v>
      </c>
      <c r="U57" s="74">
        <f t="shared" si="33"/>
        <v>-30177.347721278667</v>
      </c>
      <c r="V57" s="74">
        <f t="shared" si="33"/>
        <v>-24408.405005440116</v>
      </c>
    </row>
    <row r="58" spans="1:22" ht="16" customHeight="1">
      <c r="A58" s="2" t="s">
        <v>101</v>
      </c>
      <c r="B58" s="74">
        <f t="shared" ref="B58:V58" si="34">C133-C87</f>
        <v>-141352.571997158</v>
      </c>
      <c r="C58" s="74">
        <f t="shared" si="34"/>
        <v>-110683.32765544136</v>
      </c>
      <c r="D58" s="74">
        <f t="shared" si="34"/>
        <v>-101970.23307024443</v>
      </c>
      <c r="E58" s="74">
        <f t="shared" si="34"/>
        <v>-58822.016529161949</v>
      </c>
      <c r="F58" s="74">
        <f t="shared" si="34"/>
        <v>-48486.14246623381</v>
      </c>
      <c r="G58" s="74">
        <f t="shared" si="34"/>
        <v>-38932.789962850045</v>
      </c>
      <c r="H58" s="74">
        <f t="shared" si="34"/>
        <v>-33836.212187032215</v>
      </c>
      <c r="I58" s="74">
        <f t="shared" si="34"/>
        <v>-21884.657479728921</v>
      </c>
      <c r="J58" s="74">
        <f t="shared" si="34"/>
        <v>-18398.59919311502</v>
      </c>
      <c r="K58" s="74">
        <f t="shared" si="34"/>
        <v>-16588.818272216013</v>
      </c>
      <c r="L58" s="74">
        <f t="shared" si="34"/>
        <v>-18833.828310666839</v>
      </c>
      <c r="M58" s="74">
        <f t="shared" si="34"/>
        <v>-20480.189158858731</v>
      </c>
      <c r="N58" s="74">
        <f t="shared" si="34"/>
        <v>-10589.870586653939</v>
      </c>
      <c r="O58" s="74">
        <f t="shared" si="34"/>
        <v>-6384.46561109717</v>
      </c>
      <c r="P58" s="74">
        <f t="shared" si="34"/>
        <v>-4577.2201422610087</v>
      </c>
      <c r="Q58" s="74">
        <f t="shared" si="34"/>
        <v>-4222.3206558269449</v>
      </c>
      <c r="R58" s="74">
        <f t="shared" si="34"/>
        <v>-3398.3145212100353</v>
      </c>
      <c r="S58" s="74">
        <f t="shared" si="34"/>
        <v>-2719.1989558821078</v>
      </c>
      <c r="T58" s="74">
        <f t="shared" si="34"/>
        <v>-2259.6204271391034</v>
      </c>
      <c r="U58" s="74">
        <f t="shared" si="34"/>
        <v>-1596.335251373006</v>
      </c>
      <c r="V58" s="74">
        <f t="shared" si="34"/>
        <v>-1312.5697973880451</v>
      </c>
    </row>
    <row r="59" spans="1:22" ht="16" customHeight="1">
      <c r="A59" s="2" t="s">
        <v>102</v>
      </c>
      <c r="B59" s="74">
        <f t="shared" ref="B59:V59" si="35">C134-C88</f>
        <v>-234498.59281365713</v>
      </c>
      <c r="C59" s="74">
        <f t="shared" si="35"/>
        <v>-281265.83552451292</v>
      </c>
      <c r="D59" s="74">
        <f t="shared" si="35"/>
        <v>-211491.98816441186</v>
      </c>
      <c r="E59" s="74">
        <f t="shared" si="35"/>
        <v>-116646.6790865669</v>
      </c>
      <c r="F59" s="74">
        <f t="shared" si="35"/>
        <v>-102872.67305239709</v>
      </c>
      <c r="G59" s="74">
        <f t="shared" si="35"/>
        <v>-66129.472690097988</v>
      </c>
      <c r="H59" s="74">
        <f t="shared" si="35"/>
        <v>-76722.892543567345</v>
      </c>
      <c r="I59" s="74">
        <f t="shared" si="35"/>
        <v>-43811.39498807583</v>
      </c>
      <c r="J59" s="74">
        <f t="shared" si="35"/>
        <v>-33765.646976382937</v>
      </c>
      <c r="K59" s="74">
        <f t="shared" si="35"/>
        <v>-45356.730955636129</v>
      </c>
      <c r="L59" s="74">
        <f t="shared" si="35"/>
        <v>-25518.161106854212</v>
      </c>
      <c r="M59" s="74">
        <f t="shared" si="35"/>
        <v>-21764.766845711973</v>
      </c>
      <c r="N59" s="74">
        <f t="shared" si="35"/>
        <v>-19544.281363969203</v>
      </c>
      <c r="O59" s="74">
        <f t="shared" si="35"/>
        <v>-14865.399394884706</v>
      </c>
      <c r="P59" s="74">
        <f t="shared" si="35"/>
        <v>-9449.7891832431778</v>
      </c>
      <c r="Q59" s="74">
        <f t="shared" si="35"/>
        <v>-9260.0455567259341</v>
      </c>
      <c r="R59" s="74">
        <f t="shared" si="35"/>
        <v>-6755.6156235500239</v>
      </c>
      <c r="S59" s="74">
        <f t="shared" si="35"/>
        <v>-4811.4347275868058</v>
      </c>
      <c r="T59" s="74">
        <f t="shared" si="35"/>
        <v>-5440.8885974492878</v>
      </c>
      <c r="U59" s="74">
        <f t="shared" si="35"/>
        <v>-3285.6473194779828</v>
      </c>
      <c r="V59" s="74">
        <f t="shared" si="35"/>
        <v>-2538.5180385438725</v>
      </c>
    </row>
    <row r="60" spans="1:22" ht="16" customHeight="1">
      <c r="A60" s="2" t="s">
        <v>103</v>
      </c>
      <c r="B60" s="74">
        <f t="shared" ref="B60:V60" si="36">C135-C89</f>
        <v>-279916.0703585241</v>
      </c>
      <c r="C60" s="74">
        <f t="shared" si="36"/>
        <v>-312809.44264117908</v>
      </c>
      <c r="D60" s="74">
        <f t="shared" si="36"/>
        <v>-213528.27003575116</v>
      </c>
      <c r="E60" s="74">
        <f t="shared" si="36"/>
        <v>-141629.96406699438</v>
      </c>
      <c r="F60" s="74">
        <f t="shared" si="36"/>
        <v>-126451.34071690403</v>
      </c>
      <c r="G60" s="74">
        <f t="shared" si="36"/>
        <v>-82525.317120252177</v>
      </c>
      <c r="H60" s="74">
        <f t="shared" si="36"/>
        <v>-86835.174433191307</v>
      </c>
      <c r="I60" s="74">
        <f t="shared" si="36"/>
        <v>-44648.960625474108</v>
      </c>
      <c r="J60" s="74">
        <f t="shared" si="36"/>
        <v>-34059.401840090984</v>
      </c>
      <c r="K60" s="74">
        <f t="shared" si="36"/>
        <v>-55343.331733066123</v>
      </c>
      <c r="L60" s="74">
        <f t="shared" si="36"/>
        <v>-35406.011767006945</v>
      </c>
      <c r="M60" s="74">
        <f t="shared" si="36"/>
        <v>-27345.319372523576</v>
      </c>
      <c r="N60" s="74">
        <f t="shared" si="36"/>
        <v>-23832.903722462244</v>
      </c>
      <c r="O60" s="74">
        <f t="shared" si="36"/>
        <v>-16521.269999661017</v>
      </c>
      <c r="P60" s="74">
        <f t="shared" si="36"/>
        <v>-10123.686721079983</v>
      </c>
      <c r="Q60" s="74">
        <f t="shared" si="36"/>
        <v>-10912.246084204875</v>
      </c>
      <c r="R60" s="74">
        <f t="shared" si="36"/>
        <v>-8322.1936336578801</v>
      </c>
      <c r="S60" s="74">
        <f t="shared" si="36"/>
        <v>-5862.9080654089339</v>
      </c>
      <c r="T60" s="74">
        <f t="shared" si="36"/>
        <v>-6117.1825819606893</v>
      </c>
      <c r="U60" s="74">
        <f t="shared" si="36"/>
        <v>-3491.1414573607035</v>
      </c>
      <c r="V60" s="74">
        <f t="shared" si="36"/>
        <v>-2663.9182814559899</v>
      </c>
    </row>
    <row r="61" spans="1:22" ht="16" customHeight="1">
      <c r="A61" s="2" t="s">
        <v>56</v>
      </c>
      <c r="B61" s="74">
        <f t="shared" ref="B61:V61" si="37">C136-C90</f>
        <v>-4108802.9647084214</v>
      </c>
      <c r="C61" s="74">
        <f t="shared" si="37"/>
        <v>-5526893.0516138049</v>
      </c>
      <c r="D61" s="74">
        <f t="shared" si="37"/>
        <v>-3979111.8796724621</v>
      </c>
      <c r="E61" s="74">
        <f t="shared" si="37"/>
        <v>-3503408.4384100242</v>
      </c>
      <c r="F61" s="74">
        <f t="shared" si="37"/>
        <v>-3421483.7531330041</v>
      </c>
      <c r="G61" s="74">
        <f t="shared" si="37"/>
        <v>-2193340.9514497491</v>
      </c>
      <c r="H61" s="74">
        <f t="shared" si="37"/>
        <v>-3071521.7789733689</v>
      </c>
      <c r="I61" s="74">
        <f t="shared" si="37"/>
        <v>-2071680.6415432594</v>
      </c>
      <c r="J61" s="74">
        <f t="shared" si="37"/>
        <v>-1900405.3685212</v>
      </c>
      <c r="K61" s="74">
        <f t="shared" si="37"/>
        <v>-2264915.0435492406</v>
      </c>
      <c r="L61" s="74">
        <f t="shared" si="37"/>
        <v>-1719774.5289900536</v>
      </c>
      <c r="M61" s="74">
        <f t="shared" si="37"/>
        <v>-1278497.6678620274</v>
      </c>
      <c r="N61" s="74">
        <f t="shared" si="37"/>
        <v>-1384209.9290898107</v>
      </c>
      <c r="O61" s="74">
        <f t="shared" si="37"/>
        <v>-1374305.2958564069</v>
      </c>
      <c r="P61" s="74">
        <f t="shared" si="37"/>
        <v>-947725.21895746142</v>
      </c>
      <c r="Q61" s="74">
        <f t="shared" si="37"/>
        <v>-1135244.3595626242</v>
      </c>
      <c r="R61" s="74">
        <f t="shared" si="37"/>
        <v>-910267.04018209781</v>
      </c>
      <c r="S61" s="74">
        <f t="shared" si="37"/>
        <v>-658039.79034975823</v>
      </c>
      <c r="T61" s="74">
        <f t="shared" si="37"/>
        <v>-891397.92252218816</v>
      </c>
      <c r="U61" s="74">
        <f t="shared" si="37"/>
        <v>-651184.97793649137</v>
      </c>
      <c r="V61" s="74">
        <f t="shared" si="37"/>
        <v>-553236.82920139562</v>
      </c>
    </row>
    <row r="62" spans="1:22" ht="16" customHeight="1">
      <c r="A62" s="2" t="s">
        <v>104</v>
      </c>
      <c r="B62" s="74">
        <f t="shared" ref="B62:V62" si="38">C137-C91</f>
        <v>-4360490.6394511964</v>
      </c>
      <c r="C62" s="74">
        <f t="shared" si="38"/>
        <v>-5009261.1768622184</v>
      </c>
      <c r="D62" s="74">
        <f t="shared" si="38"/>
        <v>-3816428.6288863732</v>
      </c>
      <c r="E62" s="74">
        <f t="shared" si="38"/>
        <v>-3216957.2224481963</v>
      </c>
      <c r="F62" s="74">
        <f t="shared" si="38"/>
        <v>-2962409.7834926285</v>
      </c>
      <c r="G62" s="74">
        <f t="shared" si="38"/>
        <v>-2217952.45013393</v>
      </c>
      <c r="H62" s="74">
        <f t="shared" si="38"/>
        <v>-2661464.0352515941</v>
      </c>
      <c r="I62" s="74">
        <f t="shared" si="38"/>
        <v>-1897596.0670691049</v>
      </c>
      <c r="J62" s="74">
        <f t="shared" si="38"/>
        <v>-1555010.3939324077</v>
      </c>
      <c r="K62" s="74">
        <f t="shared" si="38"/>
        <v>-2278923.3388029281</v>
      </c>
      <c r="L62" s="74">
        <f t="shared" si="38"/>
        <v>-1467896.4022954125</v>
      </c>
      <c r="M62" s="74">
        <f t="shared" si="38"/>
        <v>-1250456.5420538792</v>
      </c>
      <c r="N62" s="74">
        <f t="shared" si="38"/>
        <v>-1423799.3186213281</v>
      </c>
      <c r="O62" s="74">
        <f t="shared" si="38"/>
        <v>-1251694.9794243127</v>
      </c>
      <c r="P62" s="74">
        <f t="shared" si="38"/>
        <v>-899455.50756989978</v>
      </c>
      <c r="Q62" s="74">
        <f t="shared" si="38"/>
        <v>-991683.38635559194</v>
      </c>
      <c r="R62" s="74">
        <f t="shared" si="38"/>
        <v>-812132.1508397134</v>
      </c>
      <c r="S62" s="74">
        <f t="shared" si="38"/>
        <v>-656237.58954630233</v>
      </c>
      <c r="T62" s="74">
        <f t="shared" si="38"/>
        <v>-772878.51608219929</v>
      </c>
      <c r="U62" s="74">
        <f t="shared" si="38"/>
        <v>-566504.0470337756</v>
      </c>
      <c r="V62" s="74">
        <f t="shared" si="38"/>
        <v>-469024.45039522741</v>
      </c>
    </row>
    <row r="63" spans="1:22" ht="16" customHeight="1">
      <c r="A63" s="2" t="s">
        <v>105</v>
      </c>
      <c r="B63" s="74">
        <f t="shared" ref="B63:V63" si="39">C138-C92</f>
        <v>-1275596.4454042362</v>
      </c>
      <c r="C63" s="74">
        <f t="shared" si="39"/>
        <v>-601492.20824986231</v>
      </c>
      <c r="D63" s="74">
        <f t="shared" si="39"/>
        <v>-1274362.8036707435</v>
      </c>
      <c r="E63" s="74">
        <f t="shared" si="39"/>
        <v>-324449.52360888897</v>
      </c>
      <c r="F63" s="74">
        <f t="shared" si="39"/>
        <v>-323736.58975414792</v>
      </c>
      <c r="G63" s="74">
        <f t="shared" si="39"/>
        <v>-276241.35683309427</v>
      </c>
      <c r="H63" s="74">
        <f t="shared" si="39"/>
        <v>-190120.29058362311</v>
      </c>
      <c r="I63" s="74">
        <f t="shared" si="39"/>
        <v>-133608.91871309234</v>
      </c>
      <c r="J63" s="74">
        <f t="shared" si="39"/>
        <v>-149192.63016045652</v>
      </c>
      <c r="K63" s="74">
        <f t="shared" si="39"/>
        <v>-192347.21715169121</v>
      </c>
      <c r="L63" s="74">
        <f t="shared" si="39"/>
        <v>-132611.94805221725</v>
      </c>
      <c r="M63" s="74">
        <f t="shared" si="39"/>
        <v>-121034.27876925748</v>
      </c>
      <c r="N63" s="74">
        <f t="shared" si="39"/>
        <v>-94487.770978438668</v>
      </c>
      <c r="O63" s="74">
        <f t="shared" si="39"/>
        <v>-43595.091005787719</v>
      </c>
      <c r="P63" s="74">
        <f t="shared" si="39"/>
        <v>-45525.21163276583</v>
      </c>
      <c r="Q63" s="74">
        <f t="shared" si="39"/>
        <v>-26556.421197745018</v>
      </c>
      <c r="R63" s="74">
        <f t="shared" si="39"/>
        <v>-22983.919761255383</v>
      </c>
      <c r="S63" s="74">
        <f t="shared" si="39"/>
        <v>-19167.014791340567</v>
      </c>
      <c r="T63" s="74">
        <f t="shared" si="39"/>
        <v>-13290.991391560994</v>
      </c>
      <c r="U63" s="74">
        <f t="shared" si="39"/>
        <v>-10278.802861033008</v>
      </c>
      <c r="V63" s="74">
        <f t="shared" si="39"/>
        <v>-10713.62956568785</v>
      </c>
    </row>
    <row r="64" spans="1:22" ht="16" customHeight="1">
      <c r="A64" s="2" t="s">
        <v>106</v>
      </c>
      <c r="B64" s="74">
        <f t="shared" ref="B64:V64" si="40">C139-C93</f>
        <v>-735162.37703183317</v>
      </c>
      <c r="C64" s="74">
        <f t="shared" si="40"/>
        <v>-822441.19333574735</v>
      </c>
      <c r="D64" s="74">
        <f t="shared" si="40"/>
        <v>-1146575.3877158549</v>
      </c>
      <c r="E64" s="74">
        <f t="shared" si="40"/>
        <v>-769720.79523844598</v>
      </c>
      <c r="F64" s="74">
        <f t="shared" si="40"/>
        <v>-655343.85495944507</v>
      </c>
      <c r="G64" s="74">
        <f t="shared" si="40"/>
        <v>-783163.06300226878</v>
      </c>
      <c r="H64" s="74">
        <f t="shared" si="40"/>
        <v>-708189.91405577702</v>
      </c>
      <c r="I64" s="74">
        <f t="shared" si="40"/>
        <v>-558193.84649047209</v>
      </c>
      <c r="J64" s="74">
        <f t="shared" si="40"/>
        <v>-397912.89730417798</v>
      </c>
      <c r="K64" s="74">
        <f t="shared" si="40"/>
        <v>-618313.32158803707</v>
      </c>
      <c r="L64" s="74">
        <f t="shared" si="40"/>
        <v>-328302.45544329286</v>
      </c>
      <c r="M64" s="74">
        <f t="shared" si="40"/>
        <v>-316310.50316998409</v>
      </c>
      <c r="N64" s="74">
        <f t="shared" si="40"/>
        <v>-285499.299210286</v>
      </c>
      <c r="O64" s="74">
        <f t="shared" si="40"/>
        <v>-231333.60250672186</v>
      </c>
      <c r="P64" s="74">
        <f t="shared" si="40"/>
        <v>-232455.67616908508</v>
      </c>
      <c r="Q64" s="74">
        <f t="shared" si="40"/>
        <v>-232864.204577622</v>
      </c>
      <c r="R64" s="74">
        <f t="shared" si="40"/>
        <v>-180915.41842035297</v>
      </c>
      <c r="S64" s="74">
        <f t="shared" si="40"/>
        <v>-242104.38773359032</v>
      </c>
      <c r="T64" s="74">
        <f t="shared" si="40"/>
        <v>-212890.18986171903</v>
      </c>
      <c r="U64" s="74">
        <f t="shared" si="40"/>
        <v>-165608.24454378802</v>
      </c>
      <c r="V64" s="74">
        <f t="shared" si="40"/>
        <v>-137544.57586485287</v>
      </c>
    </row>
    <row r="65" spans="1:23" ht="16" customHeight="1">
      <c r="A65" s="2" t="s">
        <v>60</v>
      </c>
      <c r="B65" s="74">
        <f t="shared" ref="B65:V65" si="41">C140-C94</f>
        <v>-788693.80450539663</v>
      </c>
      <c r="C65" s="74">
        <f t="shared" si="41"/>
        <v>-441308.72823453043</v>
      </c>
      <c r="D65" s="74">
        <f t="shared" si="41"/>
        <v>-556714.84900408518</v>
      </c>
      <c r="E65" s="74">
        <f t="shared" si="41"/>
        <v>-221174.93355421256</v>
      </c>
      <c r="F65" s="74">
        <f t="shared" si="41"/>
        <v>-192398.50283704884</v>
      </c>
      <c r="G65" s="74">
        <f t="shared" si="41"/>
        <v>-128857.89569125697</v>
      </c>
      <c r="H65" s="74">
        <f t="shared" si="41"/>
        <v>-103344.16460114857</v>
      </c>
      <c r="I65" s="74">
        <f t="shared" si="41"/>
        <v>-118350.13868513703</v>
      </c>
      <c r="J65" s="74">
        <f t="shared" si="41"/>
        <v>-50376.612178979907</v>
      </c>
      <c r="K65" s="74">
        <f t="shared" si="41"/>
        <v>-83348.943729676306</v>
      </c>
      <c r="L65" s="74">
        <f t="shared" si="41"/>
        <v>-49912.326614471152</v>
      </c>
      <c r="M65" s="74">
        <f t="shared" si="41"/>
        <v>-98795.970480989665</v>
      </c>
      <c r="N65" s="74">
        <f t="shared" si="41"/>
        <v>-61338.967831887305</v>
      </c>
      <c r="O65" s="74">
        <f t="shared" si="41"/>
        <v>-29429.360159714706</v>
      </c>
      <c r="P65" s="74">
        <f t="shared" si="41"/>
        <v>-23207.416615542024</v>
      </c>
      <c r="Q65" s="74">
        <f t="shared" si="41"/>
        <v>-17147.456998137757</v>
      </c>
      <c r="R65" s="74">
        <f t="shared" si="41"/>
        <v>-13526.315246465616</v>
      </c>
      <c r="S65" s="74">
        <f t="shared" si="41"/>
        <v>-9449.6285145836882</v>
      </c>
      <c r="T65" s="74">
        <f t="shared" si="41"/>
        <v>-8420.7022210368887</v>
      </c>
      <c r="U65" s="74">
        <f t="shared" si="41"/>
        <v>-8065.371666315943</v>
      </c>
      <c r="V65" s="74">
        <f t="shared" si="41"/>
        <v>-4188.6878621708602</v>
      </c>
    </row>
    <row r="66" spans="1:23" ht="16" customHeight="1">
      <c r="A66" s="2" t="s">
        <v>107</v>
      </c>
      <c r="B66" s="74">
        <f t="shared" ref="B66:V66" si="42">C141-C95</f>
        <v>-1798949.7658224069</v>
      </c>
      <c r="C66" s="74">
        <f t="shared" si="42"/>
        <v>-1963680.9082280053</v>
      </c>
      <c r="D66" s="74">
        <f t="shared" si="42"/>
        <v>-1834393.4955197712</v>
      </c>
      <c r="E66" s="74">
        <f t="shared" si="42"/>
        <v>-933608.54282836895</v>
      </c>
      <c r="F66" s="74">
        <f t="shared" si="42"/>
        <v>-836751.39935569279</v>
      </c>
      <c r="G66" s="74">
        <f t="shared" si="42"/>
        <v>-518029.06221234426</v>
      </c>
      <c r="H66" s="74">
        <f t="shared" si="42"/>
        <v>-540577.37013381533</v>
      </c>
      <c r="I66" s="74">
        <f t="shared" si="42"/>
        <v>-399914.1596784154</v>
      </c>
      <c r="J66" s="74">
        <f t="shared" si="42"/>
        <v>-296559.6370712202</v>
      </c>
      <c r="K66" s="74">
        <f t="shared" si="42"/>
        <v>-306700.41052456945</v>
      </c>
      <c r="L66" s="74">
        <f t="shared" si="42"/>
        <v>-196683.70861346181</v>
      </c>
      <c r="M66" s="74">
        <f t="shared" si="42"/>
        <v>-168396.06393738277</v>
      </c>
      <c r="N66" s="74">
        <f t="shared" si="42"/>
        <v>-136336.25683800504</v>
      </c>
      <c r="O66" s="74">
        <f t="shared" si="42"/>
        <v>-111636.93758035731</v>
      </c>
      <c r="P66" s="74">
        <f t="shared" si="42"/>
        <v>-80711.015037861653</v>
      </c>
      <c r="Q66" s="74">
        <f t="shared" si="42"/>
        <v>-71531.169234927744</v>
      </c>
      <c r="R66" s="74">
        <f t="shared" si="42"/>
        <v>-55701.257736375555</v>
      </c>
      <c r="S66" s="74">
        <f t="shared" si="42"/>
        <v>-39176.72917919606</v>
      </c>
      <c r="T66" s="74">
        <f t="shared" si="42"/>
        <v>-38433.957694404759</v>
      </c>
      <c r="U66" s="74">
        <f t="shared" si="42"/>
        <v>-27689.851534536108</v>
      </c>
      <c r="V66" s="74">
        <f t="shared" si="42"/>
        <v>-22019.485002238303</v>
      </c>
    </row>
    <row r="67" spans="1:23" ht="16" customHeight="1">
      <c r="A67" s="2" t="s">
        <v>108</v>
      </c>
      <c r="B67" s="74">
        <f t="shared" ref="B67:V67" si="43">C142-C96</f>
        <v>-42563.877288101648</v>
      </c>
      <c r="C67" s="74">
        <f t="shared" si="43"/>
        <v>-48522.243980903586</v>
      </c>
      <c r="D67" s="74">
        <f t="shared" si="43"/>
        <v>-12489.368469730398</v>
      </c>
      <c r="E67" s="74">
        <f t="shared" si="43"/>
        <v>-13035.229167951795</v>
      </c>
      <c r="F67" s="74">
        <f t="shared" si="43"/>
        <v>-12793.730532547052</v>
      </c>
      <c r="G67" s="74">
        <f t="shared" si="43"/>
        <v>-4179.0089773100044</v>
      </c>
      <c r="H67" s="74">
        <f t="shared" si="43"/>
        <v>-10343.380917369446</v>
      </c>
      <c r="I67" s="74">
        <f t="shared" si="43"/>
        <v>-5213.45395189189</v>
      </c>
      <c r="J67" s="74">
        <f t="shared" si="43"/>
        <v>-1936.7133007028024</v>
      </c>
      <c r="K67" s="74">
        <f t="shared" si="43"/>
        <v>-6562.7469480028958</v>
      </c>
      <c r="L67" s="74">
        <f t="shared" si="43"/>
        <v>-3969.5542919784202</v>
      </c>
      <c r="M67" s="74">
        <f t="shared" si="43"/>
        <v>-2109.0238261500781</v>
      </c>
      <c r="N67" s="74">
        <f t="shared" si="43"/>
        <v>-3133.501609084371</v>
      </c>
      <c r="O67" s="74">
        <f t="shared" si="43"/>
        <v>-2164.6088946404052</v>
      </c>
      <c r="P67" s="74">
        <f t="shared" si="43"/>
        <v>-519.36091193270113</v>
      </c>
      <c r="Q67" s="74">
        <f t="shared" si="43"/>
        <v>-1046.1907988540479</v>
      </c>
      <c r="R67" s="74">
        <f t="shared" si="43"/>
        <v>-739.80666427049437</v>
      </c>
      <c r="S67" s="74">
        <f t="shared" si="43"/>
        <v>-273.55971853909432</v>
      </c>
      <c r="T67" s="74">
        <f t="shared" si="43"/>
        <v>-626.84298470121576</v>
      </c>
      <c r="U67" s="74">
        <f t="shared" si="43"/>
        <v>-365.50726149757975</v>
      </c>
      <c r="V67" s="74">
        <f t="shared" si="43"/>
        <v>-148.97497393640515</v>
      </c>
    </row>
    <row r="68" spans="1:23" ht="16" customHeight="1" thickBot="1">
      <c r="A68" s="33" t="s">
        <v>109</v>
      </c>
      <c r="B68" s="75">
        <f t="shared" ref="B68:V68" si="44">C143-C97</f>
        <v>-1678645.5733723617</v>
      </c>
      <c r="C68" s="75">
        <f t="shared" si="44"/>
        <v>-2426256.68028541</v>
      </c>
      <c r="D68" s="75">
        <f t="shared" si="44"/>
        <v>-1497907.304077666</v>
      </c>
      <c r="E68" s="75">
        <f t="shared" si="44"/>
        <v>-1400501.3629034529</v>
      </c>
      <c r="F68" s="75">
        <f t="shared" si="44"/>
        <v>-1333593.0471666246</v>
      </c>
      <c r="G68" s="75">
        <f t="shared" si="44"/>
        <v>-901308.75248440029</v>
      </c>
      <c r="H68" s="75">
        <f t="shared" si="44"/>
        <v>-1243218.4861640413</v>
      </c>
      <c r="I68" s="75">
        <f t="shared" si="44"/>
        <v>-716757.60624662414</v>
      </c>
      <c r="J68" s="75">
        <f t="shared" si="44"/>
        <v>-714854.26066610729</v>
      </c>
      <c r="K68" s="75">
        <f t="shared" si="44"/>
        <v>-1143672.7868876057</v>
      </c>
      <c r="L68" s="75">
        <f t="shared" si="44"/>
        <v>-633565.78722475795</v>
      </c>
      <c r="M68" s="75">
        <f t="shared" si="44"/>
        <v>-519888.28539561806</v>
      </c>
      <c r="N68" s="75">
        <f t="shared" si="44"/>
        <v>-590826.55810503289</v>
      </c>
      <c r="O68" s="75">
        <f t="shared" si="44"/>
        <v>-555579.89917840483</v>
      </c>
      <c r="P68" s="75">
        <f t="shared" si="44"/>
        <v>-357057.6553962552</v>
      </c>
      <c r="Q68" s="75">
        <f t="shared" si="44"/>
        <v>-430437.29966449086</v>
      </c>
      <c r="R68" s="75">
        <f t="shared" si="44"/>
        <v>-352474.99280565698</v>
      </c>
      <c r="S68" s="75">
        <f t="shared" si="44"/>
        <v>-267327.16875933995</v>
      </c>
      <c r="T68" s="75">
        <f t="shared" si="44"/>
        <v>-340203.35035961401</v>
      </c>
      <c r="U68" s="75">
        <f t="shared" si="44"/>
        <v>-224880.84824944381</v>
      </c>
      <c r="V68" s="75">
        <f t="shared" si="44"/>
        <v>-210050.71911418717</v>
      </c>
    </row>
    <row r="69" spans="1:23" ht="17" customHeight="1" thickTop="1">
      <c r="A69" s="7" t="s">
        <v>6</v>
      </c>
      <c r="B69" s="72">
        <f t="shared" ref="B69:V69" si="45">SUM(B47:B68)</f>
        <v>-39833098.637568668</v>
      </c>
      <c r="C69" s="72">
        <f t="shared" si="45"/>
        <v>-44856984.894435897</v>
      </c>
      <c r="D69" s="72">
        <f t="shared" si="45"/>
        <v>-37359717.319696978</v>
      </c>
      <c r="E69" s="72">
        <f t="shared" si="45"/>
        <v>-23961757.659001857</v>
      </c>
      <c r="F69" s="72">
        <f t="shared" si="45"/>
        <v>-21333338.714897607</v>
      </c>
      <c r="G69" s="72">
        <f t="shared" si="45"/>
        <v>-14998133.162328271</v>
      </c>
      <c r="H69" s="72">
        <f t="shared" si="45"/>
        <v>-16611598.777006954</v>
      </c>
      <c r="I69" s="72">
        <f t="shared" si="45"/>
        <v>-11577411.519103728</v>
      </c>
      <c r="J69" s="72">
        <f t="shared" si="45"/>
        <v>-9249863.4348224979</v>
      </c>
      <c r="K69" s="72">
        <f t="shared" si="45"/>
        <v>-11815958.833537079</v>
      </c>
      <c r="L69" s="72">
        <f t="shared" si="45"/>
        <v>-7586664.2535519674</v>
      </c>
      <c r="M69" s="72">
        <f t="shared" si="45"/>
        <v>-6389805.7843181938</v>
      </c>
      <c r="N69" s="72">
        <f t="shared" si="45"/>
        <v>-6221612.386066163</v>
      </c>
      <c r="O69" s="72">
        <f t="shared" si="45"/>
        <v>-5424808.8449011408</v>
      </c>
      <c r="P69" s="72">
        <f t="shared" si="45"/>
        <v>-3884925.6495176735</v>
      </c>
      <c r="Q69" s="72">
        <f t="shared" si="45"/>
        <v>-4156206.7011377914</v>
      </c>
      <c r="R69" s="72">
        <f t="shared" si="45"/>
        <v>-3333900.057881156</v>
      </c>
      <c r="S69" s="72">
        <f t="shared" si="45"/>
        <v>-2618243.2853130507</v>
      </c>
      <c r="T69" s="72">
        <f t="shared" si="45"/>
        <v>-3037996.6239294689</v>
      </c>
      <c r="U69" s="72">
        <f t="shared" si="45"/>
        <v>-2195876.6491470439</v>
      </c>
      <c r="V69" s="72">
        <f t="shared" si="45"/>
        <v>-1822360.290441779</v>
      </c>
    </row>
    <row r="70" spans="1:23">
      <c r="A70" s="7" t="s">
        <v>110</v>
      </c>
      <c r="B70" s="72">
        <f>SUM($B$69:B69)</f>
        <v>-39833098.637568668</v>
      </c>
      <c r="C70" s="72">
        <f>SUM($B$69:C69)</f>
        <v>-84690083.532004565</v>
      </c>
      <c r="D70" s="72">
        <f>SUM($B$69:D69)</f>
        <v>-122049800.85170154</v>
      </c>
      <c r="E70" s="72">
        <f>SUM($B$69:E69)</f>
        <v>-146011558.51070338</v>
      </c>
      <c r="F70" s="72">
        <f>SUM($B$69:F69)</f>
        <v>-167344897.22560099</v>
      </c>
      <c r="G70" s="72">
        <f>SUM($B$69:G69)</f>
        <v>-182343030.38792926</v>
      </c>
      <c r="H70" s="72">
        <f>SUM($B$69:H69)</f>
        <v>-198954629.16493621</v>
      </c>
      <c r="I70" s="72">
        <f>SUM($B$69:I69)</f>
        <v>-210532040.68403995</v>
      </c>
      <c r="J70" s="72">
        <f>SUM($B$69:J69)</f>
        <v>-219781904.11886245</v>
      </c>
      <c r="K70" s="72">
        <f>SUM($B$69:K69)</f>
        <v>-231597862.95239952</v>
      </c>
      <c r="L70" s="72">
        <f>SUM($B$69:L69)</f>
        <v>-239184527.20595148</v>
      </c>
      <c r="M70" s="72">
        <f>SUM($B$69:M69)</f>
        <v>-245574332.99026966</v>
      </c>
      <c r="N70" s="72">
        <f>SUM($B$69:N69)</f>
        <v>-251795945.37633583</v>
      </c>
      <c r="O70" s="72">
        <f>SUM($B$69:O69)</f>
        <v>-257220754.22123697</v>
      </c>
      <c r="P70" s="72">
        <f>SUM($B$69:P69)</f>
        <v>-261105679.87075466</v>
      </c>
      <c r="Q70" s="72">
        <f>SUM($B$69:Q69)</f>
        <v>-265261886.57189244</v>
      </c>
      <c r="R70" s="72">
        <f>SUM($B$69:R69)</f>
        <v>-268595786.62977362</v>
      </c>
      <c r="S70" s="72">
        <f>SUM($B$69:S69)</f>
        <v>-271214029.91508669</v>
      </c>
      <c r="T70" s="72">
        <f>SUM($B$69:T69)</f>
        <v>-274252026.53901613</v>
      </c>
      <c r="U70" s="72">
        <f>SUM($B$69:U69)</f>
        <v>-276447903.18816316</v>
      </c>
      <c r="V70" s="72">
        <f>SUM($B$69:V69)</f>
        <v>-278270263.47860491</v>
      </c>
    </row>
    <row r="74" spans="1:23" ht="26" customHeight="1">
      <c r="A74" s="134" t="s">
        <v>112</v>
      </c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</row>
    <row r="75" spans="1:23">
      <c r="A75" s="113" t="s">
        <v>113</v>
      </c>
      <c r="B75" s="114" t="s">
        <v>34</v>
      </c>
      <c r="C75" s="13">
        <v>43951</v>
      </c>
      <c r="D75" s="13">
        <v>43982</v>
      </c>
      <c r="E75" s="13">
        <v>44012</v>
      </c>
      <c r="F75" s="13">
        <v>44043</v>
      </c>
      <c r="G75" s="13">
        <v>44074</v>
      </c>
      <c r="H75" s="13">
        <v>44104</v>
      </c>
      <c r="I75" s="13">
        <v>44135</v>
      </c>
      <c r="J75" s="13">
        <v>44165</v>
      </c>
      <c r="K75" s="14">
        <v>44196</v>
      </c>
      <c r="L75" s="13">
        <v>44227</v>
      </c>
      <c r="M75" s="14">
        <v>44255</v>
      </c>
      <c r="N75" s="13">
        <v>44286</v>
      </c>
      <c r="O75" s="14">
        <v>44316</v>
      </c>
      <c r="P75" s="13">
        <v>44347</v>
      </c>
      <c r="Q75" s="14">
        <v>44377</v>
      </c>
      <c r="R75" s="13">
        <v>44408</v>
      </c>
      <c r="S75" s="14">
        <v>44439</v>
      </c>
      <c r="T75" s="13">
        <v>44469</v>
      </c>
      <c r="U75" s="13">
        <v>44500</v>
      </c>
      <c r="V75" s="14">
        <v>44530</v>
      </c>
      <c r="W75" s="13">
        <v>44561</v>
      </c>
    </row>
    <row r="76" spans="1:23">
      <c r="A76" s="113" t="s">
        <v>114</v>
      </c>
      <c r="B76" s="113" t="s">
        <v>42</v>
      </c>
      <c r="C76" s="76">
        <v>1473376.3456430461</v>
      </c>
      <c r="D76" s="76">
        <v>1731940.706997134</v>
      </c>
      <c r="E76" s="76">
        <v>1445991.910118381</v>
      </c>
      <c r="F76" s="76">
        <v>1499696.7461902199</v>
      </c>
      <c r="G76" s="76">
        <v>1752303.8522695871</v>
      </c>
      <c r="H76" s="76">
        <v>1291964.757711726</v>
      </c>
      <c r="I76" s="76">
        <v>2022838.7705050269</v>
      </c>
      <c r="J76" s="76">
        <v>1450904.9129060679</v>
      </c>
      <c r="K76" s="76">
        <v>1337742.532907862</v>
      </c>
      <c r="L76" s="76">
        <v>2021267.6542637709</v>
      </c>
      <c r="M76" s="76">
        <v>1598999.936813354</v>
      </c>
      <c r="N76" s="76">
        <v>1622344.5618738211</v>
      </c>
      <c r="O76" s="76">
        <v>1718794.1655015319</v>
      </c>
      <c r="P76" s="76">
        <v>1762162.379770773</v>
      </c>
      <c r="Q76" s="76">
        <v>1537967.674008009</v>
      </c>
      <c r="R76" s="76">
        <v>1717027.7321872499</v>
      </c>
      <c r="S76" s="76">
        <v>1712394.811859604</v>
      </c>
      <c r="T76" s="76">
        <v>1436899.9082150061</v>
      </c>
      <c r="U76" s="76">
        <v>2055275.0897685289</v>
      </c>
      <c r="V76" s="76">
        <v>1589677.362506276</v>
      </c>
      <c r="W76" s="76">
        <v>1472864.9771687349</v>
      </c>
    </row>
    <row r="77" spans="1:23">
      <c r="A77" s="113" t="s">
        <v>114</v>
      </c>
      <c r="B77" s="113" t="s">
        <v>43</v>
      </c>
      <c r="C77" s="76">
        <v>4136783.5839406978</v>
      </c>
      <c r="D77" s="76">
        <v>3489300.9458416612</v>
      </c>
      <c r="E77" s="76">
        <v>3082497.11867064</v>
      </c>
      <c r="F77" s="76">
        <v>2886945.2712464952</v>
      </c>
      <c r="G77" s="76">
        <v>3295227.5282886568</v>
      </c>
      <c r="H77" s="76">
        <v>2824952.9790747729</v>
      </c>
      <c r="I77" s="76">
        <v>3233466.4963555331</v>
      </c>
      <c r="J77" s="76">
        <v>2994123.0928415898</v>
      </c>
      <c r="K77" s="76">
        <v>2564750.7273830781</v>
      </c>
      <c r="L77" s="76">
        <v>4599969.0527473614</v>
      </c>
      <c r="M77" s="76">
        <v>3860124.7174736201</v>
      </c>
      <c r="N77" s="76">
        <v>5051069.7265818371</v>
      </c>
      <c r="O77" s="76">
        <v>4526022.7837698003</v>
      </c>
      <c r="P77" s="76">
        <v>3431504.5899524759</v>
      </c>
      <c r="Q77" s="76">
        <v>3046911.8198396959</v>
      </c>
      <c r="R77" s="76">
        <v>3138598.658625978</v>
      </c>
      <c r="S77" s="76">
        <v>3191896.65321902</v>
      </c>
      <c r="T77" s="76">
        <v>2879231.2507519498</v>
      </c>
      <c r="U77" s="76">
        <v>3310950.9721120698</v>
      </c>
      <c r="V77" s="76">
        <v>3025833.5068172682</v>
      </c>
      <c r="W77" s="76">
        <v>2870445.493027579</v>
      </c>
    </row>
    <row r="78" spans="1:23">
      <c r="A78" s="113" t="s">
        <v>114</v>
      </c>
      <c r="B78" s="113" t="s">
        <v>44</v>
      </c>
      <c r="C78" s="76">
        <v>6009881.1447812337</v>
      </c>
      <c r="D78" s="76">
        <v>7303522.2174804863</v>
      </c>
      <c r="E78" s="76">
        <v>5327629.6771840891</v>
      </c>
      <c r="F78" s="76">
        <v>6819926.8871422503</v>
      </c>
      <c r="G78" s="76">
        <v>7115561.4846689273</v>
      </c>
      <c r="H78" s="76">
        <v>5910753.2130565112</v>
      </c>
      <c r="I78" s="76">
        <v>7705450.3830964714</v>
      </c>
      <c r="J78" s="76">
        <v>6252112.5061185854</v>
      </c>
      <c r="K78" s="76">
        <v>5711286.7396856537</v>
      </c>
      <c r="L78" s="76">
        <v>8237772.8685460184</v>
      </c>
      <c r="M78" s="76">
        <v>6263294.7172947256</v>
      </c>
      <c r="N78" s="76">
        <v>5637178.5910756933</v>
      </c>
      <c r="O78" s="76">
        <v>6694223.0641655922</v>
      </c>
      <c r="P78" s="76">
        <v>7175647.8436257653</v>
      </c>
      <c r="Q78" s="76">
        <v>5647343.278799477</v>
      </c>
      <c r="R78" s="76">
        <v>7498735.8991589649</v>
      </c>
      <c r="S78" s="76">
        <v>7035177.7760518137</v>
      </c>
      <c r="T78" s="76">
        <v>6108790.0008532871</v>
      </c>
      <c r="U78" s="76">
        <v>7935609.4738419261</v>
      </c>
      <c r="V78" s="76">
        <v>6623216.9031654056</v>
      </c>
      <c r="W78" s="76">
        <v>5899967.8573707258</v>
      </c>
    </row>
    <row r="79" spans="1:23">
      <c r="A79" s="113" t="s">
        <v>114</v>
      </c>
      <c r="B79" s="113" t="s">
        <v>45</v>
      </c>
      <c r="C79" s="76">
        <v>17813907.327898022</v>
      </c>
      <c r="D79" s="76">
        <v>17575730.131980188</v>
      </c>
      <c r="E79" s="76">
        <v>16142296.60892481</v>
      </c>
      <c r="F79" s="76">
        <v>17178253.066757619</v>
      </c>
      <c r="G79" s="76">
        <v>17667844.098205969</v>
      </c>
      <c r="H79" s="76">
        <v>17621916.319347288</v>
      </c>
      <c r="I79" s="76">
        <v>18244311.681154571</v>
      </c>
      <c r="J79" s="76">
        <v>19198328.472262569</v>
      </c>
      <c r="K79" s="76">
        <v>17980843.37498292</v>
      </c>
      <c r="L79" s="76">
        <v>15951127.16853039</v>
      </c>
      <c r="M79" s="76">
        <v>16768891.28942685</v>
      </c>
      <c r="N79" s="76">
        <v>17118070.29298662</v>
      </c>
      <c r="O79" s="76">
        <v>18477028.537007261</v>
      </c>
      <c r="P79" s="76">
        <v>18275726.41836258</v>
      </c>
      <c r="Q79" s="76">
        <v>16882303.037501279</v>
      </c>
      <c r="R79" s="76">
        <v>18127448.2898634</v>
      </c>
      <c r="S79" s="76">
        <v>17956462.716937389</v>
      </c>
      <c r="T79" s="76">
        <v>18204662.45599401</v>
      </c>
      <c r="U79" s="76">
        <v>18654987.714973971</v>
      </c>
      <c r="V79" s="76">
        <v>19673109.173277251</v>
      </c>
      <c r="W79" s="76">
        <v>18985168.541012309</v>
      </c>
    </row>
    <row r="80" spans="1:23">
      <c r="A80" s="113" t="s">
        <v>114</v>
      </c>
      <c r="B80" s="113" t="s">
        <v>46</v>
      </c>
      <c r="C80" s="76">
        <v>20921708.173541971</v>
      </c>
      <c r="D80" s="76">
        <v>19733834.37330433</v>
      </c>
      <c r="E80" s="76">
        <v>14495653.732829841</v>
      </c>
      <c r="F80" s="76">
        <v>25629158.969716571</v>
      </c>
      <c r="G80" s="76">
        <v>20323514.598552</v>
      </c>
      <c r="H80" s="76">
        <v>25853339.856733829</v>
      </c>
      <c r="I80" s="76">
        <v>19783344.494622391</v>
      </c>
      <c r="J80" s="76">
        <v>17986486.882953979</v>
      </c>
      <c r="K80" s="76">
        <v>18090441.13374282</v>
      </c>
      <c r="L80" s="76">
        <v>29594272.274360068</v>
      </c>
      <c r="M80" s="76">
        <v>16673831.108260769</v>
      </c>
      <c r="N80" s="76">
        <v>24264720.869511139</v>
      </c>
      <c r="O80" s="76">
        <v>22204578.867615961</v>
      </c>
      <c r="P80" s="76">
        <v>19237535.633041918</v>
      </c>
      <c r="Q80" s="76">
        <v>17413842.11412508</v>
      </c>
      <c r="R80" s="76">
        <v>25895729.14326888</v>
      </c>
      <c r="S80" s="76">
        <v>19591494.94446056</v>
      </c>
      <c r="T80" s="76">
        <v>25707169.375464149</v>
      </c>
      <c r="U80" s="76">
        <v>21709436.265529379</v>
      </c>
      <c r="V80" s="76">
        <v>18189608.07631553</v>
      </c>
      <c r="W80" s="76">
        <v>19152383.815575439</v>
      </c>
    </row>
    <row r="81" spans="1:23">
      <c r="A81" s="113" t="s">
        <v>114</v>
      </c>
      <c r="B81" s="113" t="s">
        <v>47</v>
      </c>
      <c r="C81" s="76">
        <v>37003043.242981777</v>
      </c>
      <c r="D81" s="76">
        <v>41073050.71942988</v>
      </c>
      <c r="E81" s="76">
        <v>38486120.855756201</v>
      </c>
      <c r="F81" s="76">
        <v>38827608.073067978</v>
      </c>
      <c r="G81" s="76">
        <v>43154849.463191472</v>
      </c>
      <c r="H81" s="76">
        <v>36279262.02302631</v>
      </c>
      <c r="I81" s="76">
        <v>42777864.222994693</v>
      </c>
      <c r="J81" s="76">
        <v>41214525.725160837</v>
      </c>
      <c r="K81" s="76">
        <v>34669156.214068033</v>
      </c>
      <c r="L81" s="76">
        <v>50100489.922016367</v>
      </c>
      <c r="M81" s="76">
        <v>38420656.624009073</v>
      </c>
      <c r="N81" s="76">
        <v>35867976.539359108</v>
      </c>
      <c r="O81" s="76">
        <v>42326256.590650097</v>
      </c>
      <c r="P81" s="76">
        <v>41782936.569789037</v>
      </c>
      <c r="Q81" s="76">
        <v>39084340.768548839</v>
      </c>
      <c r="R81" s="76">
        <v>43489864.656750359</v>
      </c>
      <c r="S81" s="76">
        <v>42792784.506274141</v>
      </c>
      <c r="T81" s="76">
        <v>38138658.245248437</v>
      </c>
      <c r="U81" s="76">
        <v>46171957.108287863</v>
      </c>
      <c r="V81" s="76">
        <v>42099410.27678632</v>
      </c>
      <c r="W81" s="76">
        <v>36664812.92946478</v>
      </c>
    </row>
    <row r="82" spans="1:23">
      <c r="A82" s="113" t="s">
        <v>114</v>
      </c>
      <c r="B82" s="113" t="s">
        <v>48</v>
      </c>
      <c r="C82" s="76">
        <v>896705.62069190573</v>
      </c>
      <c r="D82" s="76">
        <v>1118498.8743428369</v>
      </c>
      <c r="E82" s="76">
        <v>983307.80593412789</v>
      </c>
      <c r="F82" s="76">
        <v>1054999.901152052</v>
      </c>
      <c r="G82" s="76">
        <v>1203289.3657515401</v>
      </c>
      <c r="H82" s="76">
        <v>934991.97688615671</v>
      </c>
      <c r="I82" s="76">
        <v>1096328.28916326</v>
      </c>
      <c r="J82" s="76">
        <v>1047507.448965413</v>
      </c>
      <c r="K82" s="76">
        <v>884198.10615722439</v>
      </c>
      <c r="L82" s="76">
        <v>1139905.559314487</v>
      </c>
      <c r="M82" s="76">
        <v>977959.52652038645</v>
      </c>
      <c r="N82" s="76">
        <v>1033368.405821529</v>
      </c>
      <c r="O82" s="76">
        <v>998470.88291007979</v>
      </c>
      <c r="P82" s="76">
        <v>1129877.296979229</v>
      </c>
      <c r="Q82" s="76">
        <v>1020396.009795469</v>
      </c>
      <c r="R82" s="76">
        <v>1111065.7822041961</v>
      </c>
      <c r="S82" s="76">
        <v>1125075.967438966</v>
      </c>
      <c r="T82" s="76">
        <v>950523.01334389893</v>
      </c>
      <c r="U82" s="76">
        <v>1151647.408401784</v>
      </c>
      <c r="V82" s="76">
        <v>1061344.286143427</v>
      </c>
      <c r="W82" s="76">
        <v>945909.00549217639</v>
      </c>
    </row>
    <row r="83" spans="1:23">
      <c r="A83" s="113" t="s">
        <v>114</v>
      </c>
      <c r="B83" s="113" t="s">
        <v>49</v>
      </c>
      <c r="C83" s="76">
        <v>6644319.3134477884</v>
      </c>
      <c r="D83" s="76">
        <v>5447536.6626277314</v>
      </c>
      <c r="E83" s="76">
        <v>5635662.3972381996</v>
      </c>
      <c r="F83" s="76">
        <v>5107640.8280119272</v>
      </c>
      <c r="G83" s="76">
        <v>5821582.0600406732</v>
      </c>
      <c r="H83" s="76">
        <v>4822643.0968462154</v>
      </c>
      <c r="I83" s="76">
        <v>5663803.738589461</v>
      </c>
      <c r="J83" s="76">
        <v>5514749.7940274896</v>
      </c>
      <c r="K83" s="76">
        <v>4287433.4009085475</v>
      </c>
      <c r="L83" s="76">
        <v>6491152.7657493539</v>
      </c>
      <c r="M83" s="76">
        <v>5438046.5213826867</v>
      </c>
      <c r="N83" s="76">
        <v>13757959.673545429</v>
      </c>
      <c r="O83" s="76">
        <v>7516053.8611696549</v>
      </c>
      <c r="P83" s="76">
        <v>5652181.9508870849</v>
      </c>
      <c r="Q83" s="76">
        <v>5388979.749664559</v>
      </c>
      <c r="R83" s="76">
        <v>5872784.0943753216</v>
      </c>
      <c r="S83" s="76">
        <v>5644768.3494264083</v>
      </c>
      <c r="T83" s="76">
        <v>4944634.8376681153</v>
      </c>
      <c r="U83" s="76">
        <v>5950363.791059074</v>
      </c>
      <c r="V83" s="76">
        <v>5594091.6449348312</v>
      </c>
      <c r="W83" s="76">
        <v>4613486.0175585663</v>
      </c>
    </row>
    <row r="84" spans="1:23">
      <c r="A84" s="113" t="s">
        <v>114</v>
      </c>
      <c r="B84" s="113" t="s">
        <v>50</v>
      </c>
      <c r="C84" s="76">
        <v>11060839.539655151</v>
      </c>
      <c r="D84" s="76">
        <v>11183095.10335988</v>
      </c>
      <c r="E84" s="76">
        <v>9689882.4093183931</v>
      </c>
      <c r="F84" s="76">
        <v>9568098.4565392714</v>
      </c>
      <c r="G84" s="76">
        <v>10038866.187305011</v>
      </c>
      <c r="H84" s="76">
        <v>8789941.6305979975</v>
      </c>
      <c r="I84" s="76">
        <v>11997637.72311696</v>
      </c>
      <c r="J84" s="76">
        <v>9990565.1258540489</v>
      </c>
      <c r="K84" s="76">
        <v>9571367.897582598</v>
      </c>
      <c r="L84" s="76">
        <v>13467982.15736562</v>
      </c>
      <c r="M84" s="76">
        <v>10485315.10045895</v>
      </c>
      <c r="N84" s="76">
        <v>15214081.20323527</v>
      </c>
      <c r="O84" s="76">
        <v>12236769.584345801</v>
      </c>
      <c r="P84" s="76">
        <v>11089637.595282231</v>
      </c>
      <c r="Q84" s="76">
        <v>9868647.6016247068</v>
      </c>
      <c r="R84" s="76">
        <v>10735763.095093429</v>
      </c>
      <c r="S84" s="76">
        <v>10125266.56980519</v>
      </c>
      <c r="T84" s="76">
        <v>9320131.9582231604</v>
      </c>
      <c r="U84" s="76">
        <v>11971315.90946801</v>
      </c>
      <c r="V84" s="76">
        <v>10044417.59566368</v>
      </c>
      <c r="W84" s="76">
        <v>9635683.4062419757</v>
      </c>
    </row>
    <row r="85" spans="1:23">
      <c r="A85" s="113" t="s">
        <v>114</v>
      </c>
      <c r="B85" s="113" t="s">
        <v>51</v>
      </c>
      <c r="C85" s="76">
        <v>12337345.79018471</v>
      </c>
      <c r="D85" s="76">
        <v>16874020.20690795</v>
      </c>
      <c r="E85" s="76">
        <v>10840778.271515621</v>
      </c>
      <c r="F85" s="76">
        <v>14902672.23295404</v>
      </c>
      <c r="G85" s="76">
        <v>15091315.992856961</v>
      </c>
      <c r="H85" s="76">
        <v>10916920.60720058</v>
      </c>
      <c r="I85" s="76">
        <v>17075222.188426841</v>
      </c>
      <c r="J85" s="76">
        <v>12250762.794860121</v>
      </c>
      <c r="K85" s="76">
        <v>11596588.45484774</v>
      </c>
      <c r="L85" s="76">
        <v>18811771.139521848</v>
      </c>
      <c r="M85" s="76">
        <v>13926418.01738319</v>
      </c>
      <c r="N85" s="76">
        <v>11763579.98970535</v>
      </c>
      <c r="O85" s="76">
        <v>15025902.373191141</v>
      </c>
      <c r="P85" s="76">
        <v>16059469.016147031</v>
      </c>
      <c r="Q85" s="76">
        <v>11596662.26475109</v>
      </c>
      <c r="R85" s="76">
        <v>16483088.00476166</v>
      </c>
      <c r="S85" s="76">
        <v>14620513.793422051</v>
      </c>
      <c r="T85" s="76">
        <v>11775201.86235691</v>
      </c>
      <c r="U85" s="76">
        <v>17468038.306550581</v>
      </c>
      <c r="V85" s="76">
        <v>13322253.38106126</v>
      </c>
      <c r="W85" s="76">
        <v>12303595.486371391</v>
      </c>
    </row>
    <row r="86" spans="1:23">
      <c r="A86" s="113" t="s">
        <v>114</v>
      </c>
      <c r="B86" s="113" t="s">
        <v>52</v>
      </c>
      <c r="C86" s="76">
        <v>18943673.311477769</v>
      </c>
      <c r="D86" s="76">
        <v>23991796.207836989</v>
      </c>
      <c r="E86" s="76">
        <v>17530869.825280409</v>
      </c>
      <c r="F86" s="76">
        <v>20959290.496657789</v>
      </c>
      <c r="G86" s="76">
        <v>22077314.5232113</v>
      </c>
      <c r="H86" s="76">
        <v>18270859.38704358</v>
      </c>
      <c r="I86" s="76">
        <v>25725093.192775711</v>
      </c>
      <c r="J86" s="76">
        <v>19349075.423004098</v>
      </c>
      <c r="K86" s="76">
        <v>19594600.550263409</v>
      </c>
      <c r="L86" s="76">
        <v>40987358.948641919</v>
      </c>
      <c r="M86" s="76">
        <v>21375941.41382926</v>
      </c>
      <c r="N86" s="76">
        <v>20942981.89789537</v>
      </c>
      <c r="O86" s="76">
        <v>22632193.17372166</v>
      </c>
      <c r="P86" s="76">
        <v>23630640.898643728</v>
      </c>
      <c r="Q86" s="76">
        <v>18396479.72107818</v>
      </c>
      <c r="R86" s="76">
        <v>23656886.143303402</v>
      </c>
      <c r="S86" s="76">
        <v>21597299.700934079</v>
      </c>
      <c r="T86" s="76">
        <v>19392601.78906329</v>
      </c>
      <c r="U86" s="76">
        <v>26575018.275697701</v>
      </c>
      <c r="V86" s="76">
        <v>20939741.413923789</v>
      </c>
      <c r="W86" s="76">
        <v>21170916.587041341</v>
      </c>
    </row>
    <row r="87" spans="1:23">
      <c r="A87" s="113" t="s">
        <v>114</v>
      </c>
      <c r="B87" s="113" t="s">
        <v>53</v>
      </c>
      <c r="C87" s="76">
        <v>1413525.7199715781</v>
      </c>
      <c r="D87" s="76">
        <v>1106833.2765544101</v>
      </c>
      <c r="E87" s="76">
        <v>1019702.330702445</v>
      </c>
      <c r="F87" s="76">
        <v>1148867.510335187</v>
      </c>
      <c r="G87" s="76">
        <v>1183743.7125545249</v>
      </c>
      <c r="H87" s="76">
        <v>1188134.4593154681</v>
      </c>
      <c r="I87" s="76">
        <v>1290749.0610897811</v>
      </c>
      <c r="J87" s="76">
        <v>1043541.788088245</v>
      </c>
      <c r="K87" s="76">
        <v>1096641.9692704161</v>
      </c>
      <c r="L87" s="76">
        <v>1235963.2754486899</v>
      </c>
      <c r="M87" s="76">
        <v>1754036.9472155899</v>
      </c>
      <c r="N87" s="76">
        <v>2384207.8120050239</v>
      </c>
      <c r="O87" s="76">
        <v>1541028.990563578</v>
      </c>
      <c r="P87" s="76">
        <v>1161327.5293888201</v>
      </c>
      <c r="Q87" s="76">
        <v>1040739.367058647</v>
      </c>
      <c r="R87" s="76">
        <v>1200055.708019108</v>
      </c>
      <c r="S87" s="76">
        <v>1207323.8484370799</v>
      </c>
      <c r="T87" s="76">
        <v>1207566.9157427051</v>
      </c>
      <c r="U87" s="76">
        <v>1254341.3125616231</v>
      </c>
      <c r="V87" s="76">
        <v>1107680.094434262</v>
      </c>
      <c r="W87" s="76">
        <v>1138472.820692671</v>
      </c>
    </row>
    <row r="88" spans="1:23">
      <c r="A88" s="113" t="s">
        <v>114</v>
      </c>
      <c r="B88" s="113" t="s">
        <v>54</v>
      </c>
      <c r="C88" s="76">
        <v>2344985.9281365732</v>
      </c>
      <c r="D88" s="76">
        <v>2812658.3552451259</v>
      </c>
      <c r="E88" s="76">
        <v>2114919.8816441218</v>
      </c>
      <c r="F88" s="76">
        <v>2278255.4509095121</v>
      </c>
      <c r="G88" s="76">
        <v>2511539.869443289</v>
      </c>
      <c r="H88" s="76">
        <v>2018111.349185145</v>
      </c>
      <c r="I88" s="76">
        <v>2926746.0839678622</v>
      </c>
      <c r="J88" s="76">
        <v>2089090.1083028819</v>
      </c>
      <c r="K88" s="76">
        <v>2012589.393638585</v>
      </c>
      <c r="L88" s="76">
        <v>3379339.795979531</v>
      </c>
      <c r="M88" s="76">
        <v>2376563.9501487771</v>
      </c>
      <c r="N88" s="76">
        <v>2533752.336831884</v>
      </c>
      <c r="O88" s="76">
        <v>2844067.256078301</v>
      </c>
      <c r="P88" s="76">
        <v>2704000.3978773649</v>
      </c>
      <c r="Q88" s="76">
        <v>2148633.298757839</v>
      </c>
      <c r="R88" s="76">
        <v>2631863.241255763</v>
      </c>
      <c r="S88" s="76">
        <v>2400076.8034504498</v>
      </c>
      <c r="T88" s="76">
        <v>2136706.2464190759</v>
      </c>
      <c r="U88" s="76">
        <v>3020299.8976538172</v>
      </c>
      <c r="V88" s="76">
        <v>2279875.815551904</v>
      </c>
      <c r="W88" s="76">
        <v>2201813.4178263871</v>
      </c>
    </row>
    <row r="89" spans="1:23">
      <c r="A89" s="113" t="s">
        <v>114</v>
      </c>
      <c r="B89" s="113" t="s">
        <v>55</v>
      </c>
      <c r="C89" s="76">
        <v>2799160.7035852349</v>
      </c>
      <c r="D89" s="76">
        <v>3128094.4264117889</v>
      </c>
      <c r="E89" s="76">
        <v>2135282.7003575051</v>
      </c>
      <c r="F89" s="76">
        <v>2766210.2356834752</v>
      </c>
      <c r="G89" s="76">
        <v>3087190.935471267</v>
      </c>
      <c r="H89" s="76">
        <v>2518472.812507676</v>
      </c>
      <c r="I89" s="76">
        <v>3312499.0247036312</v>
      </c>
      <c r="J89" s="76">
        <v>2129028.3501374261</v>
      </c>
      <c r="K89" s="76">
        <v>2030098.5479409189</v>
      </c>
      <c r="L89" s="76">
        <v>4123399.5357949301</v>
      </c>
      <c r="M89" s="76">
        <v>3297441.8035714831</v>
      </c>
      <c r="N89" s="76">
        <v>3183414.1552126948</v>
      </c>
      <c r="O89" s="76">
        <v>3468143.9461508491</v>
      </c>
      <c r="P89" s="76">
        <v>3005201.50625032</v>
      </c>
      <c r="Q89" s="76">
        <v>2301859.8588077761</v>
      </c>
      <c r="R89" s="76">
        <v>3101446.8743834109</v>
      </c>
      <c r="S89" s="76">
        <v>2956637.1159920311</v>
      </c>
      <c r="T89" s="76">
        <v>2603654.2101912489</v>
      </c>
      <c r="U89" s="76">
        <v>3395718.4741647788</v>
      </c>
      <c r="V89" s="76">
        <v>2422466.0176158869</v>
      </c>
      <c r="W89" s="76">
        <v>2310580.7904622862</v>
      </c>
    </row>
    <row r="90" spans="1:23">
      <c r="A90" s="113" t="s">
        <v>114</v>
      </c>
      <c r="B90" s="113" t="s">
        <v>56</v>
      </c>
      <c r="C90" s="76">
        <v>4565336.6274538012</v>
      </c>
      <c r="D90" s="76">
        <v>6140992.2795708943</v>
      </c>
      <c r="E90" s="76">
        <v>4421235.4218582911</v>
      </c>
      <c r="F90" s="76">
        <v>5339747.6579942442</v>
      </c>
      <c r="G90" s="76">
        <v>5794312.779442504</v>
      </c>
      <c r="H90" s="76">
        <v>4127157.956291947</v>
      </c>
      <c r="I90" s="76">
        <v>6421789.0163481468</v>
      </c>
      <c r="J90" s="76">
        <v>4812632.8635885166</v>
      </c>
      <c r="K90" s="76">
        <v>4905278.4312633481</v>
      </c>
      <c r="L90" s="76">
        <v>6495712.9064236637</v>
      </c>
      <c r="M90" s="76">
        <v>5480294.6440241486</v>
      </c>
      <c r="N90" s="76">
        <v>4526784.5700268522</v>
      </c>
      <c r="O90" s="76">
        <v>5445645.1385546857</v>
      </c>
      <c r="P90" s="76">
        <v>6007421.270101958</v>
      </c>
      <c r="Q90" s="76">
        <v>4603040.4967698595</v>
      </c>
      <c r="R90" s="76">
        <v>6126454.3494587531</v>
      </c>
      <c r="S90" s="76">
        <v>5458158.6779755261</v>
      </c>
      <c r="T90" s="76">
        <v>4384165.9566823551</v>
      </c>
      <c r="U90" s="76">
        <v>6598784.3881024215</v>
      </c>
      <c r="V90" s="76">
        <v>5356167.9265601765</v>
      </c>
      <c r="W90" s="76">
        <v>5056131.7883905098</v>
      </c>
    </row>
    <row r="91" spans="1:23">
      <c r="A91" s="113" t="s">
        <v>114</v>
      </c>
      <c r="B91" s="113" t="s">
        <v>57</v>
      </c>
      <c r="C91" s="76">
        <v>8720981.278902391</v>
      </c>
      <c r="D91" s="76">
        <v>10018522.353724441</v>
      </c>
      <c r="E91" s="76">
        <v>7632857.2577727474</v>
      </c>
      <c r="F91" s="76">
        <v>8825671.3921761196</v>
      </c>
      <c r="G91" s="76">
        <v>9030360.5654401127</v>
      </c>
      <c r="H91" s="76">
        <v>7512243.8995882412</v>
      </c>
      <c r="I91" s="76">
        <v>10016028.25243666</v>
      </c>
      <c r="J91" s="76">
        <v>7934803.9557400635</v>
      </c>
      <c r="K91" s="76">
        <v>7224756.5334066013</v>
      </c>
      <c r="L91" s="76">
        <v>11764598.948729999</v>
      </c>
      <c r="M91" s="76">
        <v>8419771.5343364719</v>
      </c>
      <c r="N91" s="76">
        <v>7969498.5295859864</v>
      </c>
      <c r="O91" s="76">
        <v>10082510.04028476</v>
      </c>
      <c r="P91" s="76">
        <v>9848631.3909587115</v>
      </c>
      <c r="Q91" s="76">
        <v>7863475.6978340829</v>
      </c>
      <c r="R91" s="76">
        <v>9633084.9829871301</v>
      </c>
      <c r="S91" s="76">
        <v>8765497.0596183594</v>
      </c>
      <c r="T91" s="76">
        <v>7869885.9479287555</v>
      </c>
      <c r="U91" s="76">
        <v>10298549.50582175</v>
      </c>
      <c r="V91" s="76">
        <v>8387360.9460207578</v>
      </c>
      <c r="W91" s="76">
        <v>7715699.2347708344</v>
      </c>
    </row>
    <row r="92" spans="1:23">
      <c r="A92" s="113" t="s">
        <v>114</v>
      </c>
      <c r="B92" s="113" t="s">
        <v>58</v>
      </c>
      <c r="C92" s="76">
        <v>6377982.2270211829</v>
      </c>
      <c r="D92" s="76">
        <v>3007461.0412493101</v>
      </c>
      <c r="E92" s="76">
        <v>6371814.0183537174</v>
      </c>
      <c r="F92" s="76">
        <v>3168452.3789930572</v>
      </c>
      <c r="G92" s="76">
        <v>3951862.667897318</v>
      </c>
      <c r="H92" s="76">
        <v>4215108.5942549864</v>
      </c>
      <c r="I92" s="76">
        <v>3626256.7631458859</v>
      </c>
      <c r="J92" s="76">
        <v>3185484.8554871492</v>
      </c>
      <c r="K92" s="76">
        <v>4446286.8619100954</v>
      </c>
      <c r="L92" s="76">
        <v>7165492.219913424</v>
      </c>
      <c r="M92" s="76">
        <v>6175225.0442382405</v>
      </c>
      <c r="N92" s="76">
        <v>7045122.2575070076</v>
      </c>
      <c r="O92" s="76">
        <v>6874890.1669779336</v>
      </c>
      <c r="P92" s="76">
        <v>3964950.4293073379</v>
      </c>
      <c r="Q92" s="76">
        <v>5175617.3471365375</v>
      </c>
      <c r="R92" s="76">
        <v>3773894.4339685449</v>
      </c>
      <c r="S92" s="76">
        <v>4082764.3064132412</v>
      </c>
      <c r="T92" s="76">
        <v>4255932.2269355413</v>
      </c>
      <c r="U92" s="76">
        <v>3688991.1657513431</v>
      </c>
      <c r="V92" s="76">
        <v>3566176.125594683</v>
      </c>
      <c r="W92" s="76">
        <v>4646296.1801292244</v>
      </c>
    </row>
    <row r="93" spans="1:23">
      <c r="A93" s="113" t="s">
        <v>114</v>
      </c>
      <c r="B93" s="113" t="s">
        <v>59</v>
      </c>
      <c r="C93" s="76">
        <v>1470324.7540636661</v>
      </c>
      <c r="D93" s="76">
        <v>1644882.3866714949</v>
      </c>
      <c r="E93" s="76">
        <v>2293150.7754317089</v>
      </c>
      <c r="F93" s="76">
        <v>2111716.8593647359</v>
      </c>
      <c r="G93" s="76">
        <v>1997695.0311216121</v>
      </c>
      <c r="H93" s="76">
        <v>2652587.0480525298</v>
      </c>
      <c r="I93" s="76">
        <v>2665168.5287953969</v>
      </c>
      <c r="J93" s="76">
        <v>2334089.334430024</v>
      </c>
      <c r="K93" s="76">
        <v>1848748.931674388</v>
      </c>
      <c r="L93" s="76">
        <v>3191949.5181269902</v>
      </c>
      <c r="M93" s="76">
        <v>1883124.4934394979</v>
      </c>
      <c r="N93" s="76">
        <v>2015932.5855221751</v>
      </c>
      <c r="O93" s="76">
        <v>2021738.2556196749</v>
      </c>
      <c r="P93" s="76">
        <v>1820187.3594468909</v>
      </c>
      <c r="Q93" s="76">
        <v>2032240.110817411</v>
      </c>
      <c r="R93" s="76">
        <v>2262012.960039217</v>
      </c>
      <c r="S93" s="76">
        <v>1952654.585295696</v>
      </c>
      <c r="T93" s="76">
        <v>2903420.8788218801</v>
      </c>
      <c r="U93" s="76">
        <v>2836746.156056318</v>
      </c>
      <c r="V93" s="76">
        <v>2451908.5607570419</v>
      </c>
      <c r="W93" s="76">
        <v>2262680.7149457969</v>
      </c>
    </row>
    <row r="94" spans="1:23">
      <c r="A94" s="113" t="s">
        <v>114</v>
      </c>
      <c r="B94" s="113" t="s">
        <v>60</v>
      </c>
      <c r="C94" s="76">
        <v>7886938.0450539673</v>
      </c>
      <c r="D94" s="76">
        <v>4413087.2823453052</v>
      </c>
      <c r="E94" s="76">
        <v>5567148.4900408499</v>
      </c>
      <c r="F94" s="76">
        <v>4319822.9209807096</v>
      </c>
      <c r="G94" s="76">
        <v>4697229.0731701376</v>
      </c>
      <c r="H94" s="76">
        <v>3932430.8987810281</v>
      </c>
      <c r="I94" s="76">
        <v>3942267.0212230338</v>
      </c>
      <c r="J94" s="76">
        <v>5643374.380356621</v>
      </c>
      <c r="K94" s="76">
        <v>3002680.0739156958</v>
      </c>
      <c r="L94" s="76">
        <v>6209980.2292642565</v>
      </c>
      <c r="M94" s="76">
        <v>4648447.6527638128</v>
      </c>
      <c r="N94" s="76">
        <v>11501364.69874919</v>
      </c>
      <c r="O94" s="76">
        <v>8925994.6008513551</v>
      </c>
      <c r="P94" s="76">
        <v>5353169.4283655826</v>
      </c>
      <c r="Q94" s="76">
        <v>5276755.613418228</v>
      </c>
      <c r="R94" s="76">
        <v>4873600.402714232</v>
      </c>
      <c r="S94" s="76">
        <v>4805512.519988684</v>
      </c>
      <c r="T94" s="76">
        <v>4196478.0604180396</v>
      </c>
      <c r="U94" s="76">
        <v>4674428.7446539998</v>
      </c>
      <c r="V94" s="76">
        <v>5596475.8288142942</v>
      </c>
      <c r="W94" s="76">
        <v>3633107.584023335</v>
      </c>
    </row>
    <row r="95" spans="1:23">
      <c r="A95" s="113" t="s">
        <v>114</v>
      </c>
      <c r="B95" s="113" t="s">
        <v>61</v>
      </c>
      <c r="C95" s="76">
        <v>5996499.2194080222</v>
      </c>
      <c r="D95" s="76">
        <v>6545603.0274266824</v>
      </c>
      <c r="E95" s="76">
        <v>6114644.9850659026</v>
      </c>
      <c r="F95" s="76">
        <v>6078180.6173721906</v>
      </c>
      <c r="G95" s="76">
        <v>6809500.3202774497</v>
      </c>
      <c r="H95" s="76">
        <v>5269664.1256952332</v>
      </c>
      <c r="I95" s="76">
        <v>6873796.7190273944</v>
      </c>
      <c r="J95" s="76">
        <v>6356464.3808748648</v>
      </c>
      <c r="K95" s="76">
        <v>5892110.6074496089</v>
      </c>
      <c r="L95" s="76">
        <v>7616987.0924097532</v>
      </c>
      <c r="M95" s="76">
        <v>6105865.9296936654</v>
      </c>
      <c r="N95" s="76">
        <v>6534627.3258865047</v>
      </c>
      <c r="O95" s="76">
        <v>6613178.8401983529</v>
      </c>
      <c r="P95" s="76">
        <v>6768880.2167659756</v>
      </c>
      <c r="Q95" s="76">
        <v>6117186.7126375018</v>
      </c>
      <c r="R95" s="76">
        <v>6776793.6907072486</v>
      </c>
      <c r="S95" s="76">
        <v>6596354.0095469914</v>
      </c>
      <c r="T95" s="76">
        <v>5799320.9018995184</v>
      </c>
      <c r="U95" s="76">
        <v>7111710.7932996098</v>
      </c>
      <c r="V95" s="76">
        <v>6404564.7337696385</v>
      </c>
      <c r="W95" s="76">
        <v>6366286.2603836628</v>
      </c>
    </row>
    <row r="96" spans="1:23">
      <c r="A96" s="113" t="s">
        <v>114</v>
      </c>
      <c r="B96" s="113" t="s">
        <v>62</v>
      </c>
      <c r="C96" s="76">
        <v>425638.77288101573</v>
      </c>
      <c r="D96" s="76">
        <v>485222.43980903638</v>
      </c>
      <c r="E96" s="76">
        <v>124893.6846973034</v>
      </c>
      <c r="F96" s="76">
        <v>254594.31968655871</v>
      </c>
      <c r="G96" s="76">
        <v>312346.93682976387</v>
      </c>
      <c r="H96" s="76">
        <v>127533.23295013521</v>
      </c>
      <c r="I96" s="76">
        <v>394568.66902806843</v>
      </c>
      <c r="J96" s="76">
        <v>248596.8566843007</v>
      </c>
      <c r="K96" s="76">
        <v>115437.1083201672</v>
      </c>
      <c r="L96" s="76">
        <v>488962.75073311309</v>
      </c>
      <c r="M96" s="76">
        <v>369693.5523281233</v>
      </c>
      <c r="N96" s="76">
        <v>245522.68746193929</v>
      </c>
      <c r="O96" s="76">
        <v>455984.49783347489</v>
      </c>
      <c r="P96" s="76">
        <v>393740.06421720312</v>
      </c>
      <c r="Q96" s="76">
        <v>118088.9994276864</v>
      </c>
      <c r="R96" s="76">
        <v>297345.30893794057</v>
      </c>
      <c r="S96" s="76">
        <v>262832.12558216549</v>
      </c>
      <c r="T96" s="76">
        <v>121484.9192528141</v>
      </c>
      <c r="U96" s="76">
        <v>347967.75722002389</v>
      </c>
      <c r="V96" s="76">
        <v>253621.61086396259</v>
      </c>
      <c r="W96" s="76">
        <v>129215.192310215</v>
      </c>
    </row>
    <row r="97" spans="1:23">
      <c r="A97" s="113" t="s">
        <v>114</v>
      </c>
      <c r="B97" s="113" t="s">
        <v>63</v>
      </c>
      <c r="C97" s="76">
        <v>3357291.1467447248</v>
      </c>
      <c r="D97" s="76">
        <v>4852513.36057082</v>
      </c>
      <c r="E97" s="76">
        <v>2995814.608155332</v>
      </c>
      <c r="F97" s="76">
        <v>3842253.3961685961</v>
      </c>
      <c r="G97" s="76">
        <v>4065212.7638062048</v>
      </c>
      <c r="H97" s="76">
        <v>3052748.5731660151</v>
      </c>
      <c r="I97" s="76">
        <v>4678669.8285004012</v>
      </c>
      <c r="J97" s="76">
        <v>2997124.1973202131</v>
      </c>
      <c r="K97" s="76">
        <v>3321294.8352842322</v>
      </c>
      <c r="L97" s="76">
        <v>5904038.7349653337</v>
      </c>
      <c r="M97" s="76">
        <v>3634097.864169939</v>
      </c>
      <c r="N97" s="76">
        <v>3313388.9796794201</v>
      </c>
      <c r="O97" s="76">
        <v>4183886.4692877429</v>
      </c>
      <c r="P97" s="76">
        <v>4371433.7160245609</v>
      </c>
      <c r="Q97" s="76">
        <v>3121570.9641044871</v>
      </c>
      <c r="R97" s="76">
        <v>4181212.6174197379</v>
      </c>
      <c r="S97" s="76">
        <v>3804329.7631209912</v>
      </c>
      <c r="T97" s="76">
        <v>3205903.414300337</v>
      </c>
      <c r="U97" s="76">
        <v>4533184.6762735862</v>
      </c>
      <c r="V97" s="76">
        <v>3329467.5545415068</v>
      </c>
      <c r="W97" s="76">
        <v>3455444.9589284961</v>
      </c>
    </row>
    <row r="98" spans="1:23">
      <c r="A98" s="113" t="s">
        <v>114</v>
      </c>
      <c r="B98" s="113" t="s">
        <v>6</v>
      </c>
      <c r="C98" s="77">
        <v>182600247.8174662</v>
      </c>
      <c r="D98" s="77">
        <v>193678196.37968841</v>
      </c>
      <c r="E98" s="77">
        <v>164452154.76685071</v>
      </c>
      <c r="F98" s="77">
        <v>184568063.66910061</v>
      </c>
      <c r="G98" s="77">
        <v>190982663.80979621</v>
      </c>
      <c r="H98" s="77">
        <v>170131738.7973133</v>
      </c>
      <c r="I98" s="77">
        <v>201473900.14906719</v>
      </c>
      <c r="J98" s="77">
        <v>176023373.2499651</v>
      </c>
      <c r="K98" s="77">
        <v>162184332.426604</v>
      </c>
      <c r="L98" s="77">
        <v>248979494.5188469</v>
      </c>
      <c r="M98" s="77">
        <v>179934042.38878259</v>
      </c>
      <c r="N98" s="77">
        <v>203526947.69005981</v>
      </c>
      <c r="O98" s="77">
        <v>206813362.0864493</v>
      </c>
      <c r="P98" s="77">
        <v>194626263.50118649</v>
      </c>
      <c r="Q98" s="77">
        <v>169683082.50650641</v>
      </c>
      <c r="R98" s="77">
        <v>202584756.06948391</v>
      </c>
      <c r="S98" s="77">
        <v>187685276.60525039</v>
      </c>
      <c r="T98" s="77">
        <v>177543024.37577441</v>
      </c>
      <c r="U98" s="77">
        <v>210715323.1872502</v>
      </c>
      <c r="V98" s="77">
        <v>183318468.8351191</v>
      </c>
      <c r="W98" s="77">
        <v>172630963.0591884</v>
      </c>
    </row>
    <row r="99" spans="1:23">
      <c r="A99" s="113" t="s">
        <v>115</v>
      </c>
      <c r="B99" s="113" t="s">
        <v>42</v>
      </c>
      <c r="C99" s="76">
        <v>1105032.259232284</v>
      </c>
      <c r="D99" s="76">
        <v>1298955.5302478501</v>
      </c>
      <c r="E99" s="76">
        <v>1184809.6213532479</v>
      </c>
      <c r="F99" s="76">
        <v>1269446.4301267031</v>
      </c>
      <c r="G99" s="76">
        <v>1523625.4615736371</v>
      </c>
      <c r="H99" s="76">
        <v>1148651.851071859</v>
      </c>
      <c r="I99" s="76">
        <v>1832110.604884167</v>
      </c>
      <c r="J99" s="76">
        <v>1334623.194817971</v>
      </c>
      <c r="K99" s="76">
        <v>1246611.9916180749</v>
      </c>
      <c r="L99" s="76">
        <v>1904227.693838374</v>
      </c>
      <c r="M99" s="76">
        <v>1520299.3967881079</v>
      </c>
      <c r="N99" s="76">
        <v>1554472.461532278</v>
      </c>
      <c r="O99" s="76">
        <v>1657673.0899374471</v>
      </c>
      <c r="P99" s="76">
        <v>1708898.601703479</v>
      </c>
      <c r="Q99" s="76">
        <v>1498453.566606262</v>
      </c>
      <c r="R99" s="76">
        <v>1679530.3280071481</v>
      </c>
      <c r="S99" s="76">
        <v>1680608.0181482099</v>
      </c>
      <c r="T99" s="76">
        <v>1414227.9901780449</v>
      </c>
      <c r="U99" s="76">
        <v>2027710.5573363099</v>
      </c>
      <c r="V99" s="76">
        <v>1571555.2598161551</v>
      </c>
      <c r="W99" s="76">
        <v>1458593.088202269</v>
      </c>
    </row>
    <row r="100" spans="1:23">
      <c r="A100" s="113" t="s">
        <v>115</v>
      </c>
      <c r="B100" s="113" t="s">
        <v>43</v>
      </c>
      <c r="C100" s="76">
        <v>3929944.404743663</v>
      </c>
      <c r="D100" s="76">
        <v>3314835.8985495782</v>
      </c>
      <c r="E100" s="76">
        <v>2995801.8872080282</v>
      </c>
      <c r="F100" s="76">
        <v>2826048.7694311389</v>
      </c>
      <c r="G100" s="76">
        <v>3243095.9990325281</v>
      </c>
      <c r="H100" s="76">
        <v>2791434.2498796969</v>
      </c>
      <c r="I100" s="76">
        <v>3204692.117988307</v>
      </c>
      <c r="J100" s="76">
        <v>2974139.733454247</v>
      </c>
      <c r="K100" s="76">
        <v>2551912.4937997339</v>
      </c>
      <c r="L100" s="76">
        <v>4582699.6910863612</v>
      </c>
      <c r="M100" s="76">
        <v>3849255.8579707281</v>
      </c>
      <c r="N100" s="76">
        <v>5040403.0957313459</v>
      </c>
      <c r="O100" s="76">
        <v>4518854.3892214159</v>
      </c>
      <c r="P100" s="76">
        <v>3427428.4319263422</v>
      </c>
      <c r="Q100" s="76">
        <v>3044197.334019308</v>
      </c>
      <c r="R100" s="76">
        <v>3136501.5315859229</v>
      </c>
      <c r="S100" s="76">
        <v>3190297.0987262549</v>
      </c>
      <c r="T100" s="76">
        <v>2878149.0993424882</v>
      </c>
      <c r="U100" s="76">
        <v>3310017.6630230038</v>
      </c>
      <c r="V100" s="76">
        <v>3025193.8028611322</v>
      </c>
      <c r="W100" s="76">
        <v>2869990.3534767008</v>
      </c>
    </row>
    <row r="101" spans="1:23">
      <c r="A101" s="113" t="s">
        <v>115</v>
      </c>
      <c r="B101" s="113" t="s">
        <v>44</v>
      </c>
      <c r="C101" s="76">
        <v>5408893.0303031104</v>
      </c>
      <c r="D101" s="76">
        <v>6573169.9957324378</v>
      </c>
      <c r="E101" s="76">
        <v>5027950.5078424839</v>
      </c>
      <c r="F101" s="76">
        <v>6532211.2215909362</v>
      </c>
      <c r="G101" s="76">
        <v>6890420.6720680743</v>
      </c>
      <c r="H101" s="76">
        <v>5770488.2686451105</v>
      </c>
      <c r="I101" s="76">
        <v>7568309.9209559113</v>
      </c>
      <c r="J101" s="76">
        <v>6168656.878366624</v>
      </c>
      <c r="K101" s="76">
        <v>5654109.383272266</v>
      </c>
      <c r="L101" s="76">
        <v>8175919.809398531</v>
      </c>
      <c r="M101" s="76">
        <v>6228023.903375512</v>
      </c>
      <c r="N101" s="76">
        <v>5613369.8906125585</v>
      </c>
      <c r="O101" s="76">
        <v>6673018.2075347714</v>
      </c>
      <c r="P101" s="76">
        <v>7158600.4675936028</v>
      </c>
      <c r="Q101" s="76">
        <v>5637280.8719038479</v>
      </c>
      <c r="R101" s="76">
        <v>7488714.9926775759</v>
      </c>
      <c r="S101" s="76">
        <v>7028126.7017585794</v>
      </c>
      <c r="T101" s="76">
        <v>6104198.0558972824</v>
      </c>
      <c r="U101" s="76">
        <v>7931135.6072630519</v>
      </c>
      <c r="V101" s="76">
        <v>6620416.4198964098</v>
      </c>
      <c r="W101" s="76">
        <v>5898096.8525198642</v>
      </c>
    </row>
    <row r="102" spans="1:23">
      <c r="A102" s="113" t="s">
        <v>115</v>
      </c>
      <c r="B102" s="113" t="s">
        <v>45</v>
      </c>
      <c r="C102" s="76">
        <v>16032516.59510822</v>
      </c>
      <c r="D102" s="76">
        <v>15818157.11878217</v>
      </c>
      <c r="E102" s="76">
        <v>15234292.42467279</v>
      </c>
      <c r="F102" s="76">
        <v>16453545.515503781</v>
      </c>
      <c r="G102" s="76">
        <v>17108822.46853618</v>
      </c>
      <c r="H102" s="76">
        <v>17203739.984815899</v>
      </c>
      <c r="I102" s="76">
        <v>17919602.12999339</v>
      </c>
      <c r="J102" s="76">
        <v>18942061.72196449</v>
      </c>
      <c r="K102" s="76">
        <v>17800831.91046989</v>
      </c>
      <c r="L102" s="76">
        <v>15831358.63060536</v>
      </c>
      <c r="M102" s="76">
        <v>16674459.768797981</v>
      </c>
      <c r="N102" s="76">
        <v>17045771.890243471</v>
      </c>
      <c r="O102" s="76">
        <v>18418500.05097755</v>
      </c>
      <c r="P102" s="76">
        <v>18232308.292598289</v>
      </c>
      <c r="Q102" s="76">
        <v>16852222.237714171</v>
      </c>
      <c r="R102" s="76">
        <v>18103223.745019872</v>
      </c>
      <c r="S102" s="76">
        <v>17938465.680232529</v>
      </c>
      <c r="T102" s="76">
        <v>18190978.10804148</v>
      </c>
      <c r="U102" s="76">
        <v>18644470.573682878</v>
      </c>
      <c r="V102" s="76">
        <v>19664790.826785751</v>
      </c>
      <c r="W102" s="76">
        <v>18979147.94169832</v>
      </c>
    </row>
    <row r="103" spans="1:23">
      <c r="A103" s="113" t="s">
        <v>115</v>
      </c>
      <c r="B103" s="113" t="s">
        <v>46</v>
      </c>
      <c r="C103" s="76">
        <v>20294056.928335711</v>
      </c>
      <c r="D103" s="76">
        <v>19141819.342105199</v>
      </c>
      <c r="E103" s="76">
        <v>14251039.576088339</v>
      </c>
      <c r="F103" s="76">
        <v>25304789.926506098</v>
      </c>
      <c r="G103" s="76">
        <v>20130599.987323549</v>
      </c>
      <c r="H103" s="76">
        <v>25669286.294667829</v>
      </c>
      <c r="I103" s="76">
        <v>19677714.18600487</v>
      </c>
      <c r="J103" s="76">
        <v>17914459.697627399</v>
      </c>
      <c r="K103" s="76">
        <v>18036108.529855572</v>
      </c>
      <c r="L103" s="76">
        <v>29527609.974878538</v>
      </c>
      <c r="M103" s="76">
        <v>16645662.247259419</v>
      </c>
      <c r="N103" s="76">
        <v>24233976.155909989</v>
      </c>
      <c r="O103" s="76">
        <v>22183478.065913249</v>
      </c>
      <c r="P103" s="76">
        <v>19223824.69664919</v>
      </c>
      <c r="Q103" s="76">
        <v>17404533.746119909</v>
      </c>
      <c r="R103" s="76">
        <v>25885347.4462668</v>
      </c>
      <c r="S103" s="76">
        <v>19585604.215437081</v>
      </c>
      <c r="T103" s="76">
        <v>25701372.192712881</v>
      </c>
      <c r="U103" s="76">
        <v>21705764.5202775</v>
      </c>
      <c r="V103" s="76">
        <v>18187300.752223689</v>
      </c>
      <c r="W103" s="76">
        <v>19150561.727528989</v>
      </c>
    </row>
    <row r="104" spans="1:23">
      <c r="A104" s="113" t="s">
        <v>115</v>
      </c>
      <c r="B104" s="113" t="s">
        <v>47</v>
      </c>
      <c r="C104" s="76">
        <v>33302738.9186836</v>
      </c>
      <c r="D104" s="76">
        <v>36965745.647486903</v>
      </c>
      <c r="E104" s="76">
        <v>36321276.557619907</v>
      </c>
      <c r="F104" s="76">
        <v>37189568.357485421</v>
      </c>
      <c r="G104" s="76">
        <v>41789403.054395176</v>
      </c>
      <c r="H104" s="76">
        <v>35418338.129315823</v>
      </c>
      <c r="I104" s="76">
        <v>42016510.145393036</v>
      </c>
      <c r="J104" s="76">
        <v>40664378.216854401</v>
      </c>
      <c r="K104" s="76">
        <v>34322073.185014531</v>
      </c>
      <c r="L104" s="76">
        <v>49724311.965193011</v>
      </c>
      <c r="M104" s="76">
        <v>38204296.402814701</v>
      </c>
      <c r="N104" s="76">
        <v>35716487.652525492</v>
      </c>
      <c r="O104" s="76">
        <v>42192182.450287417</v>
      </c>
      <c r="P104" s="76">
        <v>41683671.744235218</v>
      </c>
      <c r="Q104" s="76">
        <v>39014700.493353076</v>
      </c>
      <c r="R104" s="76">
        <v>43431747.145682603</v>
      </c>
      <c r="S104" s="76">
        <v>42749895.028229207</v>
      </c>
      <c r="T104" s="76">
        <v>38109989.618673682</v>
      </c>
      <c r="U104" s="76">
        <v>46145926.697332174</v>
      </c>
      <c r="V104" s="76">
        <v>42081609.456454083</v>
      </c>
      <c r="W104" s="76">
        <v>36653185.740214713</v>
      </c>
    </row>
    <row r="105" spans="1:23">
      <c r="A105" s="113" t="s">
        <v>115</v>
      </c>
      <c r="B105" s="113" t="s">
        <v>48</v>
      </c>
      <c r="C105" s="76">
        <v>672529.2155189293</v>
      </c>
      <c r="D105" s="76">
        <v>838874.1557571278</v>
      </c>
      <c r="E105" s="76">
        <v>805697.83348727599</v>
      </c>
      <c r="F105" s="76">
        <v>893024.44757830095</v>
      </c>
      <c r="G105" s="76">
        <v>1046258.22338133</v>
      </c>
      <c r="H105" s="76">
        <v>831276.75006384042</v>
      </c>
      <c r="I105" s="76">
        <v>992958.36835728295</v>
      </c>
      <c r="J105" s="76">
        <v>963555.72697985044</v>
      </c>
      <c r="K105" s="76">
        <v>823964.20461089269</v>
      </c>
      <c r="L105" s="76">
        <v>1073900.19813957</v>
      </c>
      <c r="M105" s="76">
        <v>929825.72670712741</v>
      </c>
      <c r="N105" s="76">
        <v>990136.60058239405</v>
      </c>
      <c r="O105" s="76">
        <v>962964.81970147102</v>
      </c>
      <c r="P105" s="76">
        <v>1095725.2039142279</v>
      </c>
      <c r="Q105" s="76">
        <v>994179.56961614056</v>
      </c>
      <c r="R105" s="76">
        <v>1086801.7112605539</v>
      </c>
      <c r="S105" s="76">
        <v>1104191.4392688579</v>
      </c>
      <c r="T105" s="76">
        <v>935525.32301935216</v>
      </c>
      <c r="U105" s="76">
        <v>1136201.971196126</v>
      </c>
      <c r="V105" s="76">
        <v>1049245.1076580889</v>
      </c>
      <c r="W105" s="76">
        <v>936743.25811680243</v>
      </c>
    </row>
    <row r="106" spans="1:23">
      <c r="A106" s="113" t="s">
        <v>115</v>
      </c>
      <c r="B106" s="113" t="s">
        <v>49</v>
      </c>
      <c r="C106" s="76">
        <v>6312103.3477753988</v>
      </c>
      <c r="D106" s="76">
        <v>5175159.8294963446</v>
      </c>
      <c r="E106" s="76">
        <v>5477159.3923158757</v>
      </c>
      <c r="F106" s="76">
        <v>4999901.5292960508</v>
      </c>
      <c r="G106" s="76">
        <v>5729482.8126064362</v>
      </c>
      <c r="H106" s="76">
        <v>4765421.3061951594</v>
      </c>
      <c r="I106" s="76">
        <v>5613401.9694801876</v>
      </c>
      <c r="J106" s="76">
        <v>5477943.2821880784</v>
      </c>
      <c r="K106" s="76">
        <v>4265972.0281185061</v>
      </c>
      <c r="L106" s="76">
        <v>6466783.4572989903</v>
      </c>
      <c r="M106" s="76">
        <v>5422734.7457440533</v>
      </c>
      <c r="N106" s="76">
        <v>13728906.20862861</v>
      </c>
      <c r="O106" s="76">
        <v>7504149.8027727371</v>
      </c>
      <c r="P106" s="76">
        <v>5645467.9319428187</v>
      </c>
      <c r="Q106" s="76">
        <v>5384178.7216132814</v>
      </c>
      <c r="R106" s="76">
        <v>5868860.0583120082</v>
      </c>
      <c r="S106" s="76">
        <v>5641939.5878608227</v>
      </c>
      <c r="T106" s="76">
        <v>4942776.4098126031</v>
      </c>
      <c r="U106" s="76">
        <v>5948686.4697528332</v>
      </c>
      <c r="V106" s="76">
        <v>5592908.974920704</v>
      </c>
      <c r="W106" s="76">
        <v>4612754.5004616166</v>
      </c>
    </row>
    <row r="107" spans="1:23">
      <c r="A107" s="113" t="s">
        <v>115</v>
      </c>
      <c r="B107" s="113" t="s">
        <v>50</v>
      </c>
      <c r="C107" s="76">
        <v>9401713.6087068766</v>
      </c>
      <c r="D107" s="76">
        <v>9505630.837855896</v>
      </c>
      <c r="E107" s="76">
        <v>8872298.5810321532</v>
      </c>
      <c r="F107" s="76">
        <v>8962617.2260863967</v>
      </c>
      <c r="G107" s="76">
        <v>9562412.1866184585</v>
      </c>
      <c r="H107" s="76">
        <v>8477057.4778291527</v>
      </c>
      <c r="I107" s="76">
        <v>11677339.46017193</v>
      </c>
      <c r="J107" s="76">
        <v>9790528.2063266803</v>
      </c>
      <c r="K107" s="76">
        <v>9427635.266411854</v>
      </c>
      <c r="L107" s="76">
        <v>13316296.27510047</v>
      </c>
      <c r="M107" s="76">
        <v>10396745.358537471</v>
      </c>
      <c r="N107" s="76">
        <v>15117695.88485196</v>
      </c>
      <c r="O107" s="76">
        <v>12178627.151197109</v>
      </c>
      <c r="P107" s="76">
        <v>11050118.678049879</v>
      </c>
      <c r="Q107" s="76">
        <v>9842271.7441352475</v>
      </c>
      <c r="R107" s="76">
        <v>10714243.05236309</v>
      </c>
      <c r="S107" s="76">
        <v>10110044.351740099</v>
      </c>
      <c r="T107" s="76">
        <v>9309623.1177828554</v>
      </c>
      <c r="U107" s="76">
        <v>11961192.288151519</v>
      </c>
      <c r="V107" s="76">
        <v>10038047.000263879</v>
      </c>
      <c r="W107" s="76">
        <v>9631099.8871033266</v>
      </c>
    </row>
    <row r="108" spans="1:23">
      <c r="A108" s="113" t="s">
        <v>115</v>
      </c>
      <c r="B108" s="113" t="s">
        <v>51</v>
      </c>
      <c r="C108" s="76">
        <v>10486743.921657</v>
      </c>
      <c r="D108" s="76">
        <v>14342917.17587176</v>
      </c>
      <c r="E108" s="76">
        <v>9926087.6048564874</v>
      </c>
      <c r="F108" s="76">
        <v>13959612.50571242</v>
      </c>
      <c r="G108" s="76">
        <v>14375067.98772723</v>
      </c>
      <c r="H108" s="76">
        <v>10528325.14222748</v>
      </c>
      <c r="I108" s="76">
        <v>16619368.78356735</v>
      </c>
      <c r="J108" s="76">
        <v>12005470.879891019</v>
      </c>
      <c r="K108" s="76">
        <v>11422443.213639271</v>
      </c>
      <c r="L108" s="76">
        <v>18599899.749366511</v>
      </c>
      <c r="M108" s="76">
        <v>13808781.18550236</v>
      </c>
      <c r="N108" s="76">
        <v>11689054.529541889</v>
      </c>
      <c r="O108" s="76">
        <v>14954507.50723324</v>
      </c>
      <c r="P108" s="76">
        <v>16002239.65933606</v>
      </c>
      <c r="Q108" s="76">
        <v>11565667.95594649</v>
      </c>
      <c r="R108" s="76">
        <v>16450047.33917986</v>
      </c>
      <c r="S108" s="76">
        <v>14598533.46849403</v>
      </c>
      <c r="T108" s="76">
        <v>11761924.82743095</v>
      </c>
      <c r="U108" s="76">
        <v>17453266.34611658</v>
      </c>
      <c r="V108" s="76">
        <v>13313803.843266159</v>
      </c>
      <c r="W108" s="76">
        <v>12297742.890036659</v>
      </c>
    </row>
    <row r="109" spans="1:23">
      <c r="A109" s="113" t="s">
        <v>115</v>
      </c>
      <c r="B109" s="113" t="s">
        <v>52</v>
      </c>
      <c r="C109" s="76">
        <v>17996489.645903882</v>
      </c>
      <c r="D109" s="76">
        <v>22792206.397445139</v>
      </c>
      <c r="E109" s="76">
        <v>17037814.111444399</v>
      </c>
      <c r="F109" s="76">
        <v>20517180.462743908</v>
      </c>
      <c r="G109" s="76">
        <v>21728044.508293308</v>
      </c>
      <c r="H109" s="76">
        <v>18054071.358183641</v>
      </c>
      <c r="I109" s="76">
        <v>25496167.49773746</v>
      </c>
      <c r="J109" s="76">
        <v>19219935.933410261</v>
      </c>
      <c r="K109" s="76">
        <v>19496516.92125776</v>
      </c>
      <c r="L109" s="76">
        <v>40833482.79923813</v>
      </c>
      <c r="M109" s="76">
        <v>21315753.694267441</v>
      </c>
      <c r="N109" s="76">
        <v>20898755.413426589</v>
      </c>
      <c r="O109" s="76">
        <v>22596347.907819271</v>
      </c>
      <c r="P109" s="76">
        <v>23602570.92990648</v>
      </c>
      <c r="Q109" s="76">
        <v>18380090.345113061</v>
      </c>
      <c r="R109" s="76">
        <v>23641079.249523509</v>
      </c>
      <c r="S109" s="76">
        <v>21586476.650716148</v>
      </c>
      <c r="T109" s="76">
        <v>19385313.131247532</v>
      </c>
      <c r="U109" s="76">
        <v>26567527.16323252</v>
      </c>
      <c r="V109" s="76">
        <v>20935314.45672578</v>
      </c>
      <c r="W109" s="76">
        <v>21167559.713869389</v>
      </c>
    </row>
    <row r="110" spans="1:23">
      <c r="A110" s="113" t="s">
        <v>115</v>
      </c>
      <c r="B110" s="113" t="s">
        <v>53</v>
      </c>
      <c r="C110" s="76">
        <v>1342849.433972999</v>
      </c>
      <c r="D110" s="76">
        <v>1051491.6127266891</v>
      </c>
      <c r="E110" s="76">
        <v>991023.20265143889</v>
      </c>
      <c r="F110" s="76">
        <v>1124633.586289054</v>
      </c>
      <c r="G110" s="76">
        <v>1165016.5171020019</v>
      </c>
      <c r="H110" s="76">
        <v>1174036.965486676</v>
      </c>
      <c r="I110" s="76">
        <v>1279262.7809929249</v>
      </c>
      <c r="J110" s="76">
        <v>1036576.987396872</v>
      </c>
      <c r="K110" s="76">
        <v>1091152.568055524</v>
      </c>
      <c r="L110" s="76">
        <v>1231323.179709201</v>
      </c>
      <c r="M110" s="76">
        <v>1749098.147944191</v>
      </c>
      <c r="N110" s="76">
        <v>2379172.9449415822</v>
      </c>
      <c r="O110" s="76">
        <v>1538588.281724358</v>
      </c>
      <c r="P110" s="76">
        <v>1159948.031152464</v>
      </c>
      <c r="Q110" s="76">
        <v>1039812.175061752</v>
      </c>
      <c r="R110" s="76">
        <v>1199253.863135901</v>
      </c>
      <c r="S110" s="76">
        <v>1206718.822493009</v>
      </c>
      <c r="T110" s="76">
        <v>1207113.054928452</v>
      </c>
      <c r="U110" s="76">
        <v>1253987.7319264321</v>
      </c>
      <c r="V110" s="76">
        <v>1107445.9152115961</v>
      </c>
      <c r="W110" s="76">
        <v>1138292.303762614</v>
      </c>
    </row>
    <row r="111" spans="1:23">
      <c r="A111" s="113" t="s">
        <v>115</v>
      </c>
      <c r="B111" s="113" t="s">
        <v>54</v>
      </c>
      <c r="C111" s="76">
        <v>2227736.6317297439</v>
      </c>
      <c r="D111" s="76">
        <v>2672025.4374828702</v>
      </c>
      <c r="E111" s="76">
        <v>2055437.759972882</v>
      </c>
      <c r="F111" s="76">
        <v>2230198.4999918891</v>
      </c>
      <c r="G111" s="76">
        <v>2471806.5238524871</v>
      </c>
      <c r="H111" s="76">
        <v>1994165.9850322159</v>
      </c>
      <c r="I111" s="76">
        <v>2900701.1877860678</v>
      </c>
      <c r="J111" s="76">
        <v>2075147.1149347839</v>
      </c>
      <c r="K111" s="76">
        <v>2002515.084089892</v>
      </c>
      <c r="L111" s="76">
        <v>3366652.9625589168</v>
      </c>
      <c r="M111" s="76">
        <v>2369872.3167005419</v>
      </c>
      <c r="N111" s="76">
        <v>2528401.6681009959</v>
      </c>
      <c r="O111" s="76">
        <v>2839562.772299116</v>
      </c>
      <c r="P111" s="76">
        <v>2700788.415309499</v>
      </c>
      <c r="Q111" s="76">
        <v>2146719.0869369679</v>
      </c>
      <c r="R111" s="76">
        <v>2630104.7011653339</v>
      </c>
      <c r="S111" s="76">
        <v>2398874.053471039</v>
      </c>
      <c r="T111" s="76">
        <v>2135903.1710580522</v>
      </c>
      <c r="U111" s="76">
        <v>3019448.5188898519</v>
      </c>
      <c r="V111" s="76">
        <v>2279393.8175915331</v>
      </c>
      <c r="W111" s="76">
        <v>2201464.2969764909</v>
      </c>
    </row>
    <row r="112" spans="1:23">
      <c r="A112" s="113" t="s">
        <v>115</v>
      </c>
      <c r="B112" s="113" t="s">
        <v>55</v>
      </c>
      <c r="C112" s="76">
        <v>2659202.6684059729</v>
      </c>
      <c r="D112" s="76">
        <v>2971689.7050911989</v>
      </c>
      <c r="E112" s="76">
        <v>2075227.8744099501</v>
      </c>
      <c r="F112" s="76">
        <v>2707860.4885245268</v>
      </c>
      <c r="G112" s="76">
        <v>3038350.6101249438</v>
      </c>
      <c r="H112" s="76">
        <v>2488590.5423202072</v>
      </c>
      <c r="I112" s="76">
        <v>3283021.3417323311</v>
      </c>
      <c r="J112" s="76">
        <v>2114818.8011818882</v>
      </c>
      <c r="K112" s="76">
        <v>2019936.593768372</v>
      </c>
      <c r="L112" s="76">
        <v>4107919.327767462</v>
      </c>
      <c r="M112" s="76">
        <v>3288157.276696031</v>
      </c>
      <c r="N112" s="76">
        <v>3176691.5587180979</v>
      </c>
      <c r="O112" s="76">
        <v>3462651.038725426</v>
      </c>
      <c r="P112" s="76">
        <v>3001631.7379697468</v>
      </c>
      <c r="Q112" s="76">
        <v>2299809.137842841</v>
      </c>
      <c r="R112" s="76">
        <v>3099374.5711643659</v>
      </c>
      <c r="S112" s="76">
        <v>2955155.457061253</v>
      </c>
      <c r="T112" s="76">
        <v>2602675.6336796982</v>
      </c>
      <c r="U112" s="76">
        <v>3394761.2703455319</v>
      </c>
      <c r="V112" s="76">
        <v>2421953.8740721052</v>
      </c>
      <c r="W112" s="76">
        <v>2310214.423392856</v>
      </c>
    </row>
    <row r="113" spans="1:23">
      <c r="A113" s="113" t="s">
        <v>115</v>
      </c>
      <c r="B113" s="113" t="s">
        <v>56</v>
      </c>
      <c r="C113" s="76">
        <v>1369600.98823614</v>
      </c>
      <c r="D113" s="76">
        <v>1842297.683871269</v>
      </c>
      <c r="E113" s="76">
        <v>2185195.6072534611</v>
      </c>
      <c r="F113" s="76">
        <v>3044256.8866682439</v>
      </c>
      <c r="G113" s="76">
        <v>3677045.5397158042</v>
      </c>
      <c r="H113" s="76">
        <v>2845288.6187785808</v>
      </c>
      <c r="I113" s="76">
        <v>4726406.7844749931</v>
      </c>
      <c r="J113" s="76">
        <v>3732658.9823254142</v>
      </c>
      <c r="K113" s="76">
        <v>3969629.1046249308</v>
      </c>
      <c r="L113" s="76">
        <v>5442550.8753008964</v>
      </c>
      <c r="M113" s="76">
        <v>4725043.8234664146</v>
      </c>
      <c r="N113" s="76">
        <v>3996515.8006241801</v>
      </c>
      <c r="O113" s="76">
        <v>4903426.4452810353</v>
      </c>
      <c r="P113" s="76">
        <v>5498990.1064986307</v>
      </c>
      <c r="Q113" s="76">
        <v>4271903.4312866386</v>
      </c>
      <c r="R113" s="76">
        <v>5751834.2045692476</v>
      </c>
      <c r="S113" s="76">
        <v>5174466.7304935893</v>
      </c>
      <c r="T113" s="76">
        <v>4190476.1513912668</v>
      </c>
      <c r="U113" s="76">
        <v>6350983.6240505669</v>
      </c>
      <c r="V113" s="76">
        <v>5185201.1147126816</v>
      </c>
      <c r="W113" s="76">
        <v>4918950.480336844</v>
      </c>
    </row>
    <row r="114" spans="1:23">
      <c r="A114" s="113" t="s">
        <v>115</v>
      </c>
      <c r="B114" s="113" t="s">
        <v>57</v>
      </c>
      <c r="C114" s="76">
        <v>6540735.9591767937</v>
      </c>
      <c r="D114" s="76">
        <v>7513891.7652933337</v>
      </c>
      <c r="E114" s="76">
        <v>6254172.4155875444</v>
      </c>
      <c r="F114" s="76">
        <v>7470655.0312460801</v>
      </c>
      <c r="G114" s="76">
        <v>7851884.4017117945</v>
      </c>
      <c r="H114" s="76">
        <v>6678938.2678274866</v>
      </c>
      <c r="I114" s="76">
        <v>9071643.2014634628</v>
      </c>
      <c r="J114" s="76">
        <v>7298874.8686866397</v>
      </c>
      <c r="K114" s="76">
        <v>6732587.1081397608</v>
      </c>
      <c r="L114" s="76">
        <v>11083378.82804215</v>
      </c>
      <c r="M114" s="76">
        <v>8005362.1579596056</v>
      </c>
      <c r="N114" s="76">
        <v>7636088.0959558543</v>
      </c>
      <c r="O114" s="76">
        <v>9723971.5541664585</v>
      </c>
      <c r="P114" s="76">
        <v>9550942.9811409712</v>
      </c>
      <c r="Q114" s="76">
        <v>7661443.9981264453</v>
      </c>
      <c r="R114" s="76">
        <v>9422712.3289309219</v>
      </c>
      <c r="S114" s="76">
        <v>8602785.1400994379</v>
      </c>
      <c r="T114" s="76">
        <v>7745712.08713888</v>
      </c>
      <c r="U114" s="76">
        <v>10160429.454023721</v>
      </c>
      <c r="V114" s="76">
        <v>8291746.1879900713</v>
      </c>
      <c r="W114" s="76">
        <v>7640935.0136886183</v>
      </c>
    </row>
    <row r="115" spans="1:23">
      <c r="A115" s="113" t="s">
        <v>115</v>
      </c>
      <c r="B115" s="113" t="s">
        <v>58</v>
      </c>
      <c r="C115" s="76">
        <v>5740184.0043190643</v>
      </c>
      <c r="D115" s="76">
        <v>2706714.937124379</v>
      </c>
      <c r="E115" s="76">
        <v>6013399.4798213206</v>
      </c>
      <c r="F115" s="76">
        <v>3034783.2942542871</v>
      </c>
      <c r="G115" s="76">
        <v>3826823.2631708798</v>
      </c>
      <c r="H115" s="76">
        <v>4115082.0914811618</v>
      </c>
      <c r="I115" s="76">
        <v>3561717.1835479038</v>
      </c>
      <c r="J115" s="76">
        <v>3142963.765527735</v>
      </c>
      <c r="K115" s="76">
        <v>4401773.7880255235</v>
      </c>
      <c r="L115" s="76">
        <v>7111690.3463765299</v>
      </c>
      <c r="M115" s="76">
        <v>6140450.1816019388</v>
      </c>
      <c r="N115" s="76">
        <v>7015367.0878161453</v>
      </c>
      <c r="O115" s="76">
        <v>6853113.0228723269</v>
      </c>
      <c r="P115" s="76">
        <v>3955530.7918905821</v>
      </c>
      <c r="Q115" s="76">
        <v>5166395.4590536105</v>
      </c>
      <c r="R115" s="76">
        <v>3768851.204856066</v>
      </c>
      <c r="S115" s="76">
        <v>4078672.31679156</v>
      </c>
      <c r="T115" s="76">
        <v>4252733.0653143618</v>
      </c>
      <c r="U115" s="76">
        <v>3686911.4194709072</v>
      </c>
      <c r="V115" s="76">
        <v>3564668.245553907</v>
      </c>
      <c r="W115" s="76">
        <v>4644822.7411373984</v>
      </c>
    </row>
    <row r="116" spans="1:23">
      <c r="A116" s="113" t="s">
        <v>115</v>
      </c>
      <c r="B116" s="113" t="s">
        <v>59</v>
      </c>
      <c r="C116" s="76">
        <v>1102743.5655477489</v>
      </c>
      <c r="D116" s="76">
        <v>1233661.790003621</v>
      </c>
      <c r="E116" s="76">
        <v>1878950.416619356</v>
      </c>
      <c r="F116" s="76">
        <v>1787502.330300394</v>
      </c>
      <c r="G116" s="76">
        <v>1736992.708161755</v>
      </c>
      <c r="H116" s="76">
        <v>2358345.3067801301</v>
      </c>
      <c r="I116" s="76">
        <v>2413876.773871853</v>
      </c>
      <c r="J116" s="76">
        <v>2147025.4437750499</v>
      </c>
      <c r="K116" s="76">
        <v>1722807.289910048</v>
      </c>
      <c r="L116" s="76">
        <v>3007122.118107311</v>
      </c>
      <c r="M116" s="76">
        <v>1790439.7402031671</v>
      </c>
      <c r="N116" s="76">
        <v>1931594.4110419571</v>
      </c>
      <c r="O116" s="76">
        <v>1949844.3551324841</v>
      </c>
      <c r="P116" s="76">
        <v>1765169.6966778771</v>
      </c>
      <c r="Q116" s="76">
        <v>1980026.949668383</v>
      </c>
      <c r="R116" s="76">
        <v>2212613.866108933</v>
      </c>
      <c r="S116" s="76">
        <v>1916407.904295187</v>
      </c>
      <c r="T116" s="76">
        <v>2857609.6710856189</v>
      </c>
      <c r="U116" s="76">
        <v>2798700.8443557839</v>
      </c>
      <c r="V116" s="76">
        <v>2423957.141322616</v>
      </c>
      <c r="W116" s="76">
        <v>2240755.6040694788</v>
      </c>
    </row>
    <row r="117" spans="1:23">
      <c r="A117" s="113" t="s">
        <v>115</v>
      </c>
      <c r="B117" s="113" t="s">
        <v>60</v>
      </c>
      <c r="C117" s="76">
        <v>7492591.142801269</v>
      </c>
      <c r="D117" s="76">
        <v>4192432.91822804</v>
      </c>
      <c r="E117" s="76">
        <v>5410572.4387584506</v>
      </c>
      <c r="F117" s="76">
        <v>4228701.6562412726</v>
      </c>
      <c r="G117" s="76">
        <v>4622917.4413485005</v>
      </c>
      <c r="H117" s="76">
        <v>3885771.684503499</v>
      </c>
      <c r="I117" s="76">
        <v>3907185.0795913008</v>
      </c>
      <c r="J117" s="76">
        <v>5605709.4030316696</v>
      </c>
      <c r="K117" s="76">
        <v>2987649.7211592258</v>
      </c>
      <c r="L117" s="76">
        <v>6186666.5083985114</v>
      </c>
      <c r="M117" s="76">
        <v>4635359.1315003065</v>
      </c>
      <c r="N117" s="76">
        <v>11477076.61361886</v>
      </c>
      <c r="O117" s="76">
        <v>8911857.453494275</v>
      </c>
      <c r="P117" s="76">
        <v>5346810.5953934286</v>
      </c>
      <c r="Q117" s="76">
        <v>5272054.5655582249</v>
      </c>
      <c r="R117" s="76">
        <v>4870343.9942661934</v>
      </c>
      <c r="S117" s="76">
        <v>4803104.3345188824</v>
      </c>
      <c r="T117" s="76">
        <v>4194900.8252978418</v>
      </c>
      <c r="U117" s="76">
        <v>4673111.0909435339</v>
      </c>
      <c r="V117" s="76">
        <v>5595292.6547500081</v>
      </c>
      <c r="W117" s="76">
        <v>3632531.51631604</v>
      </c>
    </row>
    <row r="118" spans="1:23">
      <c r="A118" s="113" t="s">
        <v>115</v>
      </c>
      <c r="B118" s="113" t="s">
        <v>61</v>
      </c>
      <c r="C118" s="76">
        <v>5097024.3364968188</v>
      </c>
      <c r="D118" s="76">
        <v>5563762.5733126802</v>
      </c>
      <c r="E118" s="76">
        <v>5598721.8144509671</v>
      </c>
      <c r="F118" s="76">
        <v>5693545.7501791073</v>
      </c>
      <c r="G118" s="76">
        <v>6486315.0511705317</v>
      </c>
      <c r="H118" s="76">
        <v>5082086.7259085216</v>
      </c>
      <c r="I118" s="76">
        <v>6690288.4985133214</v>
      </c>
      <c r="J118" s="76">
        <v>6229191.5451725936</v>
      </c>
      <c r="K118" s="76">
        <v>5803629.1521529546</v>
      </c>
      <c r="L118" s="76">
        <v>7531199.2294756966</v>
      </c>
      <c r="M118" s="76">
        <v>6054289.5140667846</v>
      </c>
      <c r="N118" s="76">
        <v>6493228.6947823167</v>
      </c>
      <c r="O118" s="76">
        <v>6581756.6330573075</v>
      </c>
      <c r="P118" s="76">
        <v>6744758.7056035269</v>
      </c>
      <c r="Q118" s="76">
        <v>6100837.3554122644</v>
      </c>
      <c r="R118" s="76">
        <v>6763209.4779683016</v>
      </c>
      <c r="S118" s="76">
        <v>6586437.1210902147</v>
      </c>
      <c r="T118" s="76">
        <v>5792781.923879317</v>
      </c>
      <c r="U118" s="76">
        <v>7105696.7287198883</v>
      </c>
      <c r="V118" s="76">
        <v>6400502.6873401571</v>
      </c>
      <c r="W118" s="76">
        <v>6363257.9339343226</v>
      </c>
    </row>
    <row r="119" spans="1:23">
      <c r="A119" s="113" t="s">
        <v>115</v>
      </c>
      <c r="B119" s="113" t="s">
        <v>62</v>
      </c>
      <c r="C119" s="76">
        <v>404356.83423696487</v>
      </c>
      <c r="D119" s="76">
        <v>460961.31781858462</v>
      </c>
      <c r="E119" s="76">
        <v>121381.0498151917</v>
      </c>
      <c r="F119" s="76">
        <v>249223.97075567039</v>
      </c>
      <c r="G119" s="76">
        <v>307405.51068069931</v>
      </c>
      <c r="H119" s="76">
        <v>126020.02125058039</v>
      </c>
      <c r="I119" s="76">
        <v>391057.43172678113</v>
      </c>
      <c r="J119" s="76">
        <v>246937.67295148649</v>
      </c>
      <c r="K119" s="76">
        <v>114859.2710492866</v>
      </c>
      <c r="L119" s="76">
        <v>487127.06999606022</v>
      </c>
      <c r="M119" s="76">
        <v>368652.61516327201</v>
      </c>
      <c r="N119" s="76">
        <v>245004.20325674309</v>
      </c>
      <c r="O119" s="76">
        <v>455262.30155993009</v>
      </c>
      <c r="P119" s="76">
        <v>393272.35488419828</v>
      </c>
      <c r="Q119" s="76">
        <v>117983.7942450477</v>
      </c>
      <c r="R119" s="76">
        <v>297146.63081581332</v>
      </c>
      <c r="S119" s="76">
        <v>262700.41257482418</v>
      </c>
      <c r="T119" s="76">
        <v>121439.25946895219</v>
      </c>
      <c r="U119" s="76">
        <v>347869.67015281861</v>
      </c>
      <c r="V119" s="76">
        <v>253567.99167193961</v>
      </c>
      <c r="W119" s="76">
        <v>129194.7038721877</v>
      </c>
    </row>
    <row r="120" spans="1:23">
      <c r="A120" s="113" t="s">
        <v>115</v>
      </c>
      <c r="B120" s="113" t="s">
        <v>63</v>
      </c>
      <c r="C120" s="76">
        <v>2517968.3600585442</v>
      </c>
      <c r="D120" s="76">
        <v>3639385.020428115</v>
      </c>
      <c r="E120" s="76">
        <v>2454695.5945572751</v>
      </c>
      <c r="F120" s="76">
        <v>3252347.4294380862</v>
      </c>
      <c r="G120" s="76">
        <v>3534696.1462345519</v>
      </c>
      <c r="H120" s="76">
        <v>2714118.3832558761</v>
      </c>
      <c r="I120" s="76">
        <v>4237530.3136033444</v>
      </c>
      <c r="J120" s="76">
        <v>2756921.860221664</v>
      </c>
      <c r="K120" s="76">
        <v>3095039.4919151999</v>
      </c>
      <c r="L120" s="76">
        <v>5562169.8793327296</v>
      </c>
      <c r="M120" s="76">
        <v>3455232.651088852</v>
      </c>
      <c r="N120" s="76">
        <v>3174770.6648131758</v>
      </c>
      <c r="O120" s="76">
        <v>4035105.6285253069</v>
      </c>
      <c r="P120" s="76">
        <v>4239301.1282680873</v>
      </c>
      <c r="Q120" s="76">
        <v>3041370.2600049321</v>
      </c>
      <c r="R120" s="76">
        <v>4089900.9766469868</v>
      </c>
      <c r="S120" s="76">
        <v>3733710.8587930109</v>
      </c>
      <c r="T120" s="76">
        <v>3155319.5294884001</v>
      </c>
      <c r="U120" s="76">
        <v>4472387.405556676</v>
      </c>
      <c r="V120" s="76">
        <v>3291512.0836076438</v>
      </c>
      <c r="W120" s="76">
        <v>3421962.1023543919</v>
      </c>
    </row>
    <row r="121" spans="1:23">
      <c r="A121" s="113" t="s">
        <v>115</v>
      </c>
      <c r="B121" s="113" t="s">
        <v>6</v>
      </c>
      <c r="C121" s="77">
        <v>161437755.8009508</v>
      </c>
      <c r="D121" s="77">
        <v>169615786.6907112</v>
      </c>
      <c r="E121" s="77">
        <v>152173005.7518189</v>
      </c>
      <c r="F121" s="77">
        <v>173731655.31594971</v>
      </c>
      <c r="G121" s="77">
        <v>181846487.07482979</v>
      </c>
      <c r="H121" s="77">
        <v>164120535.40552041</v>
      </c>
      <c r="I121" s="77">
        <v>195080865.7618382</v>
      </c>
      <c r="J121" s="77">
        <v>171842579.91708681</v>
      </c>
      <c r="K121" s="77">
        <v>158989758.30095911</v>
      </c>
      <c r="L121" s="77">
        <v>245154290.56920931</v>
      </c>
      <c r="M121" s="77">
        <v>177577795.844156</v>
      </c>
      <c r="N121" s="77">
        <v>201682941.52725649</v>
      </c>
      <c r="O121" s="77">
        <v>205095442.9294337</v>
      </c>
      <c r="P121" s="77">
        <v>193187999.18264461</v>
      </c>
      <c r="Q121" s="77">
        <v>168716132.79933789</v>
      </c>
      <c r="R121" s="77">
        <v>201591442.419507</v>
      </c>
      <c r="S121" s="77">
        <v>186933215.39229381</v>
      </c>
      <c r="T121" s="77">
        <v>176990742.24687001</v>
      </c>
      <c r="U121" s="77">
        <v>210096187.6158002</v>
      </c>
      <c r="V121" s="77">
        <v>182895427.61469609</v>
      </c>
      <c r="W121" s="77">
        <v>172297857.07306981</v>
      </c>
    </row>
    <row r="122" spans="1:23">
      <c r="A122" s="113" t="s">
        <v>116</v>
      </c>
      <c r="B122" s="113" t="s">
        <v>42</v>
      </c>
      <c r="C122" s="76">
        <v>736688.17282152281</v>
      </c>
      <c r="D122" s="76">
        <v>865970.35349856678</v>
      </c>
      <c r="E122" s="76">
        <v>722995.95505919028</v>
      </c>
      <c r="F122" s="76">
        <v>953057.28220388468</v>
      </c>
      <c r="G122" s="76">
        <v>1177460.573532549</v>
      </c>
      <c r="H122" s="76">
        <v>910518.62282112765</v>
      </c>
      <c r="I122" s="76">
        <v>1485329.040987046</v>
      </c>
      <c r="J122" s="76">
        <v>1103923.2518871969</v>
      </c>
      <c r="K122" s="76">
        <v>1049815.3849882721</v>
      </c>
      <c r="L122" s="76">
        <v>1629727.4027563939</v>
      </c>
      <c r="M122" s="76">
        <v>1320231.534969314</v>
      </c>
      <c r="N122" s="76">
        <v>1367790.104861324</v>
      </c>
      <c r="O122" s="76">
        <v>1476075.0457671101</v>
      </c>
      <c r="P122" s="76">
        <v>1538203.362915461</v>
      </c>
      <c r="Q122" s="76">
        <v>1362048.837604407</v>
      </c>
      <c r="R122" s="76">
        <v>1540267.34037828</v>
      </c>
      <c r="S122" s="76">
        <v>1553739.7039765541</v>
      </c>
      <c r="T122" s="76">
        <v>1317082.7039473271</v>
      </c>
      <c r="U122" s="76">
        <v>1901032.2072516209</v>
      </c>
      <c r="V122" s="76">
        <v>1482306.4427219019</v>
      </c>
      <c r="W122" s="76">
        <v>1383331.9788748401</v>
      </c>
    </row>
    <row r="123" spans="1:23">
      <c r="A123" s="113" t="s">
        <v>116</v>
      </c>
      <c r="B123" s="113" t="s">
        <v>43</v>
      </c>
      <c r="C123" s="76">
        <v>3723105.2255466278</v>
      </c>
      <c r="D123" s="76">
        <v>3140370.8512574951</v>
      </c>
      <c r="E123" s="76">
        <v>2774247.4068035758</v>
      </c>
      <c r="F123" s="76">
        <v>2739133.6733586742</v>
      </c>
      <c r="G123" s="76">
        <v>3160255.0087299538</v>
      </c>
      <c r="H123" s="76">
        <v>2732384.919856451</v>
      </c>
      <c r="I123" s="76">
        <v>3148703.1122334711</v>
      </c>
      <c r="J123" s="76">
        <v>2931331.7805176009</v>
      </c>
      <c r="K123" s="76">
        <v>2521721.3504436151</v>
      </c>
      <c r="L123" s="76">
        <v>4538229.3132343553</v>
      </c>
      <c r="M123" s="76">
        <v>3818676.9439235441</v>
      </c>
      <c r="N123" s="76">
        <v>5007681.3680108683</v>
      </c>
      <c r="O123" s="76">
        <v>4494920.1920302128</v>
      </c>
      <c r="P123" s="76">
        <v>3412639.6939653791</v>
      </c>
      <c r="Q123" s="76">
        <v>3033511.3599408078</v>
      </c>
      <c r="R123" s="76">
        <v>3127555.696321717</v>
      </c>
      <c r="S123" s="76">
        <v>3182912.262857744</v>
      </c>
      <c r="T123" s="76">
        <v>2872747.7983579501</v>
      </c>
      <c r="U123" s="76">
        <v>3304986.493086372</v>
      </c>
      <c r="V123" s="76">
        <v>3021472.8211680562</v>
      </c>
      <c r="W123" s="76">
        <v>2867136.0946908649</v>
      </c>
    </row>
    <row r="124" spans="1:23">
      <c r="A124" s="113" t="s">
        <v>116</v>
      </c>
      <c r="B124" s="113" t="s">
        <v>44</v>
      </c>
      <c r="C124" s="76">
        <v>4807904.915824987</v>
      </c>
      <c r="D124" s="76">
        <v>5842817.7739843894</v>
      </c>
      <c r="E124" s="76">
        <v>4262103.7417472713</v>
      </c>
      <c r="F124" s="76">
        <v>6121566.3738988834</v>
      </c>
      <c r="G124" s="76">
        <v>6532654.6878448492</v>
      </c>
      <c r="H124" s="76">
        <v>5523386.0904856399</v>
      </c>
      <c r="I124" s="76">
        <v>7301462.8660511831</v>
      </c>
      <c r="J124" s="76">
        <v>5989879.9011899531</v>
      </c>
      <c r="K124" s="76">
        <v>5519647.7571463697</v>
      </c>
      <c r="L124" s="76">
        <v>8016641.83690676</v>
      </c>
      <c r="M124" s="76">
        <v>6128791.4874147736</v>
      </c>
      <c r="N124" s="76">
        <v>5540332.6003141673</v>
      </c>
      <c r="O124" s="76">
        <v>6602218.3629408879</v>
      </c>
      <c r="P124" s="76">
        <v>7096750.7612168426</v>
      </c>
      <c r="Q124" s="76">
        <v>5597668.7219908163</v>
      </c>
      <c r="R124" s="76">
        <v>7445968.2363445861</v>
      </c>
      <c r="S124" s="76">
        <v>6995573.2460384239</v>
      </c>
      <c r="T124" s="76">
        <v>6081278.4564817594</v>
      </c>
      <c r="U124" s="76">
        <v>7907018.4275464443</v>
      </c>
      <c r="V124" s="76">
        <v>6604126.7801720686</v>
      </c>
      <c r="W124" s="76">
        <v>5886363.457732222</v>
      </c>
    </row>
    <row r="125" spans="1:23">
      <c r="A125" s="113" t="s">
        <v>116</v>
      </c>
      <c r="B125" s="113" t="s">
        <v>45</v>
      </c>
      <c r="C125" s="76">
        <v>14251125.862318421</v>
      </c>
      <c r="D125" s="76">
        <v>14060584.10558415</v>
      </c>
      <c r="E125" s="76">
        <v>12913837.28713985</v>
      </c>
      <c r="F125" s="76">
        <v>15419199.95272164</v>
      </c>
      <c r="G125" s="76">
        <v>16220494.309680941</v>
      </c>
      <c r="H125" s="76">
        <v>16467046.411442541</v>
      </c>
      <c r="I125" s="76">
        <v>17287784.31288565</v>
      </c>
      <c r="J125" s="76">
        <v>18393092.213217329</v>
      </c>
      <c r="K125" s="76">
        <v>17377506.388654411</v>
      </c>
      <c r="L125" s="76">
        <v>15522942.35901054</v>
      </c>
      <c r="M125" s="76">
        <v>16408782.091035521</v>
      </c>
      <c r="N125" s="76">
        <v>16823984.084670588</v>
      </c>
      <c r="O125" s="76">
        <v>18223082.19046741</v>
      </c>
      <c r="P125" s="76">
        <v>18074782.681332149</v>
      </c>
      <c r="Q125" s="76">
        <v>16733804.72955431</v>
      </c>
      <c r="R125" s="76">
        <v>17999887.712733071</v>
      </c>
      <c r="S125" s="76">
        <v>17855376.81843628</v>
      </c>
      <c r="T125" s="76">
        <v>18122675.944940791</v>
      </c>
      <c r="U125" s="76">
        <v>18587776.03839656</v>
      </c>
      <c r="V125" s="76">
        <v>19616405.296706371</v>
      </c>
      <c r="W125" s="76">
        <v>18941391.722853269</v>
      </c>
    </row>
    <row r="126" spans="1:23">
      <c r="A126" s="113" t="s">
        <v>116</v>
      </c>
      <c r="B126" s="113" t="s">
        <v>46</v>
      </c>
      <c r="C126" s="76">
        <v>19875622.764864869</v>
      </c>
      <c r="D126" s="76">
        <v>18747142.654639121</v>
      </c>
      <c r="E126" s="76">
        <v>13770871.046188351</v>
      </c>
      <c r="F126" s="76">
        <v>24973052.500091828</v>
      </c>
      <c r="G126" s="76">
        <v>19907289.019573651</v>
      </c>
      <c r="H126" s="76">
        <v>25429758.73652111</v>
      </c>
      <c r="I126" s="76">
        <v>19524040.24166248</v>
      </c>
      <c r="J126" s="76">
        <v>17797884.898256179</v>
      </c>
      <c r="K126" s="76">
        <v>17938687.514524769</v>
      </c>
      <c r="L126" s="76">
        <v>29395668.47503617</v>
      </c>
      <c r="M126" s="76">
        <v>16584314.15912451</v>
      </c>
      <c r="N126" s="76">
        <v>24160504.686930019</v>
      </c>
      <c r="O126" s="76">
        <v>22128284.515569661</v>
      </c>
      <c r="P126" s="76">
        <v>19184655.897746209</v>
      </c>
      <c r="Q126" s="76">
        <v>17375548.670347601</v>
      </c>
      <c r="R126" s="76">
        <v>25850172.894784462</v>
      </c>
      <c r="S126" s="76">
        <v>19563922.366544459</v>
      </c>
      <c r="T126" s="76">
        <v>25678225.675859131</v>
      </c>
      <c r="U126" s="76">
        <v>21689882.143714201</v>
      </c>
      <c r="V126" s="76">
        <v>18176501.08237081</v>
      </c>
      <c r="W126" s="76">
        <v>19141343.217992712</v>
      </c>
    </row>
    <row r="127" spans="1:23">
      <c r="A127" s="113" t="s">
        <v>116</v>
      </c>
      <c r="B127" s="113" t="s">
        <v>47</v>
      </c>
      <c r="C127" s="76">
        <v>29602434.594385419</v>
      </c>
      <c r="D127" s="76">
        <v>32858440.57554391</v>
      </c>
      <c r="E127" s="76">
        <v>30788896.684604961</v>
      </c>
      <c r="F127" s="76">
        <v>34851661.006385818</v>
      </c>
      <c r="G127" s="76">
        <v>39619604.195166834</v>
      </c>
      <c r="H127" s="76">
        <v>33901664.307085253</v>
      </c>
      <c r="I127" s="76">
        <v>40535072.13522014</v>
      </c>
      <c r="J127" s="76">
        <v>39485863.224089377</v>
      </c>
      <c r="K127" s="76">
        <v>33505852.369385701</v>
      </c>
      <c r="L127" s="76">
        <v>48755615.136212394</v>
      </c>
      <c r="M127" s="76">
        <v>37595579.305554248</v>
      </c>
      <c r="N127" s="76">
        <v>35251769.394518137</v>
      </c>
      <c r="O127" s="76">
        <v>41744528.949629478</v>
      </c>
      <c r="P127" s="76">
        <v>41323528.323777936</v>
      </c>
      <c r="Q127" s="76">
        <v>38740551.271437012</v>
      </c>
      <c r="R127" s="76">
        <v>43183831.940715149</v>
      </c>
      <c r="S127" s="76">
        <v>42551882.545828387</v>
      </c>
      <c r="T127" s="76">
        <v>37966896.99818673</v>
      </c>
      <c r="U127" s="76">
        <v>46005605.10122557</v>
      </c>
      <c r="V127" s="76">
        <v>41978066.988187887</v>
      </c>
      <c r="W127" s="76">
        <v>36580269.626887247</v>
      </c>
    </row>
    <row r="128" spans="1:23">
      <c r="A128" s="113" t="s">
        <v>116</v>
      </c>
      <c r="B128" s="113" t="s">
        <v>48</v>
      </c>
      <c r="C128" s="76">
        <v>448352.81034595292</v>
      </c>
      <c r="D128" s="76">
        <v>559249.43717141857</v>
      </c>
      <c r="E128" s="76">
        <v>491653.90296706388</v>
      </c>
      <c r="F128" s="76">
        <v>670452.43718212901</v>
      </c>
      <c r="G128" s="76">
        <v>808550.28931674722</v>
      </c>
      <c r="H128" s="76">
        <v>658940.27067040338</v>
      </c>
      <c r="I128" s="76">
        <v>805011.38800265396</v>
      </c>
      <c r="J128" s="76">
        <v>796997.66618188063</v>
      </c>
      <c r="K128" s="76">
        <v>693888.96023483225</v>
      </c>
      <c r="L128" s="76">
        <v>919094.17471276817</v>
      </c>
      <c r="M128" s="76">
        <v>807462.825426355</v>
      </c>
      <c r="N128" s="76">
        <v>871227.42811581551</v>
      </c>
      <c r="O128" s="76">
        <v>857472.04858504538</v>
      </c>
      <c r="P128" s="76">
        <v>986277.47240941739</v>
      </c>
      <c r="Q128" s="76">
        <v>903679.07110566238</v>
      </c>
      <c r="R128" s="76">
        <v>996686.48633937153</v>
      </c>
      <c r="S128" s="76">
        <v>1020836.543356145</v>
      </c>
      <c r="T128" s="76">
        <v>871262.78832764493</v>
      </c>
      <c r="U128" s="76">
        <v>1065219.3595243839</v>
      </c>
      <c r="V128" s="76">
        <v>989658.34854446386</v>
      </c>
      <c r="W128" s="76">
        <v>888408.77927476075</v>
      </c>
    </row>
    <row r="129" spans="1:23">
      <c r="A129" s="113" t="s">
        <v>116</v>
      </c>
      <c r="B129" s="113" t="s">
        <v>49</v>
      </c>
      <c r="C129" s="76">
        <v>5979887.3821030101</v>
      </c>
      <c r="D129" s="76">
        <v>4902782.9963649586</v>
      </c>
      <c r="E129" s="76">
        <v>5072096.1575143794</v>
      </c>
      <c r="F129" s="76">
        <v>4846129.6176177161</v>
      </c>
      <c r="G129" s="76">
        <v>5583130.0588614075</v>
      </c>
      <c r="H129" s="76">
        <v>4664614.7278487589</v>
      </c>
      <c r="I129" s="76">
        <v>5515330.5218645819</v>
      </c>
      <c r="J129" s="76">
        <v>5399097.1084270459</v>
      </c>
      <c r="K129" s="76">
        <v>4215502.2046558894</v>
      </c>
      <c r="L129" s="76">
        <v>6404029.9881173735</v>
      </c>
      <c r="M129" s="76">
        <v>5379655.9414740242</v>
      </c>
      <c r="N129" s="76">
        <v>13639779.699830299</v>
      </c>
      <c r="O129" s="76">
        <v>7464403.932323738</v>
      </c>
      <c r="P129" s="76">
        <v>5621108.7520005554</v>
      </c>
      <c r="Q129" s="76">
        <v>5365278.7660781369</v>
      </c>
      <c r="R129" s="76">
        <v>5852121.0722979344</v>
      </c>
      <c r="S129" s="76">
        <v>5628879.7390294895</v>
      </c>
      <c r="T129" s="76">
        <v>4933500.5098619126</v>
      </c>
      <c r="U129" s="76">
        <v>5939644.5685982211</v>
      </c>
      <c r="V129" s="76">
        <v>5586029.7092395974</v>
      </c>
      <c r="W129" s="76">
        <v>4608167.03031772</v>
      </c>
    </row>
    <row r="130" spans="1:23">
      <c r="A130" s="113" t="s">
        <v>116</v>
      </c>
      <c r="B130" s="113" t="s">
        <v>50</v>
      </c>
      <c r="C130" s="76">
        <v>7742587.6777586034</v>
      </c>
      <c r="D130" s="76">
        <v>7828166.5723519139</v>
      </c>
      <c r="E130" s="76">
        <v>6782917.686522875</v>
      </c>
      <c r="F130" s="76">
        <v>8098438.5336148376</v>
      </c>
      <c r="G130" s="76">
        <v>8805290.310208967</v>
      </c>
      <c r="H130" s="76">
        <v>7925855.2085436918</v>
      </c>
      <c r="I130" s="76">
        <v>11054105.100130331</v>
      </c>
      <c r="J130" s="76">
        <v>9362013.1168095954</v>
      </c>
      <c r="K130" s="76">
        <v>9089625.1776829697</v>
      </c>
      <c r="L130" s="76">
        <v>12925689.56759377</v>
      </c>
      <c r="M130" s="76">
        <v>10147559.459623501</v>
      </c>
      <c r="N130" s="76">
        <v>14822017.31599577</v>
      </c>
      <c r="O130" s="76">
        <v>11984498.26351323</v>
      </c>
      <c r="P130" s="76">
        <v>10906739.813024711</v>
      </c>
      <c r="Q130" s="76">
        <v>9738439.2881637849</v>
      </c>
      <c r="R130" s="76">
        <v>10622443.770074829</v>
      </c>
      <c r="S130" s="76">
        <v>10039766.294647429</v>
      </c>
      <c r="T130" s="76">
        <v>9257170.7440020144</v>
      </c>
      <c r="U130" s="76">
        <v>11906619.092825189</v>
      </c>
      <c r="V130" s="76">
        <v>10000991.00173633</v>
      </c>
      <c r="W130" s="76">
        <v>9602355.8464100566</v>
      </c>
    </row>
    <row r="131" spans="1:23">
      <c r="A131" s="113" t="s">
        <v>116</v>
      </c>
      <c r="B131" s="113" t="s">
        <v>51</v>
      </c>
      <c r="C131" s="76">
        <v>8636142.0531292967</v>
      </c>
      <c r="D131" s="76">
        <v>11811814.144835571</v>
      </c>
      <c r="E131" s="76">
        <v>7588544.7900609318</v>
      </c>
      <c r="F131" s="76">
        <v>12613621.7779723</v>
      </c>
      <c r="G131" s="76">
        <v>13236895.0836547</v>
      </c>
      <c r="H131" s="76">
        <v>9843743.6438303366</v>
      </c>
      <c r="I131" s="76">
        <v>15732372.07481795</v>
      </c>
      <c r="J131" s="76">
        <v>11480011.443957129</v>
      </c>
      <c r="K131" s="76">
        <v>11012913.046737481</v>
      </c>
      <c r="L131" s="76">
        <v>18054309.184921071</v>
      </c>
      <c r="M131" s="76">
        <v>13477816.692870039</v>
      </c>
      <c r="N131" s="76">
        <v>11460434.84166736</v>
      </c>
      <c r="O131" s="76">
        <v>14716130.728619561</v>
      </c>
      <c r="P131" s="76">
        <v>15794605.422359601</v>
      </c>
      <c r="Q131" s="76">
        <v>11443654.284709269</v>
      </c>
      <c r="R131" s="76">
        <v>16309103.87430191</v>
      </c>
      <c r="S131" s="76">
        <v>14497054.530037019</v>
      </c>
      <c r="T131" s="76">
        <v>11695655.670277631</v>
      </c>
      <c r="U131" s="76">
        <v>17373635.44558065</v>
      </c>
      <c r="V131" s="76">
        <v>13264655.209513091</v>
      </c>
      <c r="W131" s="76">
        <v>12261040.24691073</v>
      </c>
    </row>
    <row r="132" spans="1:23">
      <c r="A132" s="113" t="s">
        <v>116</v>
      </c>
      <c r="B132" s="113" t="s">
        <v>52</v>
      </c>
      <c r="C132" s="76">
        <v>17049305.980330002</v>
      </c>
      <c r="D132" s="76">
        <v>21592616.587053299</v>
      </c>
      <c r="E132" s="76">
        <v>15777782.842752369</v>
      </c>
      <c r="F132" s="76">
        <v>19886174.823228911</v>
      </c>
      <c r="G132" s="76">
        <v>21173027.720340561</v>
      </c>
      <c r="H132" s="76">
        <v>17672159.866648939</v>
      </c>
      <c r="I132" s="76">
        <v>25050725.309783012</v>
      </c>
      <c r="J132" s="76">
        <v>18943295.90078906</v>
      </c>
      <c r="K132" s="76">
        <v>19265857.704397921</v>
      </c>
      <c r="L132" s="76">
        <v>40437235.929161198</v>
      </c>
      <c r="M132" s="76">
        <v>21146418.99059524</v>
      </c>
      <c r="N132" s="76">
        <v>20763083.053231008</v>
      </c>
      <c r="O132" s="76">
        <v>22476665.926493041</v>
      </c>
      <c r="P132" s="76">
        <v>23500730.07644444</v>
      </c>
      <c r="Q132" s="76">
        <v>18315571.147624291</v>
      </c>
      <c r="R132" s="76">
        <v>23573650.874850489</v>
      </c>
      <c r="S132" s="76">
        <v>21536508.70663074</v>
      </c>
      <c r="T132" s="76">
        <v>19348933.5319678</v>
      </c>
      <c r="U132" s="76">
        <v>26527144.978736181</v>
      </c>
      <c r="V132" s="76">
        <v>20909564.06620251</v>
      </c>
      <c r="W132" s="76">
        <v>21146508.182035901</v>
      </c>
    </row>
    <row r="133" spans="1:23">
      <c r="A133" s="113" t="s">
        <v>116</v>
      </c>
      <c r="B133" s="113" t="s">
        <v>53</v>
      </c>
      <c r="C133" s="76">
        <v>1272173.1479744201</v>
      </c>
      <c r="D133" s="76">
        <v>996149.94889896875</v>
      </c>
      <c r="E133" s="76">
        <v>917732.09763220057</v>
      </c>
      <c r="F133" s="76">
        <v>1090045.493806025</v>
      </c>
      <c r="G133" s="76">
        <v>1135257.5700882911</v>
      </c>
      <c r="H133" s="76">
        <v>1149201.669352618</v>
      </c>
      <c r="I133" s="76">
        <v>1256912.8489027489</v>
      </c>
      <c r="J133" s="76">
        <v>1021657.130608516</v>
      </c>
      <c r="K133" s="76">
        <v>1078243.370077301</v>
      </c>
      <c r="L133" s="76">
        <v>1219374.4571764739</v>
      </c>
      <c r="M133" s="76">
        <v>1735203.1189049231</v>
      </c>
      <c r="N133" s="76">
        <v>2363727.6228461652</v>
      </c>
      <c r="O133" s="76">
        <v>1530439.119976924</v>
      </c>
      <c r="P133" s="76">
        <v>1154943.0637777229</v>
      </c>
      <c r="Q133" s="76">
        <v>1036162.146916386</v>
      </c>
      <c r="R133" s="76">
        <v>1195833.3873632811</v>
      </c>
      <c r="S133" s="76">
        <v>1203925.5339158699</v>
      </c>
      <c r="T133" s="76">
        <v>1204847.716786823</v>
      </c>
      <c r="U133" s="76">
        <v>1252081.692134484</v>
      </c>
      <c r="V133" s="76">
        <v>1106083.759182889</v>
      </c>
      <c r="W133" s="76">
        <v>1137160.250895283</v>
      </c>
    </row>
    <row r="134" spans="1:23">
      <c r="A134" s="113" t="s">
        <v>116</v>
      </c>
      <c r="B134" s="113" t="s">
        <v>54</v>
      </c>
      <c r="C134" s="76">
        <v>2110487.335322916</v>
      </c>
      <c r="D134" s="76">
        <v>2531392.519720613</v>
      </c>
      <c r="E134" s="76">
        <v>1903427.89347971</v>
      </c>
      <c r="F134" s="76">
        <v>2161608.7718229452</v>
      </c>
      <c r="G134" s="76">
        <v>2408667.1963908919</v>
      </c>
      <c r="H134" s="76">
        <v>1951981.876495047</v>
      </c>
      <c r="I134" s="76">
        <v>2850023.1914242948</v>
      </c>
      <c r="J134" s="76">
        <v>2045278.7133148061</v>
      </c>
      <c r="K134" s="76">
        <v>1978823.7466622021</v>
      </c>
      <c r="L134" s="76">
        <v>3333983.0650238949</v>
      </c>
      <c r="M134" s="76">
        <v>2351045.7890419229</v>
      </c>
      <c r="N134" s="76">
        <v>2511987.569986172</v>
      </c>
      <c r="O134" s="76">
        <v>2824522.9747143318</v>
      </c>
      <c r="P134" s="76">
        <v>2689134.9984824802</v>
      </c>
      <c r="Q134" s="76">
        <v>2139183.5095745958</v>
      </c>
      <c r="R134" s="76">
        <v>2622603.1956990371</v>
      </c>
      <c r="S134" s="76">
        <v>2393321.1878268998</v>
      </c>
      <c r="T134" s="76">
        <v>2131894.8116914891</v>
      </c>
      <c r="U134" s="76">
        <v>3014859.0090563679</v>
      </c>
      <c r="V134" s="76">
        <v>2276590.168232426</v>
      </c>
      <c r="W134" s="76">
        <v>2199274.8997878432</v>
      </c>
    </row>
    <row r="135" spans="1:23">
      <c r="A135" s="113" t="s">
        <v>116</v>
      </c>
      <c r="B135" s="113" t="s">
        <v>55</v>
      </c>
      <c r="C135" s="76">
        <v>2519244.6332267108</v>
      </c>
      <c r="D135" s="76">
        <v>2815284.9837706098</v>
      </c>
      <c r="E135" s="76">
        <v>1921754.430321754</v>
      </c>
      <c r="F135" s="76">
        <v>2624580.2716164808</v>
      </c>
      <c r="G135" s="76">
        <v>2960739.5947543629</v>
      </c>
      <c r="H135" s="76">
        <v>2435947.4953874238</v>
      </c>
      <c r="I135" s="76">
        <v>3225663.8502704399</v>
      </c>
      <c r="J135" s="76">
        <v>2084379.3895119519</v>
      </c>
      <c r="K135" s="76">
        <v>1996039.146100828</v>
      </c>
      <c r="L135" s="76">
        <v>4068056.2040618639</v>
      </c>
      <c r="M135" s="76">
        <v>3262035.7918044762</v>
      </c>
      <c r="N135" s="76">
        <v>3156068.8358401712</v>
      </c>
      <c r="O135" s="76">
        <v>3444311.0424283869</v>
      </c>
      <c r="P135" s="76">
        <v>2988680.236250659</v>
      </c>
      <c r="Q135" s="76">
        <v>2291736.1720866961</v>
      </c>
      <c r="R135" s="76">
        <v>3090534.628299206</v>
      </c>
      <c r="S135" s="76">
        <v>2948314.9223583732</v>
      </c>
      <c r="T135" s="76">
        <v>2597791.30212584</v>
      </c>
      <c r="U135" s="76">
        <v>3389601.2915828181</v>
      </c>
      <c r="V135" s="76">
        <v>2418974.8761585262</v>
      </c>
      <c r="W135" s="76">
        <v>2307916.8721808302</v>
      </c>
    </row>
    <row r="136" spans="1:23">
      <c r="A136" s="113" t="s">
        <v>116</v>
      </c>
      <c r="B136" s="113" t="s">
        <v>56</v>
      </c>
      <c r="C136" s="76">
        <v>456533.66274538002</v>
      </c>
      <c r="D136" s="76">
        <v>614099.22795708932</v>
      </c>
      <c r="E136" s="76">
        <v>442123.54218582902</v>
      </c>
      <c r="F136" s="76">
        <v>1836339.2195842201</v>
      </c>
      <c r="G136" s="76">
        <v>2372829.0263095</v>
      </c>
      <c r="H136" s="76">
        <v>1933817.004842198</v>
      </c>
      <c r="I136" s="76">
        <v>3350267.2373747779</v>
      </c>
      <c r="J136" s="76">
        <v>2740952.2220452572</v>
      </c>
      <c r="K136" s="76">
        <v>3004873.0627421481</v>
      </c>
      <c r="L136" s="76">
        <v>4230797.8628744232</v>
      </c>
      <c r="M136" s="76">
        <v>3760520.115034095</v>
      </c>
      <c r="N136" s="76">
        <v>3248286.9021648248</v>
      </c>
      <c r="O136" s="76">
        <v>4061435.209464875</v>
      </c>
      <c r="P136" s="76">
        <v>4633115.974245551</v>
      </c>
      <c r="Q136" s="76">
        <v>3655315.277812398</v>
      </c>
      <c r="R136" s="76">
        <v>4991209.9898961289</v>
      </c>
      <c r="S136" s="76">
        <v>4547891.6377934283</v>
      </c>
      <c r="T136" s="76">
        <v>3726126.1663325969</v>
      </c>
      <c r="U136" s="76">
        <v>5707386.4655802334</v>
      </c>
      <c r="V136" s="76">
        <v>4704982.9486236852</v>
      </c>
      <c r="W136" s="76">
        <v>4502894.9591891142</v>
      </c>
    </row>
    <row r="137" spans="1:23">
      <c r="A137" s="113" t="s">
        <v>116</v>
      </c>
      <c r="B137" s="113" t="s">
        <v>57</v>
      </c>
      <c r="C137" s="76">
        <v>4360490.6394511946</v>
      </c>
      <c r="D137" s="76">
        <v>5009261.1768622221</v>
      </c>
      <c r="E137" s="76">
        <v>3816428.6288863742</v>
      </c>
      <c r="F137" s="76">
        <v>5608714.1697279233</v>
      </c>
      <c r="G137" s="76">
        <v>6067950.7819474842</v>
      </c>
      <c r="H137" s="76">
        <v>5294291.4494543113</v>
      </c>
      <c r="I137" s="76">
        <v>7354564.2171850661</v>
      </c>
      <c r="J137" s="76">
        <v>6037207.8886709586</v>
      </c>
      <c r="K137" s="76">
        <v>5669746.1394741936</v>
      </c>
      <c r="L137" s="76">
        <v>9485675.6099270713</v>
      </c>
      <c r="M137" s="76">
        <v>6951875.1320410594</v>
      </c>
      <c r="N137" s="76">
        <v>6719041.9875321072</v>
      </c>
      <c r="O137" s="76">
        <v>8658710.7216634322</v>
      </c>
      <c r="P137" s="76">
        <v>8596936.4115343988</v>
      </c>
      <c r="Q137" s="76">
        <v>6964020.1902641831</v>
      </c>
      <c r="R137" s="76">
        <v>8641401.5966315381</v>
      </c>
      <c r="S137" s="76">
        <v>7953364.908778646</v>
      </c>
      <c r="T137" s="76">
        <v>7213648.3583824532</v>
      </c>
      <c r="U137" s="76">
        <v>9525670.9897395503</v>
      </c>
      <c r="V137" s="76">
        <v>7820856.8989869822</v>
      </c>
      <c r="W137" s="76">
        <v>7246674.784375607</v>
      </c>
    </row>
    <row r="138" spans="1:23">
      <c r="A138" s="113" t="s">
        <v>116</v>
      </c>
      <c r="B138" s="113" t="s">
        <v>58</v>
      </c>
      <c r="C138" s="76">
        <v>5102385.7816169467</v>
      </c>
      <c r="D138" s="76">
        <v>2405968.8329994478</v>
      </c>
      <c r="E138" s="76">
        <v>5097451.2146829739</v>
      </c>
      <c r="F138" s="76">
        <v>2844002.8553841682</v>
      </c>
      <c r="G138" s="76">
        <v>3628126.0781431701</v>
      </c>
      <c r="H138" s="76">
        <v>3938867.2374218921</v>
      </c>
      <c r="I138" s="76">
        <v>3436136.4725622628</v>
      </c>
      <c r="J138" s="76">
        <v>3051875.9367740569</v>
      </c>
      <c r="K138" s="76">
        <v>4297094.2317496389</v>
      </c>
      <c r="L138" s="76">
        <v>6973145.0027617328</v>
      </c>
      <c r="M138" s="76">
        <v>6042613.0961860232</v>
      </c>
      <c r="N138" s="76">
        <v>6924087.9787377501</v>
      </c>
      <c r="O138" s="76">
        <v>6780402.3959994949</v>
      </c>
      <c r="P138" s="76">
        <v>3921355.3383015501</v>
      </c>
      <c r="Q138" s="76">
        <v>5130092.1355037717</v>
      </c>
      <c r="R138" s="76">
        <v>3747338.0127707999</v>
      </c>
      <c r="S138" s="76">
        <v>4059780.3866519858</v>
      </c>
      <c r="T138" s="76">
        <v>4236765.2121442007</v>
      </c>
      <c r="U138" s="76">
        <v>3675700.1743597821</v>
      </c>
      <c r="V138" s="76">
        <v>3555897.32273365</v>
      </c>
      <c r="W138" s="76">
        <v>4635582.5505635366</v>
      </c>
    </row>
    <row r="139" spans="1:23">
      <c r="A139" s="113" t="s">
        <v>116</v>
      </c>
      <c r="B139" s="113" t="s">
        <v>59</v>
      </c>
      <c r="C139" s="76">
        <v>735162.37703183293</v>
      </c>
      <c r="D139" s="76">
        <v>822441.19333574758</v>
      </c>
      <c r="E139" s="76">
        <v>1146575.387715854</v>
      </c>
      <c r="F139" s="76">
        <v>1341996.0641262899</v>
      </c>
      <c r="G139" s="76">
        <v>1342351.176162167</v>
      </c>
      <c r="H139" s="76">
        <v>1869423.985050261</v>
      </c>
      <c r="I139" s="76">
        <v>1956978.6147396199</v>
      </c>
      <c r="J139" s="76">
        <v>1775895.4879395519</v>
      </c>
      <c r="K139" s="76">
        <v>1450836.03437021</v>
      </c>
      <c r="L139" s="76">
        <v>2573636.1965389531</v>
      </c>
      <c r="M139" s="76">
        <v>1554822.037996205</v>
      </c>
      <c r="N139" s="76">
        <v>1699622.082352191</v>
      </c>
      <c r="O139" s="76">
        <v>1736238.9564093889</v>
      </c>
      <c r="P139" s="76">
        <v>1588853.756940169</v>
      </c>
      <c r="Q139" s="76">
        <v>1799784.4346483259</v>
      </c>
      <c r="R139" s="76">
        <v>2029148.755461595</v>
      </c>
      <c r="S139" s="76">
        <v>1771739.1668753431</v>
      </c>
      <c r="T139" s="76">
        <v>2661316.4910882898</v>
      </c>
      <c r="U139" s="76">
        <v>2623855.9661945989</v>
      </c>
      <c r="V139" s="76">
        <v>2286300.3162132539</v>
      </c>
      <c r="W139" s="76">
        <v>2125136.139080944</v>
      </c>
    </row>
    <row r="140" spans="1:23">
      <c r="A140" s="113" t="s">
        <v>116</v>
      </c>
      <c r="B140" s="113" t="s">
        <v>60</v>
      </c>
      <c r="C140" s="76">
        <v>7098244.2405485706</v>
      </c>
      <c r="D140" s="76">
        <v>3971778.5541107748</v>
      </c>
      <c r="E140" s="76">
        <v>5010433.6410367647</v>
      </c>
      <c r="F140" s="76">
        <v>4098647.987426497</v>
      </c>
      <c r="G140" s="76">
        <v>4504830.5703330887</v>
      </c>
      <c r="H140" s="76">
        <v>3803573.0030897711</v>
      </c>
      <c r="I140" s="76">
        <v>3838922.8566218852</v>
      </c>
      <c r="J140" s="76">
        <v>5525024.241671484</v>
      </c>
      <c r="K140" s="76">
        <v>2952303.4617367159</v>
      </c>
      <c r="L140" s="76">
        <v>6126631.2855345802</v>
      </c>
      <c r="M140" s="76">
        <v>4598535.3261493417</v>
      </c>
      <c r="N140" s="76">
        <v>11402568.728268201</v>
      </c>
      <c r="O140" s="76">
        <v>8864655.6330194678</v>
      </c>
      <c r="P140" s="76">
        <v>5323740.0682058679</v>
      </c>
      <c r="Q140" s="76">
        <v>5253548.196802686</v>
      </c>
      <c r="R140" s="76">
        <v>4856452.9457160942</v>
      </c>
      <c r="S140" s="76">
        <v>4791986.2047422184</v>
      </c>
      <c r="T140" s="76">
        <v>4187028.4319034559</v>
      </c>
      <c r="U140" s="76">
        <v>4666008.0424329629</v>
      </c>
      <c r="V140" s="76">
        <v>5588410.4571479782</v>
      </c>
      <c r="W140" s="76">
        <v>3628918.8961611642</v>
      </c>
    </row>
    <row r="141" spans="1:23">
      <c r="A141" s="113" t="s">
        <v>116</v>
      </c>
      <c r="B141" s="113" t="s">
        <v>61</v>
      </c>
      <c r="C141" s="76">
        <v>4197549.4535856154</v>
      </c>
      <c r="D141" s="76">
        <v>4581922.1191986771</v>
      </c>
      <c r="E141" s="76">
        <v>4280251.4895461313</v>
      </c>
      <c r="F141" s="76">
        <v>5144572.0745438216</v>
      </c>
      <c r="G141" s="76">
        <v>5972748.9209217569</v>
      </c>
      <c r="H141" s="76">
        <v>4751635.063482889</v>
      </c>
      <c r="I141" s="76">
        <v>6333219.3488935791</v>
      </c>
      <c r="J141" s="76">
        <v>5956550.2211964494</v>
      </c>
      <c r="K141" s="76">
        <v>5595550.9703783887</v>
      </c>
      <c r="L141" s="76">
        <v>7310286.6818851838</v>
      </c>
      <c r="M141" s="76">
        <v>5909182.2210802035</v>
      </c>
      <c r="N141" s="76">
        <v>6366231.261949122</v>
      </c>
      <c r="O141" s="76">
        <v>6476842.5833603479</v>
      </c>
      <c r="P141" s="76">
        <v>6657243.2791856183</v>
      </c>
      <c r="Q141" s="76">
        <v>6036475.6975996401</v>
      </c>
      <c r="R141" s="76">
        <v>6705262.5214723209</v>
      </c>
      <c r="S141" s="76">
        <v>6540652.7518106159</v>
      </c>
      <c r="T141" s="76">
        <v>5760144.1727203224</v>
      </c>
      <c r="U141" s="76">
        <v>7073276.835605205</v>
      </c>
      <c r="V141" s="76">
        <v>6376874.8822351024</v>
      </c>
      <c r="W141" s="76">
        <v>6344266.7753814245</v>
      </c>
    </row>
    <row r="142" spans="1:23">
      <c r="A142" s="113" t="s">
        <v>116</v>
      </c>
      <c r="B142" s="113" t="s">
        <v>62</v>
      </c>
      <c r="C142" s="76">
        <v>383074.89559291408</v>
      </c>
      <c r="D142" s="76">
        <v>436700.1958281328</v>
      </c>
      <c r="E142" s="76">
        <v>112404.316227573</v>
      </c>
      <c r="F142" s="76">
        <v>241559.09051860691</v>
      </c>
      <c r="G142" s="76">
        <v>299553.20629721682</v>
      </c>
      <c r="H142" s="76">
        <v>123354.2239728252</v>
      </c>
      <c r="I142" s="76">
        <v>384225.28811069898</v>
      </c>
      <c r="J142" s="76">
        <v>243383.40273240881</v>
      </c>
      <c r="K142" s="76">
        <v>113500.3950194644</v>
      </c>
      <c r="L142" s="76">
        <v>482400.0037851102</v>
      </c>
      <c r="M142" s="76">
        <v>365723.99803614488</v>
      </c>
      <c r="N142" s="76">
        <v>243413.66363578921</v>
      </c>
      <c r="O142" s="76">
        <v>452850.99622439052</v>
      </c>
      <c r="P142" s="76">
        <v>391575.45532256272</v>
      </c>
      <c r="Q142" s="76">
        <v>117569.6385157537</v>
      </c>
      <c r="R142" s="76">
        <v>296299.11813908652</v>
      </c>
      <c r="S142" s="76">
        <v>262092.318917895</v>
      </c>
      <c r="T142" s="76">
        <v>121211.359534275</v>
      </c>
      <c r="U142" s="76">
        <v>347340.91423532268</v>
      </c>
      <c r="V142" s="76">
        <v>253256.10360246501</v>
      </c>
      <c r="W142" s="76">
        <v>129066.2173362786</v>
      </c>
    </row>
    <row r="143" spans="1:23">
      <c r="A143" s="113" t="s">
        <v>116</v>
      </c>
      <c r="B143" s="113" t="s">
        <v>63</v>
      </c>
      <c r="C143" s="76">
        <v>1678645.5733723631</v>
      </c>
      <c r="D143" s="76">
        <v>2426256.68028541</v>
      </c>
      <c r="E143" s="76">
        <v>1497907.304077666</v>
      </c>
      <c r="F143" s="76">
        <v>2441752.0332651432</v>
      </c>
      <c r="G143" s="76">
        <v>2731619.7166395802</v>
      </c>
      <c r="H143" s="76">
        <v>2151439.8206816148</v>
      </c>
      <c r="I143" s="76">
        <v>3435451.3423363599</v>
      </c>
      <c r="J143" s="76">
        <v>2280366.5910735889</v>
      </c>
      <c r="K143" s="76">
        <v>2606440.5746181249</v>
      </c>
      <c r="L143" s="76">
        <v>4760365.948077728</v>
      </c>
      <c r="M143" s="76">
        <v>3000532.076945181</v>
      </c>
      <c r="N143" s="76">
        <v>2793500.6942838021</v>
      </c>
      <c r="O143" s="76">
        <v>3593059.91118271</v>
      </c>
      <c r="P143" s="76">
        <v>3815853.816846156</v>
      </c>
      <c r="Q143" s="76">
        <v>2764513.3087082319</v>
      </c>
      <c r="R143" s="76">
        <v>3750775.317755247</v>
      </c>
      <c r="S143" s="76">
        <v>3451854.7703153342</v>
      </c>
      <c r="T143" s="76">
        <v>2938576.245540997</v>
      </c>
      <c r="U143" s="76">
        <v>4192981.3259139722</v>
      </c>
      <c r="V143" s="76">
        <v>3104586.706292063</v>
      </c>
      <c r="W143" s="76">
        <v>3245394.2398143089</v>
      </c>
    </row>
    <row r="144" spans="1:23">
      <c r="A144" s="113" t="s">
        <v>116</v>
      </c>
      <c r="B144" s="113" t="s">
        <v>6</v>
      </c>
      <c r="C144" s="77">
        <v>142767149.17989761</v>
      </c>
      <c r="D144" s="77">
        <v>148821211.4852525</v>
      </c>
      <c r="E144" s="77">
        <v>127092437.4471536</v>
      </c>
      <c r="F144" s="77">
        <v>160606306.01009879</v>
      </c>
      <c r="G144" s="77">
        <v>169649325.0948987</v>
      </c>
      <c r="H144" s="77">
        <v>155133605.63498509</v>
      </c>
      <c r="I144" s="77">
        <v>184862301.3720603</v>
      </c>
      <c r="J144" s="77">
        <v>164445961.73086131</v>
      </c>
      <c r="K144" s="77">
        <v>152934468.99178141</v>
      </c>
      <c r="L144" s="77">
        <v>237163535.6853098</v>
      </c>
      <c r="M144" s="77">
        <v>172347378.13523069</v>
      </c>
      <c r="N144" s="77">
        <v>197137141.90574169</v>
      </c>
      <c r="O144" s="77">
        <v>200591749.70038319</v>
      </c>
      <c r="P144" s="77">
        <v>189201454.65628541</v>
      </c>
      <c r="Q144" s="77">
        <v>165798156.85698879</v>
      </c>
      <c r="R144" s="77">
        <v>198428549.3683461</v>
      </c>
      <c r="S144" s="77">
        <v>184351376.5473693</v>
      </c>
      <c r="T144" s="77">
        <v>174924781.09046149</v>
      </c>
      <c r="U144" s="77">
        <v>207677326.5633207</v>
      </c>
      <c r="V144" s="77">
        <v>181122592.18597209</v>
      </c>
      <c r="W144" s="77">
        <v>170808602.7687467</v>
      </c>
    </row>
    <row r="145" spans="1:23">
      <c r="A145" s="113" t="s">
        <v>117</v>
      </c>
      <c r="B145" s="113" t="s">
        <v>42</v>
      </c>
      <c r="C145" s="111">
        <v>1575530.888442219</v>
      </c>
      <c r="D145" s="111">
        <v>835270.64375299576</v>
      </c>
      <c r="E145" s="111">
        <v>718404.83715984272</v>
      </c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</row>
    <row r="146" spans="1:23">
      <c r="A146" s="113" t="s">
        <v>117</v>
      </c>
      <c r="B146" s="113" t="s">
        <v>43</v>
      </c>
      <c r="C146" s="111">
        <v>5294538.5305016376</v>
      </c>
      <c r="D146" s="111">
        <v>2954101.7317580478</v>
      </c>
      <c r="E146" s="111">
        <v>2897471.9698126931</v>
      </c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</row>
    <row r="147" spans="1:23">
      <c r="A147" s="113" t="s">
        <v>117</v>
      </c>
      <c r="B147" s="113" t="s">
        <v>44</v>
      </c>
      <c r="C147" s="111">
        <v>5934579.1408532923</v>
      </c>
      <c r="D147" s="111">
        <v>3514222.2173157921</v>
      </c>
      <c r="E147" s="111">
        <v>4302033.9550993713</v>
      </c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</row>
    <row r="148" spans="1:23">
      <c r="A148" s="113" t="s">
        <v>117</v>
      </c>
      <c r="B148" s="113" t="s">
        <v>45</v>
      </c>
      <c r="C148" s="111">
        <v>16832710.881543592</v>
      </c>
      <c r="D148" s="111">
        <v>14433399.031413579</v>
      </c>
      <c r="E148" s="111">
        <v>14051874.13313056</v>
      </c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</row>
    <row r="149" spans="1:23">
      <c r="A149" s="113" t="s">
        <v>117</v>
      </c>
      <c r="B149" s="113" t="s">
        <v>46</v>
      </c>
      <c r="C149" s="111">
        <v>15527305.490185359</v>
      </c>
      <c r="D149" s="111">
        <v>15664426.79520496</v>
      </c>
      <c r="E149" s="111">
        <v>16836112.831814371</v>
      </c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</row>
    <row r="150" spans="1:23">
      <c r="A150" s="113" t="s">
        <v>117</v>
      </c>
      <c r="B150" s="113" t="s">
        <v>47</v>
      </c>
      <c r="C150" s="111">
        <v>46213534.686276242</v>
      </c>
      <c r="D150" s="111">
        <v>32181996.40934461</v>
      </c>
      <c r="E150" s="111">
        <v>31127061.709465999</v>
      </c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</row>
    <row r="151" spans="1:23">
      <c r="A151" s="113" t="s">
        <v>117</v>
      </c>
      <c r="B151" s="113" t="s">
        <v>48</v>
      </c>
      <c r="C151" s="111">
        <v>889055.05615376704</v>
      </c>
      <c r="D151" s="111">
        <v>255270.1036511827</v>
      </c>
      <c r="E151" s="111">
        <v>199994.047971055</v>
      </c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</row>
    <row r="152" spans="1:23">
      <c r="A152" s="113" t="s">
        <v>117</v>
      </c>
      <c r="B152" s="113" t="s">
        <v>49</v>
      </c>
      <c r="C152" s="111">
        <v>6948565.1560809743</v>
      </c>
      <c r="D152" s="111">
        <v>3884357.3624906442</v>
      </c>
      <c r="E152" s="111">
        <v>3911194.7821694352</v>
      </c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</row>
    <row r="153" spans="1:23">
      <c r="A153" s="113" t="s">
        <v>117</v>
      </c>
      <c r="B153" s="113" t="s">
        <v>50</v>
      </c>
      <c r="C153" s="111">
        <v>12315696.410145979</v>
      </c>
      <c r="D153" s="111">
        <v>7368446.0229470218</v>
      </c>
      <c r="E153" s="111">
        <v>7475390.7421860769</v>
      </c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</row>
    <row r="154" spans="1:23">
      <c r="A154" s="113" t="s">
        <v>117</v>
      </c>
      <c r="B154" s="113" t="s">
        <v>51</v>
      </c>
      <c r="C154" s="111">
        <v>16061689.83431289</v>
      </c>
      <c r="D154" s="111">
        <v>9547951.9471128564</v>
      </c>
      <c r="E154" s="111">
        <v>8831895.216363268</v>
      </c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</row>
    <row r="155" spans="1:23">
      <c r="A155" s="113" t="s">
        <v>117</v>
      </c>
      <c r="B155" s="113" t="s">
        <v>52</v>
      </c>
      <c r="C155" s="111">
        <v>26325176.908955261</v>
      </c>
      <c r="D155" s="111">
        <v>15723423.617898609</v>
      </c>
      <c r="E155" s="111">
        <v>14172905.628186639</v>
      </c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</row>
    <row r="156" spans="1:23">
      <c r="A156" s="113" t="s">
        <v>117</v>
      </c>
      <c r="B156" s="113" t="s">
        <v>53</v>
      </c>
      <c r="C156" s="111">
        <v>1356369.893388232</v>
      </c>
      <c r="D156" s="111">
        <v>1049133.3576962899</v>
      </c>
      <c r="E156" s="111">
        <v>906362.36474557559</v>
      </c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</row>
    <row r="157" spans="1:23">
      <c r="A157" s="113" t="s">
        <v>117</v>
      </c>
      <c r="B157" s="113" t="s">
        <v>54</v>
      </c>
      <c r="C157" s="111">
        <v>3482487.1002432159</v>
      </c>
      <c r="D157" s="111">
        <v>1800520.7433728131</v>
      </c>
      <c r="E157" s="111">
        <v>1811676.981542232</v>
      </c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</row>
    <row r="158" spans="1:23">
      <c r="A158" s="113" t="s">
        <v>117</v>
      </c>
      <c r="B158" s="113" t="s">
        <v>55</v>
      </c>
      <c r="C158" s="111">
        <v>3370038.9340755879</v>
      </c>
      <c r="D158" s="111">
        <v>1785973.862278007</v>
      </c>
      <c r="E158" s="111">
        <v>1693158.6724884959</v>
      </c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</row>
    <row r="159" spans="1:23">
      <c r="A159" s="113" t="s">
        <v>117</v>
      </c>
      <c r="B159" s="113" t="s">
        <v>56</v>
      </c>
      <c r="C159" s="111">
        <v>4800673.2634612359</v>
      </c>
      <c r="D159" s="111">
        <v>2060653.807908294</v>
      </c>
      <c r="E159" s="111">
        <v>1905595.8596454151</v>
      </c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</row>
    <row r="160" spans="1:23">
      <c r="A160" s="113" t="s">
        <v>117</v>
      </c>
      <c r="B160" s="113" t="s">
        <v>57</v>
      </c>
      <c r="C160" s="111">
        <v>11366785.968068291</v>
      </c>
      <c r="D160" s="111">
        <v>7073901.3891963568</v>
      </c>
      <c r="E160" s="111">
        <v>6356848.8497215491</v>
      </c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</row>
    <row r="161" spans="1:23">
      <c r="A161" s="113" t="s">
        <v>117</v>
      </c>
      <c r="B161" s="113" t="s">
        <v>58</v>
      </c>
      <c r="C161" s="111">
        <v>8275595.7386781378</v>
      </c>
      <c r="D161" s="111">
        <v>3452220.7465762929</v>
      </c>
      <c r="E161" s="111">
        <v>5333609.7483570958</v>
      </c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</row>
    <row r="162" spans="1:23">
      <c r="A162" s="113" t="s">
        <v>117</v>
      </c>
      <c r="B162" s="113" t="s">
        <v>59</v>
      </c>
      <c r="C162" s="111">
        <v>3538859.667754706</v>
      </c>
      <c r="D162" s="111">
        <v>771931.26972407335</v>
      </c>
      <c r="E162" s="111">
        <v>584854.71675442322</v>
      </c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</row>
    <row r="163" spans="1:23">
      <c r="A163" s="113" t="s">
        <v>117</v>
      </c>
      <c r="B163" s="113" t="s">
        <v>60</v>
      </c>
      <c r="C163" s="111">
        <v>8964300.8575780299</v>
      </c>
      <c r="D163" s="111">
        <v>3195900.6039728438</v>
      </c>
      <c r="E163" s="111">
        <v>2666430.9660488418</v>
      </c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</row>
    <row r="164" spans="1:23">
      <c r="A164" s="113" t="s">
        <v>117</v>
      </c>
      <c r="B164" s="113" t="s">
        <v>61</v>
      </c>
      <c r="C164" s="111">
        <v>6193165.2767007174</v>
      </c>
      <c r="D164" s="111">
        <v>4305975.1491739061</v>
      </c>
      <c r="E164" s="111">
        <v>5072261.5532024251</v>
      </c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</row>
    <row r="165" spans="1:23">
      <c r="A165" s="113" t="s">
        <v>117</v>
      </c>
      <c r="B165" s="113" t="s">
        <v>62</v>
      </c>
      <c r="C165" s="111">
        <v>503055.13998597529</v>
      </c>
      <c r="D165" s="111">
        <v>356291.02185688057</v>
      </c>
      <c r="E165" s="111">
        <v>309135.96904003748</v>
      </c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</row>
    <row r="166" spans="1:23">
      <c r="A166" s="113" t="s">
        <v>117</v>
      </c>
      <c r="B166" s="113" t="s">
        <v>63</v>
      </c>
      <c r="C166" s="111">
        <v>4603209.1766146487</v>
      </c>
      <c r="D166" s="111">
        <v>2592336.1653539389</v>
      </c>
      <c r="E166" s="111">
        <v>2560925.4650945989</v>
      </c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</row>
    <row r="167" spans="1:23">
      <c r="A167" s="113" t="s">
        <v>117</v>
      </c>
      <c r="B167" s="113" t="s">
        <v>6</v>
      </c>
      <c r="C167" s="115">
        <v>210372924</v>
      </c>
      <c r="D167" s="115">
        <v>134807704</v>
      </c>
      <c r="E167" s="115">
        <v>133725201</v>
      </c>
      <c r="F167" s="115">
        <v>0</v>
      </c>
      <c r="G167" s="115">
        <v>0</v>
      </c>
      <c r="H167" s="115">
        <v>0</v>
      </c>
      <c r="I167" s="115">
        <v>0</v>
      </c>
      <c r="J167" s="115">
        <v>0</v>
      </c>
      <c r="K167" s="115">
        <v>0</v>
      </c>
      <c r="L167" s="115">
        <v>0</v>
      </c>
      <c r="M167" s="115">
        <v>0</v>
      </c>
      <c r="N167" s="115">
        <v>0</v>
      </c>
      <c r="O167" s="115">
        <v>0</v>
      </c>
      <c r="P167" s="115">
        <v>0</v>
      </c>
      <c r="Q167" s="115">
        <v>0</v>
      </c>
      <c r="R167" s="115">
        <v>0</v>
      </c>
      <c r="S167" s="115">
        <v>0</v>
      </c>
      <c r="T167" s="115">
        <v>0</v>
      </c>
      <c r="U167" s="115">
        <v>0</v>
      </c>
      <c r="V167" s="115">
        <v>0</v>
      </c>
      <c r="W167" s="115">
        <v>0</v>
      </c>
    </row>
  </sheetData>
  <mergeCells count="4">
    <mergeCell ref="A1:J1"/>
    <mergeCell ref="A11:J11"/>
    <mergeCell ref="A42:J42"/>
    <mergeCell ref="A74:K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9F2B1"/>
  </sheetPr>
  <dimension ref="A1:W113"/>
  <sheetViews>
    <sheetView topLeftCell="A26" workbookViewId="0">
      <selection activeCell="W113" sqref="C113:W113"/>
    </sheetView>
  </sheetViews>
  <sheetFormatPr baseColWidth="10" defaultRowHeight="16"/>
  <cols>
    <col min="1" max="1" width="21.6640625" style="109" customWidth="1"/>
    <col min="2" max="2" width="16.33203125" style="109" customWidth="1"/>
    <col min="3" max="4" width="15" style="109" bestFit="1" customWidth="1"/>
    <col min="5" max="6" width="15.83203125" style="109" bestFit="1" customWidth="1"/>
    <col min="7" max="11" width="15" style="109" bestFit="1" customWidth="1"/>
    <col min="12" max="12" width="18.1640625" style="109" customWidth="1"/>
    <col min="13" max="13" width="15.83203125" style="109" bestFit="1" customWidth="1"/>
    <col min="14" max="23" width="15" style="109" bestFit="1" customWidth="1"/>
    <col min="24" max="55" width="10.83203125" style="109" customWidth="1"/>
    <col min="56" max="16384" width="10.83203125" style="109"/>
  </cols>
  <sheetData>
    <row r="1" spans="1:22" ht="26" customHeight="1">
      <c r="A1" s="131" t="s">
        <v>118</v>
      </c>
      <c r="B1" s="132"/>
      <c r="C1" s="132"/>
      <c r="D1" s="132"/>
      <c r="E1" s="132"/>
      <c r="F1" s="132"/>
      <c r="G1" s="132"/>
      <c r="H1" s="132"/>
      <c r="I1" s="132"/>
      <c r="J1" s="132"/>
    </row>
    <row r="3" spans="1:22" ht="19" customHeight="1" thickBot="1">
      <c r="B3" s="4"/>
    </row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21</v>
      </c>
      <c r="E5" s="63">
        <f>SUM(B29:D29)</f>
        <v>-26484689.873610541</v>
      </c>
      <c r="F5" s="64">
        <f>SUM(B51:D51)</f>
        <v>-38190246.157471083</v>
      </c>
    </row>
    <row r="6" spans="1:22" ht="19" customHeight="1">
      <c r="B6" s="4"/>
      <c r="D6" s="20" t="s">
        <v>22</v>
      </c>
      <c r="E6" s="65">
        <f>SUM(E29:P29)</f>
        <v>-38316177.775714673</v>
      </c>
      <c r="F6" s="66">
        <f>SUM(E51:P51)</f>
        <v>-64378845.877599247</v>
      </c>
      <c r="K6" s="32"/>
      <c r="L6" s="32"/>
      <c r="M6" s="32"/>
    </row>
    <row r="7" spans="1:22" ht="17" customHeight="1" thickBot="1">
      <c r="D7" s="21" t="s">
        <v>93</v>
      </c>
      <c r="E7" s="67">
        <f>SUM(Q29:V29)</f>
        <v>0</v>
      </c>
      <c r="F7" s="68">
        <f>SUM(Q51:V51)</f>
        <v>-3628549.2471015733</v>
      </c>
    </row>
    <row r="8" spans="1:22" ht="20" customHeight="1" thickTop="1" thickBot="1">
      <c r="D8" s="22" t="s">
        <v>6</v>
      </c>
      <c r="E8" s="69">
        <f>SUM(E5:E7)</f>
        <v>-64800867.649325214</v>
      </c>
      <c r="F8" s="70">
        <f>SUM(F5:F7)</f>
        <v>-106197641.28217191</v>
      </c>
    </row>
    <row r="9" spans="1:22" ht="19" customHeight="1">
      <c r="B9" s="9"/>
    </row>
    <row r="10" spans="1:22" ht="17" customHeight="1"/>
    <row r="11" spans="1:22" ht="26" customHeight="1">
      <c r="A11" s="133" t="s">
        <v>94</v>
      </c>
      <c r="B11" s="132"/>
      <c r="C11" s="132"/>
      <c r="D11" s="132"/>
      <c r="E11" s="132"/>
      <c r="F11" s="132"/>
      <c r="G11" s="132"/>
      <c r="H11" s="132"/>
      <c r="I11" s="132"/>
      <c r="J11" s="132"/>
      <c r="K11" s="30"/>
      <c r="L11" s="29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>
      <c r="M12" s="71"/>
    </row>
    <row r="13" spans="1:22">
      <c r="M13" s="71"/>
    </row>
    <row r="14" spans="1:22" ht="17" customHeight="1">
      <c r="M14" s="71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25">
        <v>44196</v>
      </c>
      <c r="K15" s="6">
        <v>44227</v>
      </c>
      <c r="L15" s="25">
        <v>44255</v>
      </c>
      <c r="M15" s="6">
        <v>44286</v>
      </c>
      <c r="N15" s="25">
        <v>44316</v>
      </c>
      <c r="O15" s="6">
        <v>44347</v>
      </c>
      <c r="P15" s="25">
        <v>44377</v>
      </c>
      <c r="Q15" s="6">
        <v>44408</v>
      </c>
      <c r="R15" s="25">
        <v>44439</v>
      </c>
      <c r="S15" s="6">
        <v>44469</v>
      </c>
      <c r="T15" s="25">
        <v>44500</v>
      </c>
      <c r="U15" s="6">
        <v>44530</v>
      </c>
      <c r="V15" s="25">
        <v>44561</v>
      </c>
    </row>
    <row r="16" spans="1:22">
      <c r="A16" s="7" t="s">
        <v>64</v>
      </c>
      <c r="B16" s="74">
        <f>'Sales Scenario Analysis'!C72-'Sales Scenario Analysis'!C58</f>
        <v>-193189.71297823923</v>
      </c>
      <c r="C16" s="74">
        <f>'Sales Scenario Analysis'!D72-'Sales Scenario Analysis'!D58</f>
        <v>-210343.68044278288</v>
      </c>
      <c r="D16" s="74">
        <f>'Sales Scenario Analysis'!E72-'Sales Scenario Analysis'!E58</f>
        <v>-255578.68083468452</v>
      </c>
      <c r="E16" s="74">
        <f>'Sales Scenario Analysis'!F72-'Sales Scenario Analysis'!F58</f>
        <v>-296199.52768399613</v>
      </c>
      <c r="F16" s="74">
        <f>'Sales Scenario Analysis'!G72-'Sales Scenario Analysis'!G58</f>
        <v>-280665.34901277116</v>
      </c>
      <c r="G16" s="74">
        <f>'Sales Scenario Analysis'!H72-'Sales Scenario Analysis'!H58</f>
        <v>-115795.20245167671</v>
      </c>
      <c r="H16" s="74">
        <f>'Sales Scenario Analysis'!I72-'Sales Scenario Analysis'!I58</f>
        <v>-55380.351355797262</v>
      </c>
      <c r="I16" s="74">
        <f>'Sales Scenario Analysis'!J72-'Sales Scenario Analysis'!J58</f>
        <v>-66803.789350032341</v>
      </c>
      <c r="J16" s="74">
        <f>'Sales Scenario Analysis'!K72-'Sales Scenario Analysis'!K58</f>
        <v>-57147.280390489614</v>
      </c>
      <c r="K16" s="74">
        <f>'Sales Scenario Analysis'!L72-'Sales Scenario Analysis'!L58</f>
        <v>-27169.384617657517</v>
      </c>
      <c r="L16" s="74">
        <f>'Sales Scenario Analysis'!M72-'Sales Scenario Analysis'!M58</f>
        <v>-33956.894145980477</v>
      </c>
      <c r="M16" s="74">
        <f>'Sales Scenario Analysis'!N72-'Sales Scenario Analysis'!N58</f>
        <v>-28636.178994415794</v>
      </c>
      <c r="N16" s="74">
        <f>'Sales Scenario Analysis'!O72-'Sales Scenario Analysis'!O58</f>
        <v>-16355.892090370646</v>
      </c>
      <c r="O16" s="74">
        <f>'Sales Scenario Analysis'!P72-'Sales Scenario Analysis'!P58</f>
        <v>-21118.764581929659</v>
      </c>
      <c r="P16" s="74">
        <f>'Sales Scenario Analysis'!Q72-'Sales Scenario Analysis'!Q58</f>
        <v>-27397.595806484343</v>
      </c>
      <c r="Q16" s="74">
        <f>'Sales Scenario Analysis'!R72-'Sales Scenario Analysis'!R58</f>
        <v>0</v>
      </c>
      <c r="R16" s="74">
        <f>'Sales Scenario Analysis'!S72-'Sales Scenario Analysis'!S58</f>
        <v>0</v>
      </c>
      <c r="S16" s="74">
        <f>'Sales Scenario Analysis'!T72-'Sales Scenario Analysis'!T58</f>
        <v>0</v>
      </c>
      <c r="T16" s="74">
        <f>'Sales Scenario Analysis'!U72-'Sales Scenario Analysis'!U58</f>
        <v>0</v>
      </c>
      <c r="U16" s="74">
        <f>'Sales Scenario Analysis'!V72-'Sales Scenario Analysis'!V58</f>
        <v>0</v>
      </c>
      <c r="V16" s="74">
        <f>'Sales Scenario Analysis'!W72-'Sales Scenario Analysis'!W58</f>
        <v>0</v>
      </c>
    </row>
    <row r="17" spans="1:22">
      <c r="A17" s="7" t="s">
        <v>65</v>
      </c>
      <c r="B17" s="74">
        <f>'Sales Scenario Analysis'!C73-'Sales Scenario Analysis'!C59</f>
        <v>-21793.130717193118</v>
      </c>
      <c r="C17" s="74">
        <f>'Sales Scenario Analysis'!D73-'Sales Scenario Analysis'!D59</f>
        <v>-34447.416424627867</v>
      </c>
      <c r="D17" s="74">
        <f>'Sales Scenario Analysis'!E73-'Sales Scenario Analysis'!E59</f>
        <v>-64205.080549749488</v>
      </c>
      <c r="E17" s="74">
        <f>'Sales Scenario Analysis'!F73-'Sales Scenario Analysis'!F59</f>
        <v>-113377.76393231365</v>
      </c>
      <c r="F17" s="74">
        <f>'Sales Scenario Analysis'!G73-'Sales Scenario Analysis'!G59</f>
        <v>-105499.82951122493</v>
      </c>
      <c r="G17" s="74">
        <f>'Sales Scenario Analysis'!H73-'Sales Scenario Analysis'!H59</f>
        <v>-14366.323497834375</v>
      </c>
      <c r="H17" s="74">
        <f>'Sales Scenario Analysis'!I73-'Sales Scenario Analysis'!I59</f>
        <v>-5630.0856559120803</v>
      </c>
      <c r="I17" s="74">
        <f>'Sales Scenario Analysis'!J73-'Sales Scenario Analysis'!J59</f>
        <v>-12278.62589878001</v>
      </c>
      <c r="J17" s="74">
        <f>'Sales Scenario Analysis'!K73-'Sales Scenario Analysis'!K59</f>
        <v>-5805.333799774191</v>
      </c>
      <c r="K17" s="74">
        <f>'Sales Scenario Analysis'!L73-'Sales Scenario Analysis'!L59</f>
        <v>-1754.7609064391145</v>
      </c>
      <c r="L17" s="74">
        <f>'Sales Scenario Analysis'!M73-'Sales Scenario Analysis'!M59</f>
        <v>-6355.0706673561945</v>
      </c>
      <c r="M17" s="74">
        <f>'Sales Scenario Analysis'!N73-'Sales Scenario Analysis'!N59</f>
        <v>-3309.7859572579473</v>
      </c>
      <c r="N17" s="74">
        <f>'Sales Scenario Analysis'!O73-'Sales Scenario Analysis'!O59</f>
        <v>-1718.577288348024</v>
      </c>
      <c r="O17" s="74">
        <f>'Sales Scenario Analysis'!P73-'Sales Scenario Analysis'!P59</f>
        <v>-4862.4718362735002</v>
      </c>
      <c r="P17" s="74">
        <f>'Sales Scenario Analysis'!Q73-'Sales Scenario Analysis'!Q59</f>
        <v>-8719.7140385469538</v>
      </c>
      <c r="Q17" s="74">
        <f>'Sales Scenario Analysis'!R73-'Sales Scenario Analysis'!R59</f>
        <v>0</v>
      </c>
      <c r="R17" s="74">
        <f>'Sales Scenario Analysis'!S73-'Sales Scenario Analysis'!S59</f>
        <v>0</v>
      </c>
      <c r="S17" s="74">
        <f>'Sales Scenario Analysis'!T73-'Sales Scenario Analysis'!T59</f>
        <v>0</v>
      </c>
      <c r="T17" s="74">
        <f>'Sales Scenario Analysis'!U73-'Sales Scenario Analysis'!U59</f>
        <v>0</v>
      </c>
      <c r="U17" s="74">
        <f>'Sales Scenario Analysis'!V73-'Sales Scenario Analysis'!V59</f>
        <v>0</v>
      </c>
      <c r="V17" s="74">
        <f>'Sales Scenario Analysis'!W73-'Sales Scenario Analysis'!W59</f>
        <v>0</v>
      </c>
    </row>
    <row r="18" spans="1:22">
      <c r="A18" s="7" t="s">
        <v>44</v>
      </c>
      <c r="B18" s="74">
        <f>'Sales Scenario Analysis'!C74-'Sales Scenario Analysis'!C60</f>
        <v>66439.146899870888</v>
      </c>
      <c r="C18" s="74">
        <f>'Sales Scenario Analysis'!D74-'Sales Scenario Analysis'!D60</f>
        <v>53188.844479440188</v>
      </c>
      <c r="D18" s="74">
        <f>'Sales Scenario Analysis'!E74-'Sales Scenario Analysis'!E60</f>
        <v>32250.215741245047</v>
      </c>
      <c r="E18" s="74">
        <f>'Sales Scenario Analysis'!F74-'Sales Scenario Analysis'!F60</f>
        <v>-24261.895332849512</v>
      </c>
      <c r="F18" s="74">
        <f>'Sales Scenario Analysis'!G74-'Sales Scenario Analysis'!G60</f>
        <v>-21194.6679452237</v>
      </c>
      <c r="G18" s="74">
        <f>'Sales Scenario Analysis'!H74-'Sales Scenario Analysis'!H60</f>
        <v>40874.204666515812</v>
      </c>
      <c r="H18" s="74">
        <f>'Sales Scenario Analysis'!I74-'Sales Scenario Analysis'!I60</f>
        <v>20832.689417641785</v>
      </c>
      <c r="I18" s="74">
        <f>'Sales Scenario Analysis'!J74-'Sales Scenario Analysis'!J60</f>
        <v>17042.046097536106</v>
      </c>
      <c r="J18" s="74">
        <f>'Sales Scenario Analysis'!K74-'Sales Scenario Analysis'!K60</f>
        <v>21729.16835651669</v>
      </c>
      <c r="K18" s="74">
        <f>'Sales Scenario Analysis'!L74-'Sales Scenario Analysis'!L60</f>
        <v>12210.802334131004</v>
      </c>
      <c r="L18" s="74">
        <f>'Sales Scenario Analysis'!M74-'Sales Scenario Analysis'!M60</f>
        <v>8453.0694493097253</v>
      </c>
      <c r="M18" s="74">
        <f>'Sales Scenario Analysis'!N74-'Sales Scenario Analysis'!N60</f>
        <v>11109.965736026381</v>
      </c>
      <c r="N18" s="74">
        <f>'Sales Scenario Analysis'!O74-'Sales Scenario Analysis'!O60</f>
        <v>7112.0790212018765</v>
      </c>
      <c r="O18" s="74">
        <f>'Sales Scenario Analysis'!P74-'Sales Scenario Analysis'!P60</f>
        <v>4990.0156701352971</v>
      </c>
      <c r="P18" s="74">
        <f>'Sales Scenario Analysis'!Q74-'Sales Scenario Analysis'!Q60</f>
        <v>2531.4899826110632</v>
      </c>
      <c r="Q18" s="74">
        <f>'Sales Scenario Analysis'!R74-'Sales Scenario Analysis'!R60</f>
        <v>0</v>
      </c>
      <c r="R18" s="74">
        <f>'Sales Scenario Analysis'!S74-'Sales Scenario Analysis'!S60</f>
        <v>0</v>
      </c>
      <c r="S18" s="74">
        <f>'Sales Scenario Analysis'!T74-'Sales Scenario Analysis'!T60</f>
        <v>0</v>
      </c>
      <c r="T18" s="74">
        <f>'Sales Scenario Analysis'!U74-'Sales Scenario Analysis'!U60</f>
        <v>0</v>
      </c>
      <c r="U18" s="74">
        <f>'Sales Scenario Analysis'!V74-'Sales Scenario Analysis'!V60</f>
        <v>0</v>
      </c>
      <c r="V18" s="74">
        <f>'Sales Scenario Analysis'!W74-'Sales Scenario Analysis'!W60</f>
        <v>0</v>
      </c>
    </row>
    <row r="19" spans="1:22">
      <c r="A19" s="7" t="s">
        <v>48</v>
      </c>
      <c r="B19" s="74">
        <f>'Sales Scenario Analysis'!C75-'Sales Scenario Analysis'!C61</f>
        <v>-230838.3638715946</v>
      </c>
      <c r="C19" s="74">
        <f>'Sales Scenario Analysis'!D75-'Sales Scenario Analysis'!D61</f>
        <v>-253584.33787663901</v>
      </c>
      <c r="D19" s="74">
        <f>'Sales Scenario Analysis'!E75-'Sales Scenario Analysis'!E61</f>
        <v>-321483.06708713801</v>
      </c>
      <c r="E19" s="74">
        <f>'Sales Scenario Analysis'!F75-'Sales Scenario Analysis'!F61</f>
        <v>-368179.9008731239</v>
      </c>
      <c r="F19" s="74">
        <f>'Sales Scenario Analysis'!G75-'Sales Scenario Analysis'!G61</f>
        <v>-347997.34200740594</v>
      </c>
      <c r="G19" s="74">
        <f>'Sales Scenario Analysis'!H75-'Sales Scenario Analysis'!H61</f>
        <v>-144967.50071707641</v>
      </c>
      <c r="H19" s="74">
        <f>'Sales Scenario Analysis'!I75-'Sales Scenario Analysis'!I61</f>
        <v>-88534.872880987066</v>
      </c>
      <c r="I19" s="74">
        <f>'Sales Scenario Analysis'!J75-'Sales Scenario Analysis'!J61</f>
        <v>-106314.51321084698</v>
      </c>
      <c r="J19" s="74">
        <f>'Sales Scenario Analysis'!K75-'Sales Scenario Analysis'!K61</f>
        <v>-88340.726366930117</v>
      </c>
      <c r="K19" s="74">
        <f>'Sales Scenario Analysis'!L75-'Sales Scenario Analysis'!L61</f>
        <v>-43696.872986723145</v>
      </c>
      <c r="L19" s="74">
        <f>'Sales Scenario Analysis'!M75-'Sales Scenario Analysis'!M61</f>
        <v>-53630.858163681638</v>
      </c>
      <c r="M19" s="74">
        <f>'Sales Scenario Analysis'!N75-'Sales Scenario Analysis'!N61</f>
        <v>-47921.696905794262</v>
      </c>
      <c r="N19" s="74">
        <f>'Sales Scenario Analysis'!O75-'Sales Scenario Analysis'!O61</f>
        <v>-23224.415275437699</v>
      </c>
      <c r="O19" s="74">
        <f>'Sales Scenario Analysis'!P75-'Sales Scenario Analysis'!P61</f>
        <v>-31215.039925879915</v>
      </c>
      <c r="P19" s="74">
        <f>'Sales Scenario Analysis'!Q75-'Sales Scenario Analysis'!Q61</f>
        <v>-40759.795456530061</v>
      </c>
      <c r="Q19" s="74">
        <f>'Sales Scenario Analysis'!R75-'Sales Scenario Analysis'!R61</f>
        <v>0</v>
      </c>
      <c r="R19" s="74">
        <f>'Sales Scenario Analysis'!S75-'Sales Scenario Analysis'!S61</f>
        <v>0</v>
      </c>
      <c r="S19" s="74">
        <f>'Sales Scenario Analysis'!T75-'Sales Scenario Analysis'!T61</f>
        <v>0</v>
      </c>
      <c r="T19" s="74">
        <f>'Sales Scenario Analysis'!U75-'Sales Scenario Analysis'!U61</f>
        <v>0</v>
      </c>
      <c r="U19" s="74">
        <f>'Sales Scenario Analysis'!V75-'Sales Scenario Analysis'!V61</f>
        <v>0</v>
      </c>
      <c r="V19" s="74">
        <f>'Sales Scenario Analysis'!W75-'Sales Scenario Analysis'!W61</f>
        <v>0</v>
      </c>
    </row>
    <row r="20" spans="1:22">
      <c r="A20" s="7" t="s">
        <v>66</v>
      </c>
      <c r="B20" s="74">
        <f>'Sales Scenario Analysis'!C76-'Sales Scenario Analysis'!C62</f>
        <v>-89350.574979566416</v>
      </c>
      <c r="C20" s="74">
        <f>'Sales Scenario Analysis'!D76-'Sales Scenario Analysis'!D62</f>
        <v>-99702.649875023519</v>
      </c>
      <c r="D20" s="74">
        <f>'Sales Scenario Analysis'!E76-'Sales Scenario Analysis'!E62</f>
        <v>-131808.16962367384</v>
      </c>
      <c r="E20" s="74">
        <f>'Sales Scenario Analysis'!F76-'Sales Scenario Analysis'!F62</f>
        <v>-190739.9272743332</v>
      </c>
      <c r="F20" s="74">
        <f>'Sales Scenario Analysis'!G76-'Sales Scenario Analysis'!G62</f>
        <v>-177718.64314229554</v>
      </c>
      <c r="G20" s="74">
        <f>'Sales Scenario Analysis'!H76-'Sales Scenario Analysis'!H62</f>
        <v>-60344.389971635333</v>
      </c>
      <c r="H20" s="74">
        <f>'Sales Scenario Analysis'!I76-'Sales Scenario Analysis'!I62</f>
        <v>-26648.662940859998</v>
      </c>
      <c r="I20" s="74">
        <f>'Sales Scenario Analysis'!J76-'Sales Scenario Analysis'!J62</f>
        <v>-34681.093332331511</v>
      </c>
      <c r="J20" s="74">
        <f>'Sales Scenario Analysis'!K76-'Sales Scenario Analysis'!K62</f>
        <v>-27347.951440286677</v>
      </c>
      <c r="K20" s="74">
        <f>'Sales Scenario Analysis'!L76-'Sales Scenario Analysis'!L62</f>
        <v>-13673.972904227179</v>
      </c>
      <c r="L20" s="74">
        <f>'Sales Scenario Analysis'!M76-'Sales Scenario Analysis'!M62</f>
        <v>-17896.207539447641</v>
      </c>
      <c r="M20" s="74">
        <f>'Sales Scenario Analysis'!N76-'Sales Scenario Analysis'!N62</f>
        <v>-15102.077657368383</v>
      </c>
      <c r="N20" s="74">
        <f>'Sales Scenario Analysis'!O76-'Sales Scenario Analysis'!O62</f>
        <v>-8549.5352226970135</v>
      </c>
      <c r="O20" s="74">
        <f>'Sales Scenario Analysis'!P76-'Sales Scenario Analysis'!P62</f>
        <v>-12478.780910965055</v>
      </c>
      <c r="P20" s="74">
        <f>'Sales Scenario Analysis'!Q76-'Sales Scenario Analysis'!Q62</f>
        <v>-17200.636373452959</v>
      </c>
      <c r="Q20" s="74">
        <f>'Sales Scenario Analysis'!R76-'Sales Scenario Analysis'!R62</f>
        <v>0</v>
      </c>
      <c r="R20" s="74">
        <f>'Sales Scenario Analysis'!S76-'Sales Scenario Analysis'!S62</f>
        <v>0</v>
      </c>
      <c r="S20" s="74">
        <f>'Sales Scenario Analysis'!T76-'Sales Scenario Analysis'!T62</f>
        <v>0</v>
      </c>
      <c r="T20" s="74">
        <f>'Sales Scenario Analysis'!U76-'Sales Scenario Analysis'!U62</f>
        <v>0</v>
      </c>
      <c r="U20" s="74">
        <f>'Sales Scenario Analysis'!V76-'Sales Scenario Analysis'!V62</f>
        <v>0</v>
      </c>
      <c r="V20" s="74">
        <f>'Sales Scenario Analysis'!W76-'Sales Scenario Analysis'!W62</f>
        <v>0</v>
      </c>
    </row>
    <row r="21" spans="1:22">
      <c r="A21" s="7" t="s">
        <v>53</v>
      </c>
      <c r="B21" s="74">
        <f>'Sales Scenario Analysis'!C77-'Sales Scenario Analysis'!C63</f>
        <v>-197063.71089904895</v>
      </c>
      <c r="C21" s="74">
        <f>'Sales Scenario Analysis'!D77-'Sales Scenario Analysis'!D63</f>
        <v>-206860.87190507131</v>
      </c>
      <c r="D21" s="74">
        <f>'Sales Scenario Analysis'!E77-'Sales Scenario Analysis'!E63</f>
        <v>-245228.56813198549</v>
      </c>
      <c r="E21" s="74">
        <f>'Sales Scenario Analysis'!F77-'Sales Scenario Analysis'!F63</f>
        <v>-301818.22912449413</v>
      </c>
      <c r="F21" s="74">
        <f>'Sales Scenario Analysis'!G77-'Sales Scenario Analysis'!G63</f>
        <v>-282730.10555170709</v>
      </c>
      <c r="G21" s="74">
        <f>'Sales Scenario Analysis'!H77-'Sales Scenario Analysis'!H63</f>
        <v>-131208.6857629813</v>
      </c>
      <c r="H21" s="74">
        <f>'Sales Scenario Analysis'!I77-'Sales Scenario Analysis'!I63</f>
        <v>-60048.127120524645</v>
      </c>
      <c r="I21" s="74">
        <f>'Sales Scenario Analysis'!J77-'Sales Scenario Analysis'!J63</f>
        <v>-70211.873088473105</v>
      </c>
      <c r="J21" s="74">
        <f>'Sales Scenario Analysis'!K77-'Sales Scenario Analysis'!K63</f>
        <v>-61629.068728600512</v>
      </c>
      <c r="K21" s="74">
        <f>'Sales Scenario Analysis'!L77-'Sales Scenario Analysis'!L63</f>
        <v>-32473.730786136468</v>
      </c>
      <c r="L21" s="74">
        <f>'Sales Scenario Analysis'!M77-'Sales Scenario Analysis'!M63</f>
        <v>-35380.868850621744</v>
      </c>
      <c r="M21" s="74">
        <f>'Sales Scenario Analysis'!N77-'Sales Scenario Analysis'!N63</f>
        <v>-33158.150402469561</v>
      </c>
      <c r="N21" s="74">
        <f>'Sales Scenario Analysis'!O77-'Sales Scenario Analysis'!O63</f>
        <v>-20143.411091173301</v>
      </c>
      <c r="O21" s="74">
        <f>'Sales Scenario Analysis'!P77-'Sales Scenario Analysis'!P63</f>
        <v>-25548.334795409814</v>
      </c>
      <c r="P21" s="74">
        <f>'Sales Scenario Analysis'!Q77-'Sales Scenario Analysis'!Q63</f>
        <v>-31828.53691971011</v>
      </c>
      <c r="Q21" s="74">
        <f>'Sales Scenario Analysis'!R77-'Sales Scenario Analysis'!R63</f>
        <v>0</v>
      </c>
      <c r="R21" s="74">
        <f>'Sales Scenario Analysis'!S77-'Sales Scenario Analysis'!S63</f>
        <v>0</v>
      </c>
      <c r="S21" s="74">
        <f>'Sales Scenario Analysis'!T77-'Sales Scenario Analysis'!T63</f>
        <v>0</v>
      </c>
      <c r="T21" s="74">
        <f>'Sales Scenario Analysis'!U77-'Sales Scenario Analysis'!U63</f>
        <v>0</v>
      </c>
      <c r="U21" s="74">
        <f>'Sales Scenario Analysis'!V77-'Sales Scenario Analysis'!V63</f>
        <v>0</v>
      </c>
      <c r="V21" s="74">
        <f>'Sales Scenario Analysis'!W77-'Sales Scenario Analysis'!W63</f>
        <v>0</v>
      </c>
    </row>
    <row r="22" spans="1:22">
      <c r="A22" s="7" t="s">
        <v>67</v>
      </c>
      <c r="B22" s="74">
        <f>'Sales Scenario Analysis'!C78-'Sales Scenario Analysis'!C64</f>
        <v>64223.0280936083</v>
      </c>
      <c r="C22" s="74">
        <f>'Sales Scenario Analysis'!D78-'Sales Scenario Analysis'!D64</f>
        <v>58365.550888071302</v>
      </c>
      <c r="D22" s="74">
        <f>'Sales Scenario Analysis'!E78-'Sales Scenario Analysis'!E64</f>
        <v>39017.697338883183</v>
      </c>
      <c r="E22" s="74">
        <f>'Sales Scenario Analysis'!F78-'Sales Scenario Analysis'!F64</f>
        <v>-32040.722704643704</v>
      </c>
      <c r="F22" s="74">
        <f>'Sales Scenario Analysis'!G78-'Sales Scenario Analysis'!G64</f>
        <v>-25572.580846530109</v>
      </c>
      <c r="G22" s="74">
        <f>'Sales Scenario Analysis'!H78-'Sales Scenario Analysis'!H64</f>
        <v>40129.806588539999</v>
      </c>
      <c r="H22" s="74">
        <f>'Sales Scenario Analysis'!I78-'Sales Scenario Analysis'!I64</f>
        <v>21410.620154149103</v>
      </c>
      <c r="I22" s="74">
        <f>'Sales Scenario Analysis'!J78-'Sales Scenario Analysis'!J64</f>
        <v>16512.551152329717</v>
      </c>
      <c r="J22" s="74">
        <f>'Sales Scenario Analysis'!K78-'Sales Scenario Analysis'!K64</f>
        <v>20474.968503254699</v>
      </c>
      <c r="K22" s="74">
        <f>'Sales Scenario Analysis'!L78-'Sales Scenario Analysis'!L64</f>
        <v>10600.744944101898</v>
      </c>
      <c r="L22" s="74">
        <f>'Sales Scenario Analysis'!M78-'Sales Scenario Analysis'!M64</f>
        <v>8144.3765930563968</v>
      </c>
      <c r="M22" s="74">
        <f>'Sales Scenario Analysis'!N78-'Sales Scenario Analysis'!N64</f>
        <v>9898.9886127474019</v>
      </c>
      <c r="N22" s="74">
        <f>'Sales Scenario Analysis'!O78-'Sales Scenario Analysis'!O64</f>
        <v>6067.4769899393141</v>
      </c>
      <c r="O22" s="74">
        <f>'Sales Scenario Analysis'!P78-'Sales Scenario Analysis'!P64</f>
        <v>4012.8988729031116</v>
      </c>
      <c r="P22" s="74">
        <f>'Sales Scenario Analysis'!Q78-'Sales Scenario Analysis'!Q64</f>
        <v>1322.0205754229391</v>
      </c>
      <c r="Q22" s="74">
        <f>'Sales Scenario Analysis'!R78-'Sales Scenario Analysis'!R64</f>
        <v>0</v>
      </c>
      <c r="R22" s="74">
        <f>'Sales Scenario Analysis'!S78-'Sales Scenario Analysis'!S64</f>
        <v>0</v>
      </c>
      <c r="S22" s="74">
        <f>'Sales Scenario Analysis'!T78-'Sales Scenario Analysis'!T64</f>
        <v>0</v>
      </c>
      <c r="T22" s="74">
        <f>'Sales Scenario Analysis'!U78-'Sales Scenario Analysis'!U64</f>
        <v>0</v>
      </c>
      <c r="U22" s="74">
        <f>'Sales Scenario Analysis'!V78-'Sales Scenario Analysis'!V64</f>
        <v>0</v>
      </c>
      <c r="V22" s="74">
        <f>'Sales Scenario Analysis'!W78-'Sales Scenario Analysis'!W64</f>
        <v>0</v>
      </c>
    </row>
    <row r="23" spans="1:22">
      <c r="A23" s="7" t="s">
        <v>68</v>
      </c>
      <c r="B23" s="74">
        <f>'Sales Scenario Analysis'!C79-'Sales Scenario Analysis'!C65</f>
        <v>63335.841080206679</v>
      </c>
      <c r="C23" s="74">
        <f>'Sales Scenario Analysis'!D79-'Sales Scenario Analysis'!D65</f>
        <v>54308.419823314485</v>
      </c>
      <c r="D23" s="74">
        <f>'Sales Scenario Analysis'!E79-'Sales Scenario Analysis'!E65</f>
        <v>34460.811649145457</v>
      </c>
      <c r="E23" s="74">
        <f>'Sales Scenario Analysis'!F79-'Sales Scenario Analysis'!F65</f>
        <v>-26858.586945311981</v>
      </c>
      <c r="F23" s="74">
        <f>'Sales Scenario Analysis'!G79-'Sales Scenario Analysis'!G65</f>
        <v>-21639.35544976544</v>
      </c>
      <c r="G23" s="74">
        <f>'Sales Scenario Analysis'!H79-'Sales Scenario Analysis'!H65</f>
        <v>38710.215265280101</v>
      </c>
      <c r="H23" s="74">
        <f>'Sales Scenario Analysis'!I79-'Sales Scenario Analysis'!I65</f>
        <v>20456.647427583812</v>
      </c>
      <c r="I23" s="74">
        <f>'Sales Scenario Analysis'!J79-'Sales Scenario Analysis'!J65</f>
        <v>16057.418197793479</v>
      </c>
      <c r="J23" s="74">
        <f>'Sales Scenario Analysis'!K79-'Sales Scenario Analysis'!K65</f>
        <v>20506.232175512414</v>
      </c>
      <c r="K23" s="74">
        <f>'Sales Scenario Analysis'!L79-'Sales Scenario Analysis'!L65</f>
        <v>11052.785904699587</v>
      </c>
      <c r="L23" s="74">
        <f>'Sales Scenario Analysis'!M79-'Sales Scenario Analysis'!M65</f>
        <v>7832.1147580585966</v>
      </c>
      <c r="M23" s="74">
        <f>'Sales Scenario Analysis'!N79-'Sales Scenario Analysis'!N65</f>
        <v>9921.6850696127804</v>
      </c>
      <c r="N23" s="74">
        <f>'Sales Scenario Analysis'!O79-'Sales Scenario Analysis'!O65</f>
        <v>6186.8504977843259</v>
      </c>
      <c r="O23" s="74">
        <f>'Sales Scenario Analysis'!P79-'Sales Scenario Analysis'!P65</f>
        <v>4032.9842567457963</v>
      </c>
      <c r="P23" s="74">
        <f>'Sales Scenario Analysis'!Q79-'Sales Scenario Analysis'!Q65</f>
        <v>1481.8767489011079</v>
      </c>
      <c r="Q23" s="74">
        <f>'Sales Scenario Analysis'!R79-'Sales Scenario Analysis'!R65</f>
        <v>0</v>
      </c>
      <c r="R23" s="74">
        <f>'Sales Scenario Analysis'!S79-'Sales Scenario Analysis'!S65</f>
        <v>0</v>
      </c>
      <c r="S23" s="74">
        <f>'Sales Scenario Analysis'!T79-'Sales Scenario Analysis'!T65</f>
        <v>0</v>
      </c>
      <c r="T23" s="74">
        <f>'Sales Scenario Analysis'!U79-'Sales Scenario Analysis'!U65</f>
        <v>0</v>
      </c>
      <c r="U23" s="74">
        <f>'Sales Scenario Analysis'!V79-'Sales Scenario Analysis'!V65</f>
        <v>0</v>
      </c>
      <c r="V23" s="74">
        <f>'Sales Scenario Analysis'!W79-'Sales Scenario Analysis'!W65</f>
        <v>0</v>
      </c>
    </row>
    <row r="24" spans="1:22">
      <c r="A24" s="7" t="s">
        <v>69</v>
      </c>
      <c r="B24" s="74">
        <f>'Sales Scenario Analysis'!C80-'Sales Scenario Analysis'!C66</f>
        <v>-1594108.312026504</v>
      </c>
      <c r="C24" s="74">
        <f>'Sales Scenario Analysis'!D80-'Sales Scenario Analysis'!D66</f>
        <v>-1687970.9152915049</v>
      </c>
      <c r="D24" s="74">
        <f>'Sales Scenario Analysis'!E80-'Sales Scenario Analysis'!E66</f>
        <v>-1906687.0278370169</v>
      </c>
      <c r="E24" s="74">
        <f>'Sales Scenario Analysis'!F80-'Sales Scenario Analysis'!F66</f>
        <v>-1583267.827763122</v>
      </c>
      <c r="F24" s="74">
        <f>'Sales Scenario Analysis'!G80-'Sales Scenario Analysis'!G66</f>
        <v>-1526793.3428528602</v>
      </c>
      <c r="G24" s="74">
        <f>'Sales Scenario Analysis'!H80-'Sales Scenario Analysis'!H66</f>
        <v>-892659.09398009395</v>
      </c>
      <c r="H24" s="74">
        <f>'Sales Scenario Analysis'!I80-'Sales Scenario Analysis'!I66</f>
        <v>-581736.54233954893</v>
      </c>
      <c r="I24" s="74">
        <f>'Sales Scenario Analysis'!J80-'Sales Scenario Analysis'!J66</f>
        <v>-645694.65387385804</v>
      </c>
      <c r="J24" s="74">
        <f>'Sales Scenario Analysis'!K80-'Sales Scenario Analysis'!K66</f>
        <v>-589422.54310579319</v>
      </c>
      <c r="K24" s="74">
        <f>'Sales Scenario Analysis'!L80-'Sales Scenario Analysis'!L66</f>
        <v>-285126.84563442785</v>
      </c>
      <c r="L24" s="74">
        <f>'Sales Scenario Analysis'!M80-'Sales Scenario Analysis'!M66</f>
        <v>-325550.77647508821</v>
      </c>
      <c r="M24" s="74">
        <f>'Sales Scenario Analysis'!N80-'Sales Scenario Analysis'!N66</f>
        <v>-296808.4623863264</v>
      </c>
      <c r="N24" s="74">
        <f>'Sales Scenario Analysis'!O80-'Sales Scenario Analysis'!O66</f>
        <v>-146222.78454915574</v>
      </c>
      <c r="O24" s="74">
        <f>'Sales Scenario Analysis'!P80-'Sales Scenario Analysis'!P66</f>
        <v>-169776.74282307876</v>
      </c>
      <c r="P24" s="74">
        <f>'Sales Scenario Analysis'!Q80-'Sales Scenario Analysis'!Q66</f>
        <v>-198565.56774990913</v>
      </c>
      <c r="Q24" s="74">
        <f>'Sales Scenario Analysis'!R80-'Sales Scenario Analysis'!R66</f>
        <v>0</v>
      </c>
      <c r="R24" s="74">
        <f>'Sales Scenario Analysis'!S80-'Sales Scenario Analysis'!S66</f>
        <v>0</v>
      </c>
      <c r="S24" s="74">
        <f>'Sales Scenario Analysis'!T80-'Sales Scenario Analysis'!T66</f>
        <v>0</v>
      </c>
      <c r="T24" s="74">
        <f>'Sales Scenario Analysis'!U80-'Sales Scenario Analysis'!U66</f>
        <v>0</v>
      </c>
      <c r="U24" s="74">
        <f>'Sales Scenario Analysis'!V80-'Sales Scenario Analysis'!V66</f>
        <v>0</v>
      </c>
      <c r="V24" s="74">
        <f>'Sales Scenario Analysis'!W80-'Sales Scenario Analysis'!W66</f>
        <v>0</v>
      </c>
    </row>
    <row r="25" spans="1:22">
      <c r="A25" s="7" t="s">
        <v>70</v>
      </c>
      <c r="B25" s="74">
        <f>'Sales Scenario Analysis'!C81-'Sales Scenario Analysis'!C67</f>
        <v>-327355.83765626769</v>
      </c>
      <c r="C25" s="74">
        <f>'Sales Scenario Analysis'!D81-'Sales Scenario Analysis'!D67</f>
        <v>-353206.55068184587</v>
      </c>
      <c r="D25" s="74">
        <f>'Sales Scenario Analysis'!E81-'Sales Scenario Analysis'!E67</f>
        <v>-411811.12176450621</v>
      </c>
      <c r="E25" s="74">
        <f>'Sales Scenario Analysis'!F81-'Sales Scenario Analysis'!F67</f>
        <v>-422161.64657091093</v>
      </c>
      <c r="F25" s="74">
        <f>'Sales Scenario Analysis'!G81-'Sales Scenario Analysis'!G67</f>
        <v>-402412.1550773182</v>
      </c>
      <c r="G25" s="74">
        <f>'Sales Scenario Analysis'!H81-'Sales Scenario Analysis'!H67</f>
        <v>-197888.85666167678</v>
      </c>
      <c r="H25" s="74">
        <f>'Sales Scenario Analysis'!I81-'Sales Scenario Analysis'!I67</f>
        <v>-95848.238341749995</v>
      </c>
      <c r="I25" s="74">
        <f>'Sales Scenario Analysis'!J81-'Sales Scenario Analysis'!J67</f>
        <v>-111464.361408022</v>
      </c>
      <c r="J25" s="74">
        <f>'Sales Scenario Analysis'!K81-'Sales Scenario Analysis'!K67</f>
        <v>-99061.910821823636</v>
      </c>
      <c r="K25" s="74">
        <f>'Sales Scenario Analysis'!L81-'Sales Scenario Analysis'!L67</f>
        <v>-47693.447890018811</v>
      </c>
      <c r="L25" s="74">
        <f>'Sales Scenario Analysis'!M81-'Sales Scenario Analysis'!M67</f>
        <v>-56588.050978199113</v>
      </c>
      <c r="M25" s="74">
        <f>'Sales Scenario Analysis'!N81-'Sales Scenario Analysis'!N67</f>
        <v>-49483.384759358014</v>
      </c>
      <c r="N25" s="74">
        <f>'Sales Scenario Analysis'!O81-'Sales Scenario Analysis'!O67</f>
        <v>-29064.942866552039</v>
      </c>
      <c r="O25" s="74">
        <f>'Sales Scenario Analysis'!P81-'Sales Scenario Analysis'!P67</f>
        <v>-35568.622255078983</v>
      </c>
      <c r="P25" s="74">
        <f>'Sales Scenario Analysis'!Q81-'Sales Scenario Analysis'!Q67</f>
        <v>-43595.037009963999</v>
      </c>
      <c r="Q25" s="74">
        <f>'Sales Scenario Analysis'!R81-'Sales Scenario Analysis'!R67</f>
        <v>0</v>
      </c>
      <c r="R25" s="74">
        <f>'Sales Scenario Analysis'!S81-'Sales Scenario Analysis'!S67</f>
        <v>0</v>
      </c>
      <c r="S25" s="74">
        <f>'Sales Scenario Analysis'!T81-'Sales Scenario Analysis'!T67</f>
        <v>0</v>
      </c>
      <c r="T25" s="74">
        <f>'Sales Scenario Analysis'!U81-'Sales Scenario Analysis'!U67</f>
        <v>0</v>
      </c>
      <c r="U25" s="74">
        <f>'Sales Scenario Analysis'!V81-'Sales Scenario Analysis'!V67</f>
        <v>0</v>
      </c>
      <c r="V25" s="74">
        <f>'Sales Scenario Analysis'!W81-'Sales Scenario Analysis'!W67</f>
        <v>0</v>
      </c>
    </row>
    <row r="26" spans="1:22">
      <c r="A26" s="7" t="s">
        <v>71</v>
      </c>
      <c r="B26" s="74">
        <f>'Sales Scenario Analysis'!C82-'Sales Scenario Analysis'!C68</f>
        <v>-551374.81959030591</v>
      </c>
      <c r="C26" s="74">
        <f>'Sales Scenario Analysis'!D82-'Sales Scenario Analysis'!D68</f>
        <v>-579476.45044209203</v>
      </c>
      <c r="D26" s="74">
        <f>'Sales Scenario Analysis'!E82-'Sales Scenario Analysis'!E68</f>
        <v>-661593.78255833383</v>
      </c>
      <c r="E26" s="74">
        <f>'Sales Scenario Analysis'!F82-'Sales Scenario Analysis'!F68</f>
        <v>-678006.96681334684</v>
      </c>
      <c r="F26" s="74">
        <f>'Sales Scenario Analysis'!G82-'Sales Scenario Analysis'!G68</f>
        <v>-649391.36743746698</v>
      </c>
      <c r="G26" s="74">
        <f>'Sales Scenario Analysis'!H82-'Sales Scenario Analysis'!H68</f>
        <v>-364336.58846425102</v>
      </c>
      <c r="H26" s="74">
        <f>'Sales Scenario Analysis'!I82-'Sales Scenario Analysis'!I68</f>
        <v>-173827.51355332416</v>
      </c>
      <c r="I26" s="74">
        <f>'Sales Scenario Analysis'!J82-'Sales Scenario Analysis'!J68</f>
        <v>-192973.39299088088</v>
      </c>
      <c r="J26" s="74">
        <f>'Sales Scenario Analysis'!K82-'Sales Scenario Analysis'!K68</f>
        <v>-174893.93019274203</v>
      </c>
      <c r="K26" s="74">
        <f>'Sales Scenario Analysis'!L82-'Sales Scenario Analysis'!L68</f>
        <v>-87362.726499789162</v>
      </c>
      <c r="L26" s="74">
        <f>'Sales Scenario Analysis'!M82-'Sales Scenario Analysis'!M68</f>
        <v>-97270.148139813915</v>
      </c>
      <c r="M26" s="74">
        <f>'Sales Scenario Analysis'!N82-'Sales Scenario Analysis'!N68</f>
        <v>-91314.848990392871</v>
      </c>
      <c r="N26" s="74">
        <f>'Sales Scenario Analysis'!O82-'Sales Scenario Analysis'!O68</f>
        <v>-53764.77772936807</v>
      </c>
      <c r="O26" s="74">
        <f>'Sales Scenario Analysis'!P82-'Sales Scenario Analysis'!P68</f>
        <v>-63789.727712274063</v>
      </c>
      <c r="P26" s="74">
        <f>'Sales Scenario Analysis'!Q82-'Sales Scenario Analysis'!Q68</f>
        <v>-75507.525147395208</v>
      </c>
      <c r="Q26" s="74">
        <f>'Sales Scenario Analysis'!R82-'Sales Scenario Analysis'!R68</f>
        <v>0</v>
      </c>
      <c r="R26" s="74">
        <f>'Sales Scenario Analysis'!S82-'Sales Scenario Analysis'!S68</f>
        <v>0</v>
      </c>
      <c r="S26" s="74">
        <f>'Sales Scenario Analysis'!T82-'Sales Scenario Analysis'!T68</f>
        <v>0</v>
      </c>
      <c r="T26" s="74">
        <f>'Sales Scenario Analysis'!U82-'Sales Scenario Analysis'!U68</f>
        <v>0</v>
      </c>
      <c r="U26" s="74">
        <f>'Sales Scenario Analysis'!V82-'Sales Scenario Analysis'!V68</f>
        <v>0</v>
      </c>
      <c r="V26" s="74">
        <f>'Sales Scenario Analysis'!W82-'Sales Scenario Analysis'!W68</f>
        <v>0</v>
      </c>
    </row>
    <row r="27" spans="1:22">
      <c r="A27" s="7" t="s">
        <v>72</v>
      </c>
      <c r="B27" s="74">
        <f>'Sales Scenario Analysis'!C83-'Sales Scenario Analysis'!C69</f>
        <v>-4190841.1697824281</v>
      </c>
      <c r="C27" s="74">
        <f>'Sales Scenario Analysis'!D83-'Sales Scenario Analysis'!D69</f>
        <v>-4424108.8095548991</v>
      </c>
      <c r="D27" s="74">
        <f>'Sales Scenario Analysis'!E83-'Sales Scenario Analysis'!E69</f>
        <v>-4934444.7004777025</v>
      </c>
      <c r="E27" s="74">
        <f>'Sales Scenario Analysis'!F83-'Sales Scenario Analysis'!F69</f>
        <v>-3925190.9278554581</v>
      </c>
      <c r="F27" s="74">
        <f>'Sales Scenario Analysis'!G83-'Sales Scenario Analysis'!G69</f>
        <v>-3802426.716892004</v>
      </c>
      <c r="G27" s="74">
        <f>'Sales Scenario Analysis'!H83-'Sales Scenario Analysis'!H69</f>
        <v>-2425891.1320287865</v>
      </c>
      <c r="H27" s="74">
        <f>'Sales Scenario Analysis'!I83-'Sales Scenario Analysis'!I69</f>
        <v>-1574254.1550362939</v>
      </c>
      <c r="I27" s="74">
        <f>'Sales Scenario Analysis'!J83-'Sales Scenario Analysis'!J69</f>
        <v>-1699332.7226225864</v>
      </c>
      <c r="J27" s="74">
        <f>'Sales Scenario Analysis'!K83-'Sales Scenario Analysis'!K69</f>
        <v>-1555035.0106792552</v>
      </c>
      <c r="K27" s="74">
        <f>'Sales Scenario Analysis'!L83-'Sales Scenario Analysis'!L69</f>
        <v>-753542.12479837798</v>
      </c>
      <c r="L27" s="74">
        <f>'Sales Scenario Analysis'!M83-'Sales Scenario Analysis'!M69</f>
        <v>-856440.421896955</v>
      </c>
      <c r="M27" s="74">
        <f>'Sales Scenario Analysis'!N83-'Sales Scenario Analysis'!N69</f>
        <v>-794826.20134744979</v>
      </c>
      <c r="N27" s="74">
        <f>'Sales Scenario Analysis'!O83-'Sales Scenario Analysis'!O69</f>
        <v>-388876.68304764014</v>
      </c>
      <c r="O27" s="74">
        <f>'Sales Scenario Analysis'!P83-'Sales Scenario Analysis'!P69</f>
        <v>-445394.27044271678</v>
      </c>
      <c r="P27" s="74">
        <f>'Sales Scenario Analysis'!Q83-'Sales Scenario Analysis'!Q69</f>
        <v>-511307.77039825171</v>
      </c>
      <c r="Q27" s="74">
        <f>'Sales Scenario Analysis'!R83-'Sales Scenario Analysis'!R69</f>
        <v>0</v>
      </c>
      <c r="R27" s="74">
        <f>'Sales Scenario Analysis'!S83-'Sales Scenario Analysis'!S69</f>
        <v>0</v>
      </c>
      <c r="S27" s="74">
        <f>'Sales Scenario Analysis'!T83-'Sales Scenario Analysis'!T69</f>
        <v>0</v>
      </c>
      <c r="T27" s="74">
        <f>'Sales Scenario Analysis'!U83-'Sales Scenario Analysis'!U69</f>
        <v>0</v>
      </c>
      <c r="U27" s="74">
        <f>'Sales Scenario Analysis'!V83-'Sales Scenario Analysis'!V69</f>
        <v>0</v>
      </c>
      <c r="V27" s="74">
        <f>'Sales Scenario Analysis'!W83-'Sales Scenario Analysis'!W69</f>
        <v>0</v>
      </c>
    </row>
    <row r="28" spans="1:22" ht="16" customHeight="1" thickBot="1">
      <c r="A28" s="10" t="s">
        <v>73</v>
      </c>
      <c r="B28" s="75">
        <f>'Sales Scenario Analysis'!C84-'Sales Scenario Analysis'!C70</f>
        <v>-829789.33850547776</v>
      </c>
      <c r="C28" s="75">
        <f>'Sales Scenario Analysis'!D84-'Sales Scenario Analysis'!D70</f>
        <v>-898132.57150216587</v>
      </c>
      <c r="D28" s="75">
        <f>'Sales Scenario Analysis'!E84-'Sales Scenario Analysis'!E70</f>
        <v>-1043900.0057362599</v>
      </c>
      <c r="E28" s="75">
        <f>'Sales Scenario Analysis'!F84-'Sales Scenario Analysis'!F70</f>
        <v>-887963.36018626997</v>
      </c>
      <c r="F28" s="75">
        <f>'Sales Scenario Analysis'!G84-'Sales Scenario Analysis'!G70</f>
        <v>-859233.83748755371</v>
      </c>
      <c r="G28" s="75">
        <f>'Sales Scenario Analysis'!H84-'Sales Scenario Analysis'!H70</f>
        <v>-475767.61220468185</v>
      </c>
      <c r="H28" s="75">
        <f>'Sales Scenario Analysis'!I84-'Sales Scenario Analysis'!I70</f>
        <v>-309790.32456242992</v>
      </c>
      <c r="I28" s="75">
        <f>'Sales Scenario Analysis'!J84-'Sales Scenario Analysis'!J70</f>
        <v>-345299.4211799961</v>
      </c>
      <c r="J28" s="75">
        <f>'Sales Scenario Analysis'!K84-'Sales Scenario Analysis'!K70</f>
        <v>-306872.86388287391</v>
      </c>
      <c r="K28" s="75">
        <f>'Sales Scenario Analysis'!L84-'Sales Scenario Analysis'!L70</f>
        <v>-145104.59380598692</v>
      </c>
      <c r="L28" s="75">
        <f>'Sales Scenario Analysis'!M84-'Sales Scenario Analysis'!M70</f>
        <v>-173393.32320494205</v>
      </c>
      <c r="M28" s="75">
        <f>'Sales Scenario Analysis'!N84-'Sales Scenario Analysis'!N70</f>
        <v>-155481.17931378493</v>
      </c>
      <c r="N28" s="75">
        <f>'Sales Scenario Analysis'!O84-'Sales Scenario Analysis'!O70</f>
        <v>-76030.318374022841</v>
      </c>
      <c r="O28" s="75">
        <f>'Sales Scenario Analysis'!P84-'Sales Scenario Analysis'!P70</f>
        <v>-91051.648819491966</v>
      </c>
      <c r="P28" s="75">
        <f>'Sales Scenario Analysis'!Q84-'Sales Scenario Analysis'!Q70</f>
        <v>-109257.69942330709</v>
      </c>
      <c r="Q28" s="75">
        <f>'Sales Scenario Analysis'!R84-'Sales Scenario Analysis'!R70</f>
        <v>0</v>
      </c>
      <c r="R28" s="75">
        <f>'Sales Scenario Analysis'!S84-'Sales Scenario Analysis'!S70</f>
        <v>0</v>
      </c>
      <c r="S28" s="75">
        <f>'Sales Scenario Analysis'!T84-'Sales Scenario Analysis'!T70</f>
        <v>0</v>
      </c>
      <c r="T28" s="75">
        <f>'Sales Scenario Analysis'!U84-'Sales Scenario Analysis'!U70</f>
        <v>0</v>
      </c>
      <c r="U28" s="75">
        <f>'Sales Scenario Analysis'!V84-'Sales Scenario Analysis'!V70</f>
        <v>0</v>
      </c>
      <c r="V28" s="75">
        <f>'Sales Scenario Analysis'!W84-'Sales Scenario Analysis'!W70</f>
        <v>0</v>
      </c>
    </row>
    <row r="29" spans="1:22" ht="16" customHeight="1" thickTop="1">
      <c r="A29" s="7" t="s">
        <v>6</v>
      </c>
      <c r="B29" s="72">
        <f t="shared" ref="B29:V29" si="0">SUM(B16:B28)</f>
        <v>-8031706.9549329402</v>
      </c>
      <c r="C29" s="72">
        <f t="shared" si="0"/>
        <v>-8581971.438805826</v>
      </c>
      <c r="D29" s="72">
        <f t="shared" si="0"/>
        <v>-9871011.4798717778</v>
      </c>
      <c r="E29" s="72">
        <f t="shared" si="0"/>
        <v>-8850067.2830601726</v>
      </c>
      <c r="F29" s="72">
        <f t="shared" si="0"/>
        <v>-8503275.2932141274</v>
      </c>
      <c r="G29" s="72">
        <f t="shared" si="0"/>
        <v>-4703511.1592203584</v>
      </c>
      <c r="H29" s="72">
        <f t="shared" si="0"/>
        <v>-2908998.9167880532</v>
      </c>
      <c r="I29" s="72">
        <f t="shared" si="0"/>
        <v>-3235442.4315081481</v>
      </c>
      <c r="J29" s="72">
        <f t="shared" si="0"/>
        <v>-2902846.2503732853</v>
      </c>
      <c r="K29" s="72">
        <f t="shared" si="0"/>
        <v>-1403734.1276468516</v>
      </c>
      <c r="L29" s="72">
        <f t="shared" si="0"/>
        <v>-1632033.0592616613</v>
      </c>
      <c r="M29" s="72">
        <f t="shared" si="0"/>
        <v>-1485111.3272962314</v>
      </c>
      <c r="N29" s="72">
        <f t="shared" si="0"/>
        <v>-744584.93102583999</v>
      </c>
      <c r="O29" s="72">
        <f t="shared" si="0"/>
        <v>-887768.5053033143</v>
      </c>
      <c r="P29" s="72">
        <f t="shared" si="0"/>
        <v>-1058804.4910166166</v>
      </c>
      <c r="Q29" s="72">
        <f t="shared" si="0"/>
        <v>0</v>
      </c>
      <c r="R29" s="72">
        <f t="shared" si="0"/>
        <v>0</v>
      </c>
      <c r="S29" s="72">
        <f t="shared" si="0"/>
        <v>0</v>
      </c>
      <c r="T29" s="72">
        <f t="shared" si="0"/>
        <v>0</v>
      </c>
      <c r="U29" s="72">
        <f t="shared" si="0"/>
        <v>0</v>
      </c>
      <c r="V29" s="72">
        <f t="shared" si="0"/>
        <v>0</v>
      </c>
    </row>
    <row r="30" spans="1:22">
      <c r="A30" s="7" t="s">
        <v>110</v>
      </c>
      <c r="B30" s="72">
        <f>SUM($B$29:B29)</f>
        <v>-8031706.9549329402</v>
      </c>
      <c r="C30" s="72">
        <f>SUM($B$29:C29)</f>
        <v>-16613678.393738765</v>
      </c>
      <c r="D30" s="72">
        <f>SUM($B$29:D29)</f>
        <v>-26484689.873610541</v>
      </c>
      <c r="E30" s="72">
        <f>SUM($B$29:E29)</f>
        <v>-35334757.156670712</v>
      </c>
      <c r="F30" s="72">
        <f>SUM($B$29:F29)</f>
        <v>-43838032.449884839</v>
      </c>
      <c r="G30" s="72">
        <f>SUM($B$29:G29)</f>
        <v>-48541543.6091052</v>
      </c>
      <c r="H30" s="72">
        <f>SUM($B$29:H29)</f>
        <v>-51450542.525893256</v>
      </c>
      <c r="I30" s="72">
        <f>SUM($B$29:I29)</f>
        <v>-54685984.957401402</v>
      </c>
      <c r="J30" s="72">
        <f>SUM($B$29:J29)</f>
        <v>-57588831.207774684</v>
      </c>
      <c r="K30" s="72">
        <f>SUM($B$29:K29)</f>
        <v>-58992565.335421532</v>
      </c>
      <c r="L30" s="72">
        <f>SUM($B$29:L29)</f>
        <v>-60624598.394683197</v>
      </c>
      <c r="M30" s="72">
        <f>SUM($B$29:M29)</f>
        <v>-62109709.721979432</v>
      </c>
      <c r="N30" s="72">
        <f>SUM($B$29:N29)</f>
        <v>-62854294.653005272</v>
      </c>
      <c r="O30" s="72">
        <f>SUM($B$29:O29)</f>
        <v>-63742063.158308588</v>
      </c>
      <c r="P30" s="72">
        <f>SUM($B$29:P29)</f>
        <v>-64800867.649325207</v>
      </c>
      <c r="Q30" s="72">
        <f>SUM($B$29:Q29)</f>
        <v>-64800867.649325207</v>
      </c>
      <c r="R30" s="72">
        <f>SUM($B$29:R29)</f>
        <v>-64800867.649325207</v>
      </c>
      <c r="S30" s="72">
        <f>SUM($B$29:S29)</f>
        <v>-64800867.649325207</v>
      </c>
      <c r="T30" s="72">
        <f>SUM($B$29:T29)</f>
        <v>-64800867.649325207</v>
      </c>
      <c r="U30" s="72">
        <f>SUM($B$29:U29)</f>
        <v>-64800867.649325207</v>
      </c>
      <c r="V30" s="72">
        <f>SUM($B$29:V29)</f>
        <v>-64800867.649325207</v>
      </c>
    </row>
    <row r="31" spans="1:22">
      <c r="A31" s="7"/>
      <c r="B31" s="73"/>
      <c r="C31" s="73"/>
      <c r="D31" s="73"/>
      <c r="E31" s="73"/>
      <c r="F31" s="73"/>
      <c r="G31" s="73"/>
      <c r="H31" s="73"/>
      <c r="I31" s="73"/>
      <c r="J31" s="73"/>
    </row>
    <row r="32" spans="1:22" ht="17" customHeight="1">
      <c r="A32" s="7"/>
      <c r="B32" s="73"/>
      <c r="C32" s="73"/>
      <c r="D32" s="73"/>
      <c r="E32" s="73"/>
      <c r="F32" s="73"/>
      <c r="G32" s="73"/>
      <c r="H32" s="73"/>
      <c r="I32" s="73"/>
      <c r="J32" s="73"/>
    </row>
    <row r="33" spans="1:22" ht="26" customHeight="1">
      <c r="A33" s="133" t="s">
        <v>111</v>
      </c>
      <c r="B33" s="132"/>
      <c r="C33" s="132"/>
      <c r="D33" s="132"/>
      <c r="E33" s="132"/>
      <c r="F33" s="132"/>
      <c r="G33" s="132"/>
      <c r="H33" s="132"/>
      <c r="I33" s="132"/>
      <c r="J33" s="132"/>
      <c r="K33" s="30"/>
      <c r="L33" s="29"/>
      <c r="M33" s="30"/>
      <c r="N33" s="30"/>
      <c r="O33" s="30"/>
      <c r="P33" s="30"/>
      <c r="Q33" s="30"/>
      <c r="R33" s="30"/>
      <c r="S33" s="30"/>
      <c r="T33" s="30"/>
      <c r="U33" s="30"/>
      <c r="V33" s="30"/>
    </row>
    <row r="34" spans="1:22">
      <c r="M34" s="71"/>
    </row>
    <row r="35" spans="1:22">
      <c r="M35" s="71"/>
    </row>
    <row r="36" spans="1:22" ht="17" customHeight="1">
      <c r="M36" s="71"/>
    </row>
    <row r="37" spans="1:22">
      <c r="A37" s="5"/>
      <c r="B37" s="6">
        <v>43951</v>
      </c>
      <c r="C37" s="6">
        <v>43982</v>
      </c>
      <c r="D37" s="6">
        <v>44012</v>
      </c>
      <c r="E37" s="6">
        <v>44043</v>
      </c>
      <c r="F37" s="6">
        <v>44074</v>
      </c>
      <c r="G37" s="6">
        <v>44104</v>
      </c>
      <c r="H37" s="6">
        <v>44135</v>
      </c>
      <c r="I37" s="6">
        <v>44165</v>
      </c>
      <c r="J37" s="6">
        <v>44196</v>
      </c>
      <c r="K37" s="6">
        <v>44227</v>
      </c>
      <c r="L37" s="6">
        <v>44255</v>
      </c>
      <c r="M37" s="6">
        <v>44286</v>
      </c>
      <c r="N37" s="6">
        <v>44316</v>
      </c>
      <c r="O37" s="6">
        <v>44347</v>
      </c>
      <c r="P37" s="6">
        <v>44377</v>
      </c>
      <c r="Q37" s="6">
        <v>44408</v>
      </c>
      <c r="R37" s="6">
        <v>44439</v>
      </c>
      <c r="S37" s="6">
        <v>44469</v>
      </c>
      <c r="T37" s="6">
        <v>44500</v>
      </c>
      <c r="U37" s="6">
        <v>44530</v>
      </c>
      <c r="V37" s="6">
        <v>44561</v>
      </c>
    </row>
    <row r="38" spans="1:22">
      <c r="A38" s="7" t="s">
        <v>64</v>
      </c>
      <c r="B38" s="74">
        <f>'Sales Scenario Analysis'!C86-'Sales Scenario Analysis'!C58</f>
        <v>-321982.85496373201</v>
      </c>
      <c r="C38" s="74">
        <f>'Sales Scenario Analysis'!D86-'Sales Scenario Analysis'!D58</f>
        <v>-350572.8007379715</v>
      </c>
      <c r="D38" s="74">
        <f>'Sales Scenario Analysis'!E86-'Sales Scenario Analysis'!E58</f>
        <v>-425964.46805780748</v>
      </c>
      <c r="E38" s="74">
        <f>'Sales Scenario Analysis'!F86-'Sales Scenario Analysis'!F58</f>
        <v>-444299.29152599396</v>
      </c>
      <c r="F38" s="74">
        <f>'Sales Scenario Analysis'!G86-'Sales Scenario Analysis'!G58</f>
        <v>-420998.02351915604</v>
      </c>
      <c r="G38" s="74">
        <f>'Sales Scenario Analysis'!H86-'Sales Scenario Analysis'!H58</f>
        <v>-173692.80367751518</v>
      </c>
      <c r="H38" s="74">
        <f>'Sales Scenario Analysis'!I86-'Sales Scenario Analysis'!I58</f>
        <v>-110760.70271159447</v>
      </c>
      <c r="I38" s="74">
        <f>'Sales Scenario Analysis'!J86-'Sales Scenario Analysis'!J58</f>
        <v>-133607.57870006468</v>
      </c>
      <c r="J38" s="74">
        <f>'Sales Scenario Analysis'!K86-'Sales Scenario Analysis'!K58</f>
        <v>-114294.56078097911</v>
      </c>
      <c r="K38" s="74">
        <f>'Sales Scenario Analysis'!L86-'Sales Scenario Analysis'!L58</f>
        <v>-54338.769235314918</v>
      </c>
      <c r="L38" s="74">
        <f>'Sales Scenario Analysis'!M86-'Sales Scenario Analysis'!M58</f>
        <v>-67913.788291960838</v>
      </c>
      <c r="M38" s="74">
        <f>'Sales Scenario Analysis'!N86-'Sales Scenario Analysis'!N58</f>
        <v>-57272.357988831587</v>
      </c>
      <c r="N38" s="74">
        <f>'Sales Scenario Analysis'!O86-'Sales Scenario Analysis'!O58</f>
        <v>-27259.820150617685</v>
      </c>
      <c r="O38" s="74">
        <f>'Sales Scenario Analysis'!P86-'Sales Scenario Analysis'!P58</f>
        <v>-35197.940969882766</v>
      </c>
      <c r="P38" s="74">
        <f>'Sales Scenario Analysis'!Q86-'Sales Scenario Analysis'!Q58</f>
        <v>-45662.659677473945</v>
      </c>
      <c r="Q38" s="74">
        <f>'Sales Scenario Analysis'!R86-'Sales Scenario Analysis'!R58</f>
        <v>-39478.034829258919</v>
      </c>
      <c r="R38" s="74">
        <f>'Sales Scenario Analysis'!S86-'Sales Scenario Analysis'!S58</f>
        <v>-41969.126619634917</v>
      </c>
      <c r="S38" s="74">
        <f>'Sales Scenario Analysis'!T86-'Sales Scenario Analysis'!T58</f>
        <v>-17158.858774318127</v>
      </c>
      <c r="T38" s="74">
        <f>'Sales Scenario Analysis'!U86-'Sales Scenario Analysis'!U58</f>
        <v>0</v>
      </c>
      <c r="U38" s="74">
        <f>'Sales Scenario Analysis'!V86-'Sales Scenario Analysis'!V58</f>
        <v>0</v>
      </c>
      <c r="V38" s="74">
        <f>'Sales Scenario Analysis'!W86-'Sales Scenario Analysis'!W58</f>
        <v>0</v>
      </c>
    </row>
    <row r="39" spans="1:22">
      <c r="A39" s="7" t="s">
        <v>65</v>
      </c>
      <c r="B39" s="74">
        <f>'Sales Scenario Analysis'!C87-'Sales Scenario Analysis'!C59</f>
        <v>-36321.884528655188</v>
      </c>
      <c r="C39" s="74">
        <f>'Sales Scenario Analysis'!D87-'Sales Scenario Analysis'!D59</f>
        <v>-57412.360707713138</v>
      </c>
      <c r="D39" s="74">
        <f>'Sales Scenario Analysis'!E87-'Sales Scenario Analysis'!E59</f>
        <v>-107008.4675829159</v>
      </c>
      <c r="E39" s="74">
        <f>'Sales Scenario Analysis'!F87-'Sales Scenario Analysis'!F59</f>
        <v>-170066.64589847048</v>
      </c>
      <c r="F39" s="74">
        <f>'Sales Scenario Analysis'!G87-'Sales Scenario Analysis'!G59</f>
        <v>-158249.74426683743</v>
      </c>
      <c r="G39" s="74">
        <f>'Sales Scenario Analysis'!H87-'Sales Scenario Analysis'!H59</f>
        <v>-21549.485246751567</v>
      </c>
      <c r="H39" s="74">
        <f>'Sales Scenario Analysis'!I87-'Sales Scenario Analysis'!I59</f>
        <v>-11260.171311824161</v>
      </c>
      <c r="I39" s="74">
        <f>'Sales Scenario Analysis'!J87-'Sales Scenario Analysis'!J59</f>
        <v>-24557.25179756002</v>
      </c>
      <c r="J39" s="74">
        <f>'Sales Scenario Analysis'!K87-'Sales Scenario Analysis'!K59</f>
        <v>-11610.667599548397</v>
      </c>
      <c r="K39" s="74">
        <f>'Sales Scenario Analysis'!L87-'Sales Scenario Analysis'!L59</f>
        <v>-3509.5218128782362</v>
      </c>
      <c r="L39" s="74">
        <f>'Sales Scenario Analysis'!M87-'Sales Scenario Analysis'!M59</f>
        <v>-12710.141334712491</v>
      </c>
      <c r="M39" s="74">
        <f>'Sales Scenario Analysis'!N87-'Sales Scenario Analysis'!N59</f>
        <v>-6619.5719145158946</v>
      </c>
      <c r="N39" s="74">
        <f>'Sales Scenario Analysis'!O87-'Sales Scenario Analysis'!O59</f>
        <v>-2864.29548058004</v>
      </c>
      <c r="O39" s="74">
        <f>'Sales Scenario Analysis'!P87-'Sales Scenario Analysis'!P59</f>
        <v>-8104.119727122481</v>
      </c>
      <c r="P39" s="74">
        <f>'Sales Scenario Analysis'!Q87-'Sales Scenario Analysis'!Q59</f>
        <v>-14532.856730911706</v>
      </c>
      <c r="Q39" s="74">
        <f>'Sales Scenario Analysis'!R87-'Sales Scenario Analysis'!R59</f>
        <v>-16001.634098491922</v>
      </c>
      <c r="R39" s="74">
        <f>'Sales Scenario Analysis'!S87-'Sales Scenario Analysis'!S59</f>
        <v>-17734.788719946286</v>
      </c>
      <c r="S39" s="74">
        <f>'Sales Scenario Analysis'!T87-'Sales Scenario Analysis'!T59</f>
        <v>-2897.1820347784378</v>
      </c>
      <c r="T39" s="74">
        <f>'Sales Scenario Analysis'!U87-'Sales Scenario Analysis'!U59</f>
        <v>0</v>
      </c>
      <c r="U39" s="74">
        <f>'Sales Scenario Analysis'!V87-'Sales Scenario Analysis'!V59</f>
        <v>0</v>
      </c>
      <c r="V39" s="74">
        <f>'Sales Scenario Analysis'!W87-'Sales Scenario Analysis'!W59</f>
        <v>0</v>
      </c>
    </row>
    <row r="40" spans="1:22">
      <c r="A40" s="7" t="s">
        <v>44</v>
      </c>
      <c r="B40" s="74">
        <f>'Sales Scenario Analysis'!C88-'Sales Scenario Analysis'!C60</f>
        <v>110731.91149978479</v>
      </c>
      <c r="C40" s="74">
        <f>'Sales Scenario Analysis'!D88-'Sales Scenario Analysis'!D60</f>
        <v>88648.074132400361</v>
      </c>
      <c r="D40" s="74">
        <f>'Sales Scenario Analysis'!E88-'Sales Scenario Analysis'!E60</f>
        <v>53750.359568741776</v>
      </c>
      <c r="E40" s="74">
        <f>'Sales Scenario Analysis'!F88-'Sales Scenario Analysis'!F60</f>
        <v>-36392.842999274289</v>
      </c>
      <c r="F40" s="74">
        <f>'Sales Scenario Analysis'!G88-'Sales Scenario Analysis'!G60</f>
        <v>-31792.001917835572</v>
      </c>
      <c r="G40" s="74">
        <f>'Sales Scenario Analysis'!H88-'Sales Scenario Analysis'!H60</f>
        <v>61311.306999773718</v>
      </c>
      <c r="H40" s="74">
        <f>'Sales Scenario Analysis'!I88-'Sales Scenario Analysis'!I60</f>
        <v>41665.378835283482</v>
      </c>
      <c r="I40" s="74">
        <f>'Sales Scenario Analysis'!J88-'Sales Scenario Analysis'!J60</f>
        <v>34084.092195072182</v>
      </c>
      <c r="J40" s="74">
        <f>'Sales Scenario Analysis'!K88-'Sales Scenario Analysis'!K60</f>
        <v>43458.336713033292</v>
      </c>
      <c r="K40" s="74">
        <f>'Sales Scenario Analysis'!L88-'Sales Scenario Analysis'!L60</f>
        <v>24421.604668262094</v>
      </c>
      <c r="L40" s="74">
        <f>'Sales Scenario Analysis'!M88-'Sales Scenario Analysis'!M60</f>
        <v>16906.138898619509</v>
      </c>
      <c r="M40" s="74">
        <f>'Sales Scenario Analysis'!N88-'Sales Scenario Analysis'!N60</f>
        <v>22219.931472052704</v>
      </c>
      <c r="N40" s="74">
        <f>'Sales Scenario Analysis'!O88-'Sales Scenario Analysis'!O60</f>
        <v>11853.4650353365</v>
      </c>
      <c r="O40" s="74">
        <f>'Sales Scenario Analysis'!P88-'Sales Scenario Analysis'!P60</f>
        <v>8316.6927835589158</v>
      </c>
      <c r="P40" s="74">
        <f>'Sales Scenario Analysis'!Q88-'Sales Scenario Analysis'!Q60</f>
        <v>4219.1499710184289</v>
      </c>
      <c r="Q40" s="74">
        <f>'Sales Scenario Analysis'!R88-'Sales Scenario Analysis'!R60</f>
        <v>-2056.8651484069269</v>
      </c>
      <c r="R40" s="74">
        <f>'Sales Scenario Analysis'!S88-'Sales Scenario Analysis'!S60</f>
        <v>-3393.9642622224055</v>
      </c>
      <c r="S40" s="74">
        <f>'Sales Scenario Analysis'!T88-'Sales Scenario Analysis'!T60</f>
        <v>6235.8011100638832</v>
      </c>
      <c r="T40" s="74">
        <f>'Sales Scenario Analysis'!U88-'Sales Scenario Analysis'!U60</f>
        <v>0</v>
      </c>
      <c r="U40" s="74">
        <f>'Sales Scenario Analysis'!V88-'Sales Scenario Analysis'!V60</f>
        <v>0</v>
      </c>
      <c r="V40" s="74">
        <f>'Sales Scenario Analysis'!W88-'Sales Scenario Analysis'!W60</f>
        <v>0</v>
      </c>
    </row>
    <row r="41" spans="1:22">
      <c r="A41" s="7" t="s">
        <v>48</v>
      </c>
      <c r="B41" s="74">
        <f>'Sales Scenario Analysis'!C89-'Sales Scenario Analysis'!C61</f>
        <v>-323173.70942023239</v>
      </c>
      <c r="C41" s="74">
        <f>'Sales Scenario Analysis'!D89-'Sales Scenario Analysis'!D61</f>
        <v>-355018.07302729459</v>
      </c>
      <c r="D41" s="74">
        <f>'Sales Scenario Analysis'!E89-'Sales Scenario Analysis'!E61</f>
        <v>-450076.29392199323</v>
      </c>
      <c r="E41" s="74">
        <f>'Sales Scenario Analysis'!F89-'Sales Scenario Analysis'!F61</f>
        <v>-613633.16812187305</v>
      </c>
      <c r="F41" s="74">
        <f>'Sales Scenario Analysis'!G89-'Sales Scenario Analysis'!G61</f>
        <v>-579995.57001234335</v>
      </c>
      <c r="G41" s="74">
        <f>'Sales Scenario Analysis'!H89-'Sales Scenario Analysis'!H61</f>
        <v>-241612.5011951272</v>
      </c>
      <c r="H41" s="74">
        <f>'Sales Scenario Analysis'!I89-'Sales Scenario Analysis'!I61</f>
        <v>-132802.30932148069</v>
      </c>
      <c r="I41" s="74">
        <f>'Sales Scenario Analysis'!J89-'Sales Scenario Analysis'!J61</f>
        <v>-159471.76981627051</v>
      </c>
      <c r="J41" s="74">
        <f>'Sales Scenario Analysis'!K89-'Sales Scenario Analysis'!K61</f>
        <v>-132511.08955039509</v>
      </c>
      <c r="K41" s="74">
        <f>'Sales Scenario Analysis'!L89-'Sales Scenario Analysis'!L61</f>
        <v>-87393.745973446348</v>
      </c>
      <c r="L41" s="74">
        <f>'Sales Scenario Analysis'!M89-'Sales Scenario Analysis'!M61</f>
        <v>-107261.71632736333</v>
      </c>
      <c r="M41" s="74">
        <f>'Sales Scenario Analysis'!N89-'Sales Scenario Analysis'!N61</f>
        <v>-95843.393811588699</v>
      </c>
      <c r="N41" s="74">
        <f>'Sales Scenario Analysis'!O89-'Sales Scenario Analysis'!O61</f>
        <v>-46448.830550875515</v>
      </c>
      <c r="O41" s="74">
        <f>'Sales Scenario Analysis'!P89-'Sales Scenario Analysis'!P61</f>
        <v>-62430.079851759714</v>
      </c>
      <c r="P41" s="74">
        <f>'Sales Scenario Analysis'!Q89-'Sales Scenario Analysis'!Q61</f>
        <v>-81519.590913060005</v>
      </c>
      <c r="Q41" s="74">
        <f>'Sales Scenario Analysis'!R89-'Sales Scenario Analysis'!R61</f>
        <v>-62456.302861309843</v>
      </c>
      <c r="R41" s="74">
        <f>'Sales Scenario Analysis'!S89-'Sales Scenario Analysis'!S61</f>
        <v>-66408.851058325963</v>
      </c>
      <c r="S41" s="74">
        <f>'Sales Scenario Analysis'!T89-'Sales Scenario Analysis'!T61</f>
        <v>-27871.138205978787</v>
      </c>
      <c r="T41" s="74">
        <f>'Sales Scenario Analysis'!U89-'Sales Scenario Analysis'!U61</f>
        <v>0</v>
      </c>
      <c r="U41" s="74">
        <f>'Sales Scenario Analysis'!V89-'Sales Scenario Analysis'!V61</f>
        <v>0</v>
      </c>
      <c r="V41" s="74">
        <f>'Sales Scenario Analysis'!W89-'Sales Scenario Analysis'!W61</f>
        <v>0</v>
      </c>
    </row>
    <row r="42" spans="1:22">
      <c r="A42" s="7" t="s">
        <v>66</v>
      </c>
      <c r="B42" s="74">
        <f>'Sales Scenario Analysis'!C90-'Sales Scenario Analysis'!C62</f>
        <v>-148917.62496594401</v>
      </c>
      <c r="C42" s="74">
        <f>'Sales Scenario Analysis'!D90-'Sales Scenario Analysis'!D62</f>
        <v>-166171.08312503912</v>
      </c>
      <c r="D42" s="74">
        <f>'Sales Scenario Analysis'!E90-'Sales Scenario Analysis'!E62</f>
        <v>-219680.28270612302</v>
      </c>
      <c r="E42" s="74">
        <f>'Sales Scenario Analysis'!F90-'Sales Scenario Analysis'!F62</f>
        <v>-286109.89091149997</v>
      </c>
      <c r="F42" s="74">
        <f>'Sales Scenario Analysis'!G90-'Sales Scenario Analysis'!G62</f>
        <v>-266577.96471344342</v>
      </c>
      <c r="G42" s="74">
        <f>'Sales Scenario Analysis'!H90-'Sales Scenario Analysis'!H62</f>
        <v>-90516.584957453015</v>
      </c>
      <c r="H42" s="74">
        <f>'Sales Scenario Analysis'!I90-'Sales Scenario Analysis'!I62</f>
        <v>-53297.325881719997</v>
      </c>
      <c r="I42" s="74">
        <f>'Sales Scenario Analysis'!J90-'Sales Scenario Analysis'!J62</f>
        <v>-69362.186664662964</v>
      </c>
      <c r="J42" s="74">
        <f>'Sales Scenario Analysis'!K90-'Sales Scenario Analysis'!K62</f>
        <v>-54695.902880573383</v>
      </c>
      <c r="K42" s="74">
        <f>'Sales Scenario Analysis'!L90-'Sales Scenario Analysis'!L62</f>
        <v>-27347.945808454475</v>
      </c>
      <c r="L42" s="74">
        <f>'Sales Scenario Analysis'!M90-'Sales Scenario Analysis'!M62</f>
        <v>-35792.41507889505</v>
      </c>
      <c r="M42" s="74">
        <f>'Sales Scenario Analysis'!N90-'Sales Scenario Analysis'!N62</f>
        <v>-30204.155314736767</v>
      </c>
      <c r="N42" s="74">
        <f>'Sales Scenario Analysis'!O90-'Sales Scenario Analysis'!O62</f>
        <v>-14249.225371161709</v>
      </c>
      <c r="O42" s="74">
        <f>'Sales Scenario Analysis'!P90-'Sales Scenario Analysis'!P62</f>
        <v>-20797.968184941798</v>
      </c>
      <c r="P42" s="74">
        <f>'Sales Scenario Analysis'!Q90-'Sales Scenario Analysis'!Q62</f>
        <v>-28667.727289088187</v>
      </c>
      <c r="Q42" s="74">
        <f>'Sales Scenario Analysis'!R90-'Sales Scenario Analysis'!R62</f>
        <v>-27967.012148837093</v>
      </c>
      <c r="R42" s="74">
        <f>'Sales Scenario Analysis'!S90-'Sales Scenario Analysis'!S62</f>
        <v>-29844.182529314305</v>
      </c>
      <c r="S42" s="74">
        <f>'Sales Scenario Analysis'!T90-'Sales Scenario Analysis'!T62</f>
        <v>-10462.198694755905</v>
      </c>
      <c r="T42" s="74">
        <f>'Sales Scenario Analysis'!U90-'Sales Scenario Analysis'!U62</f>
        <v>0</v>
      </c>
      <c r="U42" s="74">
        <f>'Sales Scenario Analysis'!V90-'Sales Scenario Analysis'!V62</f>
        <v>0</v>
      </c>
      <c r="V42" s="74">
        <f>'Sales Scenario Analysis'!W90-'Sales Scenario Analysis'!W62</f>
        <v>0</v>
      </c>
    </row>
    <row r="43" spans="1:22">
      <c r="A43" s="7" t="s">
        <v>53</v>
      </c>
      <c r="B43" s="74">
        <f>'Sales Scenario Analysis'!C91-'Sales Scenario Analysis'!C63</f>
        <v>-328439.51816508151</v>
      </c>
      <c r="C43" s="74">
        <f>'Sales Scenario Analysis'!D91-'Sales Scenario Analysis'!D63</f>
        <v>-344768.1198417854</v>
      </c>
      <c r="D43" s="74">
        <f>'Sales Scenario Analysis'!E91-'Sales Scenario Analysis'!E63</f>
        <v>-408714.2802199758</v>
      </c>
      <c r="E43" s="74">
        <f>'Sales Scenario Analysis'!F91-'Sales Scenario Analysis'!F63</f>
        <v>-452727.34368674015</v>
      </c>
      <c r="F43" s="74">
        <f>'Sales Scenario Analysis'!G91-'Sales Scenario Analysis'!G63</f>
        <v>-424095.15832756052</v>
      </c>
      <c r="G43" s="74">
        <f>'Sales Scenario Analysis'!H91-'Sales Scenario Analysis'!H63</f>
        <v>-196813.02864447201</v>
      </c>
      <c r="H43" s="74">
        <f>'Sales Scenario Analysis'!I91-'Sales Scenario Analysis'!I63</f>
        <v>-120096.25424104941</v>
      </c>
      <c r="I43" s="74">
        <f>'Sales Scenario Analysis'!J91-'Sales Scenario Analysis'!J63</f>
        <v>-140423.74617694621</v>
      </c>
      <c r="J43" s="74">
        <f>'Sales Scenario Analysis'!K91-'Sales Scenario Analysis'!K63</f>
        <v>-123258.13745720108</v>
      </c>
      <c r="K43" s="74">
        <f>'Sales Scenario Analysis'!L91-'Sales Scenario Analysis'!L63</f>
        <v>-64947.461572272819</v>
      </c>
      <c r="L43" s="74">
        <f>'Sales Scenario Analysis'!M91-'Sales Scenario Analysis'!M63</f>
        <v>-70761.737701243372</v>
      </c>
      <c r="M43" s="74">
        <f>'Sales Scenario Analysis'!N91-'Sales Scenario Analysis'!N63</f>
        <v>-66316.300804939005</v>
      </c>
      <c r="N43" s="74">
        <f>'Sales Scenario Analysis'!O91-'Sales Scenario Analysis'!O63</f>
        <v>-33572.351818622206</v>
      </c>
      <c r="O43" s="74">
        <f>'Sales Scenario Analysis'!P91-'Sales Scenario Analysis'!P63</f>
        <v>-42580.557992349728</v>
      </c>
      <c r="P43" s="74">
        <f>'Sales Scenario Analysis'!Q91-'Sales Scenario Analysis'!Q63</f>
        <v>-53047.561532850028</v>
      </c>
      <c r="Q43" s="74">
        <f>'Sales Scenario Analysis'!R91-'Sales Scenario Analysis'!R63</f>
        <v>-47057.521002356894</v>
      </c>
      <c r="R43" s="74">
        <f>'Sales Scenario Analysis'!S91-'Sales Scenario Analysis'!S63</f>
        <v>-49326.275542692048</v>
      </c>
      <c r="S43" s="74">
        <f>'Sales Scenario Analysis'!T91-'Sales Scenario Analysis'!T63</f>
        <v>-23010.439978293842</v>
      </c>
      <c r="T43" s="74">
        <f>'Sales Scenario Analysis'!U91-'Sales Scenario Analysis'!U63</f>
        <v>0</v>
      </c>
      <c r="U43" s="74">
        <f>'Sales Scenario Analysis'!V91-'Sales Scenario Analysis'!V63</f>
        <v>0</v>
      </c>
      <c r="V43" s="74">
        <f>'Sales Scenario Analysis'!W91-'Sales Scenario Analysis'!W63</f>
        <v>0</v>
      </c>
    </row>
    <row r="44" spans="1:22">
      <c r="A44" s="7" t="s">
        <v>67</v>
      </c>
      <c r="B44" s="74">
        <f>'Sales Scenario Analysis'!C92-'Sales Scenario Analysis'!C64</f>
        <v>107038.38015601381</v>
      </c>
      <c r="C44" s="74">
        <f>'Sales Scenario Analysis'!D92-'Sales Scenario Analysis'!D64</f>
        <v>97275.918146785465</v>
      </c>
      <c r="D44" s="74">
        <f>'Sales Scenario Analysis'!E92-'Sales Scenario Analysis'!E64</f>
        <v>65029.495564805271</v>
      </c>
      <c r="E44" s="74">
        <f>'Sales Scenario Analysis'!F92-'Sales Scenario Analysis'!F64</f>
        <v>-48061.084056965497</v>
      </c>
      <c r="F44" s="74">
        <f>'Sales Scenario Analysis'!G92-'Sales Scenario Analysis'!G64</f>
        <v>-38358.871269795185</v>
      </c>
      <c r="G44" s="74">
        <f>'Sales Scenario Analysis'!H92-'Sales Scenario Analysis'!H64</f>
        <v>60194.709882810013</v>
      </c>
      <c r="H44" s="74">
        <f>'Sales Scenario Analysis'!I92-'Sales Scenario Analysis'!I64</f>
        <v>42821.240308298205</v>
      </c>
      <c r="I44" s="74">
        <f>'Sales Scenario Analysis'!J92-'Sales Scenario Analysis'!J64</f>
        <v>33025.102304659522</v>
      </c>
      <c r="J44" s="74">
        <f>'Sales Scenario Analysis'!K92-'Sales Scenario Analysis'!K64</f>
        <v>40949.937006509397</v>
      </c>
      <c r="K44" s="74">
        <f>'Sales Scenario Analysis'!L92-'Sales Scenario Analysis'!L64</f>
        <v>21201.489888203796</v>
      </c>
      <c r="L44" s="74">
        <f>'Sales Scenario Analysis'!M92-'Sales Scenario Analysis'!M64</f>
        <v>16288.753186112794</v>
      </c>
      <c r="M44" s="74">
        <f>'Sales Scenario Analysis'!N92-'Sales Scenario Analysis'!N64</f>
        <v>19797.977225494687</v>
      </c>
      <c r="N44" s="74">
        <f>'Sales Scenario Analysis'!O92-'Sales Scenario Analysis'!O64</f>
        <v>10112.461649898789</v>
      </c>
      <c r="O44" s="74">
        <f>'Sales Scenario Analysis'!P92-'Sales Scenario Analysis'!P64</f>
        <v>6688.1647881719109</v>
      </c>
      <c r="P44" s="74">
        <f>'Sales Scenario Analysis'!Q92-'Sales Scenario Analysis'!Q64</f>
        <v>2203.367625704901</v>
      </c>
      <c r="Q44" s="74">
        <f>'Sales Scenario Analysis'!R92-'Sales Scenario Analysis'!R64</f>
        <v>-4535.2366406744113</v>
      </c>
      <c r="R44" s="74">
        <f>'Sales Scenario Analysis'!S92-'Sales Scenario Analysis'!S64</f>
        <v>-5587.8992409422062</v>
      </c>
      <c r="S44" s="74">
        <f>'Sales Scenario Analysis'!T92-'Sales Scenario Analysis'!T64</f>
        <v>4967.5465918872796</v>
      </c>
      <c r="T44" s="74">
        <f>'Sales Scenario Analysis'!U92-'Sales Scenario Analysis'!U64</f>
        <v>0</v>
      </c>
      <c r="U44" s="74">
        <f>'Sales Scenario Analysis'!V92-'Sales Scenario Analysis'!V64</f>
        <v>0</v>
      </c>
      <c r="V44" s="74">
        <f>'Sales Scenario Analysis'!W92-'Sales Scenario Analysis'!W64</f>
        <v>0</v>
      </c>
    </row>
    <row r="45" spans="1:22">
      <c r="A45" s="7" t="s">
        <v>68</v>
      </c>
      <c r="B45" s="74">
        <f>'Sales Scenario Analysis'!C93-'Sales Scenario Analysis'!C65</f>
        <v>105559.7351336779</v>
      </c>
      <c r="C45" s="74">
        <f>'Sales Scenario Analysis'!D93-'Sales Scenario Analysis'!D65</f>
        <v>90514.033038857408</v>
      </c>
      <c r="D45" s="74">
        <f>'Sales Scenario Analysis'!E93-'Sales Scenario Analysis'!E65</f>
        <v>57434.686081909058</v>
      </c>
      <c r="E45" s="74">
        <f>'Sales Scenario Analysis'!F93-'Sales Scenario Analysis'!F65</f>
        <v>-40287.880417967899</v>
      </c>
      <c r="F45" s="74">
        <f>'Sales Scenario Analysis'!G93-'Sales Scenario Analysis'!G65</f>
        <v>-32459.033174648197</v>
      </c>
      <c r="G45" s="74">
        <f>'Sales Scenario Analysis'!H93-'Sales Scenario Analysis'!H65</f>
        <v>58065.32289792021</v>
      </c>
      <c r="H45" s="74">
        <f>'Sales Scenario Analysis'!I93-'Sales Scenario Analysis'!I65</f>
        <v>40913.294855167624</v>
      </c>
      <c r="I45" s="74">
        <f>'Sales Scenario Analysis'!J93-'Sales Scenario Analysis'!J65</f>
        <v>32114.836395586986</v>
      </c>
      <c r="J45" s="74">
        <f>'Sales Scenario Analysis'!K93-'Sales Scenario Analysis'!K65</f>
        <v>41012.464351024799</v>
      </c>
      <c r="K45" s="74">
        <f>'Sales Scenario Analysis'!L93-'Sales Scenario Analysis'!L65</f>
        <v>22105.571809399204</v>
      </c>
      <c r="L45" s="74">
        <f>'Sales Scenario Analysis'!M93-'Sales Scenario Analysis'!M65</f>
        <v>15664.229516117193</v>
      </c>
      <c r="M45" s="74">
        <f>'Sales Scenario Analysis'!N93-'Sales Scenario Analysis'!N65</f>
        <v>19843.370139225502</v>
      </c>
      <c r="N45" s="74">
        <f>'Sales Scenario Analysis'!O93-'Sales Scenario Analysis'!O65</f>
        <v>10311.4174963072</v>
      </c>
      <c r="O45" s="74">
        <f>'Sales Scenario Analysis'!P93-'Sales Scenario Analysis'!P65</f>
        <v>6721.6404279095877</v>
      </c>
      <c r="P45" s="74">
        <f>'Sales Scenario Analysis'!Q93-'Sales Scenario Analysis'!Q65</f>
        <v>2469.7945815018611</v>
      </c>
      <c r="Q45" s="74">
        <f>'Sales Scenario Analysis'!R93-'Sales Scenario Analysis'!R65</f>
        <v>-3564.6964044650958</v>
      </c>
      <c r="R45" s="74">
        <f>'Sales Scenario Analysis'!S93-'Sales Scenario Analysis'!S65</f>
        <v>-4751.4524525816087</v>
      </c>
      <c r="S45" s="74">
        <f>'Sales Scenario Analysis'!T93-'Sales Scenario Analysis'!T65</f>
        <v>5137.5096903528902</v>
      </c>
      <c r="T45" s="74">
        <f>'Sales Scenario Analysis'!U93-'Sales Scenario Analysis'!U65</f>
        <v>0</v>
      </c>
      <c r="U45" s="74">
        <f>'Sales Scenario Analysis'!V93-'Sales Scenario Analysis'!V65</f>
        <v>0</v>
      </c>
      <c r="V45" s="74">
        <f>'Sales Scenario Analysis'!W93-'Sales Scenario Analysis'!W65</f>
        <v>0</v>
      </c>
    </row>
    <row r="46" spans="1:22">
      <c r="A46" s="7" t="s">
        <v>69</v>
      </c>
      <c r="B46" s="74">
        <f>'Sales Scenario Analysis'!C94-'Sales Scenario Analysis'!C66</f>
        <v>-2231751.6368371053</v>
      </c>
      <c r="C46" s="74">
        <f>'Sales Scenario Analysis'!D94-'Sales Scenario Analysis'!D66</f>
        <v>-2363159.281408106</v>
      </c>
      <c r="D46" s="74">
        <f>'Sales Scenario Analysis'!E94-'Sales Scenario Analysis'!E66</f>
        <v>-2669361.8389718225</v>
      </c>
      <c r="E46" s="74">
        <f>'Sales Scenario Analysis'!F94-'Sales Scenario Analysis'!F66</f>
        <v>-2638779.712938536</v>
      </c>
      <c r="F46" s="74">
        <f>'Sales Scenario Analysis'!G94-'Sales Scenario Analysis'!G66</f>
        <v>-2544655.5714214342</v>
      </c>
      <c r="G46" s="74">
        <f>'Sales Scenario Analysis'!H94-'Sales Scenario Analysis'!H66</f>
        <v>-1487765.15663349</v>
      </c>
      <c r="H46" s="74">
        <f>'Sales Scenario Analysis'!I94-'Sales Scenario Analysis'!I66</f>
        <v>-872604.81350932503</v>
      </c>
      <c r="I46" s="74">
        <f>'Sales Scenario Analysis'!J94-'Sales Scenario Analysis'!J66</f>
        <v>-968541.98081078613</v>
      </c>
      <c r="J46" s="74">
        <f>'Sales Scenario Analysis'!K94-'Sales Scenario Analysis'!K66</f>
        <v>-884133.81465868908</v>
      </c>
      <c r="K46" s="74">
        <f>'Sales Scenario Analysis'!L94-'Sales Scenario Analysis'!L66</f>
        <v>-570253.69126885477</v>
      </c>
      <c r="L46" s="74">
        <f>'Sales Scenario Analysis'!M94-'Sales Scenario Analysis'!M66</f>
        <v>-651101.55295017501</v>
      </c>
      <c r="M46" s="74">
        <f>'Sales Scenario Analysis'!N94-'Sales Scenario Analysis'!N66</f>
        <v>-593616.92477265233</v>
      </c>
      <c r="N46" s="74">
        <f>'Sales Scenario Analysis'!O94-'Sales Scenario Analysis'!O66</f>
        <v>-292445.56909831194</v>
      </c>
      <c r="O46" s="74">
        <f>'Sales Scenario Analysis'!P94-'Sales Scenario Analysis'!P66</f>
        <v>-339553.48564615799</v>
      </c>
      <c r="P46" s="74">
        <f>'Sales Scenario Analysis'!Q94-'Sales Scenario Analysis'!Q66</f>
        <v>-397131.13549981592</v>
      </c>
      <c r="Q46" s="74">
        <f>'Sales Scenario Analysis'!R94-'Sales Scenario Analysis'!R66</f>
        <v>-249242.54187146481</v>
      </c>
      <c r="R46" s="74">
        <f>'Sales Scenario Analysis'!S94-'Sales Scenario Analysis'!S66</f>
        <v>-262020.27116194647</v>
      </c>
      <c r="S46" s="74">
        <f>'Sales Scenario Analysis'!T94-'Sales Scenario Analysis'!T66</f>
        <v>-149796.77552647283</v>
      </c>
      <c r="T46" s="74">
        <f>'Sales Scenario Analysis'!U94-'Sales Scenario Analysis'!U66</f>
        <v>0</v>
      </c>
      <c r="U46" s="74">
        <f>'Sales Scenario Analysis'!V94-'Sales Scenario Analysis'!V66</f>
        <v>0</v>
      </c>
      <c r="V46" s="74">
        <f>'Sales Scenario Analysis'!W94-'Sales Scenario Analysis'!W66</f>
        <v>0</v>
      </c>
    </row>
    <row r="47" spans="1:22">
      <c r="A47" s="7" t="s">
        <v>70</v>
      </c>
      <c r="B47" s="74">
        <f>'Sales Scenario Analysis'!C95-'Sales Scenario Analysis'!C67</f>
        <v>-545593.06276044575</v>
      </c>
      <c r="C47" s="74">
        <f>'Sales Scenario Analysis'!D95-'Sales Scenario Analysis'!D67</f>
        <v>-588677.58446974296</v>
      </c>
      <c r="D47" s="74">
        <f>'Sales Scenario Analysis'!E95-'Sales Scenario Analysis'!E67</f>
        <v>-686351.86960751016</v>
      </c>
      <c r="E47" s="74">
        <f>'Sales Scenario Analysis'!F95-'Sales Scenario Analysis'!F67</f>
        <v>-633242.46985636675</v>
      </c>
      <c r="F47" s="74">
        <f>'Sales Scenario Analysis'!G95-'Sales Scenario Analysis'!G67</f>
        <v>-603618.23261597706</v>
      </c>
      <c r="G47" s="74">
        <f>'Sales Scenario Analysis'!H95-'Sales Scenario Analysis'!H67</f>
        <v>-296833.28499251534</v>
      </c>
      <c r="H47" s="74">
        <f>'Sales Scenario Analysis'!I95-'Sales Scenario Analysis'!I67</f>
        <v>-191696.47668350011</v>
      </c>
      <c r="I47" s="74">
        <f>'Sales Scenario Analysis'!J95-'Sales Scenario Analysis'!J67</f>
        <v>-222928.72281604435</v>
      </c>
      <c r="J47" s="74">
        <f>'Sales Scenario Analysis'!K95-'Sales Scenario Analysis'!K67</f>
        <v>-198123.82164364739</v>
      </c>
      <c r="K47" s="74">
        <f>'Sales Scenario Analysis'!L95-'Sales Scenario Analysis'!L67</f>
        <v>-95386.895780037623</v>
      </c>
      <c r="L47" s="74">
        <f>'Sales Scenario Analysis'!M95-'Sales Scenario Analysis'!M67</f>
        <v>-113176.10195639706</v>
      </c>
      <c r="M47" s="74">
        <f>'Sales Scenario Analysis'!N95-'Sales Scenario Analysis'!N67</f>
        <v>-98966.769518715912</v>
      </c>
      <c r="N47" s="74">
        <f>'Sales Scenario Analysis'!O95-'Sales Scenario Analysis'!O67</f>
        <v>-48441.571444253321</v>
      </c>
      <c r="O47" s="74">
        <f>'Sales Scenario Analysis'!P95-'Sales Scenario Analysis'!P67</f>
        <v>-59281.037091797916</v>
      </c>
      <c r="P47" s="74">
        <f>'Sales Scenario Analysis'!Q95-'Sales Scenario Analysis'!Q67</f>
        <v>-72658.395016606897</v>
      </c>
      <c r="Q47" s="74">
        <f>'Sales Scenario Analysis'!R95-'Sales Scenario Analysis'!R67</f>
        <v>-58078.59498446784</v>
      </c>
      <c r="R47" s="74">
        <f>'Sales Scenario Analysis'!S95-'Sales Scenario Analysis'!S67</f>
        <v>-61459.789220978972</v>
      </c>
      <c r="S47" s="74">
        <f>'Sales Scenario Analysis'!T95-'Sales Scenario Analysis'!T67</f>
        <v>-29831.79374364845</v>
      </c>
      <c r="T47" s="74">
        <f>'Sales Scenario Analysis'!U95-'Sales Scenario Analysis'!U67</f>
        <v>0</v>
      </c>
      <c r="U47" s="74">
        <f>'Sales Scenario Analysis'!V95-'Sales Scenario Analysis'!V67</f>
        <v>0</v>
      </c>
      <c r="V47" s="74">
        <f>'Sales Scenario Analysis'!W95-'Sales Scenario Analysis'!W67</f>
        <v>0</v>
      </c>
    </row>
    <row r="48" spans="1:22">
      <c r="A48" s="7" t="s">
        <v>71</v>
      </c>
      <c r="B48" s="74">
        <f>'Sales Scenario Analysis'!C96-'Sales Scenario Analysis'!C68</f>
        <v>-918958.03265050997</v>
      </c>
      <c r="C48" s="74">
        <f>'Sales Scenario Analysis'!D96-'Sales Scenario Analysis'!D68</f>
        <v>-965794.084070154</v>
      </c>
      <c r="D48" s="74">
        <f>'Sales Scenario Analysis'!E96-'Sales Scenario Analysis'!E68</f>
        <v>-1102656.304263891</v>
      </c>
      <c r="E48" s="74">
        <f>'Sales Scenario Analysis'!F96-'Sales Scenario Analysis'!F68</f>
        <v>-1017010.450220021</v>
      </c>
      <c r="F48" s="74">
        <f>'Sales Scenario Analysis'!G96-'Sales Scenario Analysis'!G68</f>
        <v>-974087.05115620093</v>
      </c>
      <c r="G48" s="74">
        <f>'Sales Scenario Analysis'!H96-'Sales Scenario Analysis'!H68</f>
        <v>-546504.88269637688</v>
      </c>
      <c r="H48" s="74">
        <f>'Sales Scenario Analysis'!I96-'Sales Scenario Analysis'!I68</f>
        <v>-347655.02710664715</v>
      </c>
      <c r="I48" s="74">
        <f>'Sales Scenario Analysis'!J96-'Sales Scenario Analysis'!J68</f>
        <v>-385946.78598176292</v>
      </c>
      <c r="J48" s="74">
        <f>'Sales Scenario Analysis'!K96-'Sales Scenario Analysis'!K68</f>
        <v>-349787.86038548406</v>
      </c>
      <c r="K48" s="74">
        <f>'Sales Scenario Analysis'!L96-'Sales Scenario Analysis'!L68</f>
        <v>-174725.45299957902</v>
      </c>
      <c r="L48" s="74">
        <f>'Sales Scenario Analysis'!M96-'Sales Scenario Analysis'!M68</f>
        <v>-194540.2962796269</v>
      </c>
      <c r="M48" s="74">
        <f>'Sales Scenario Analysis'!N96-'Sales Scenario Analysis'!N68</f>
        <v>-182629.69798078598</v>
      </c>
      <c r="N48" s="74">
        <f>'Sales Scenario Analysis'!O96-'Sales Scenario Analysis'!O68</f>
        <v>-89607.962882279884</v>
      </c>
      <c r="O48" s="74">
        <f>'Sales Scenario Analysis'!P96-'Sales Scenario Analysis'!P68</f>
        <v>-106316.21285379003</v>
      </c>
      <c r="P48" s="74">
        <f>'Sales Scenario Analysis'!Q96-'Sales Scenario Analysis'!Q68</f>
        <v>-125845.87524565915</v>
      </c>
      <c r="Q48" s="74">
        <f>'Sales Scenario Analysis'!R96-'Sales Scenario Analysis'!R68</f>
        <v>-102079.37757600518</v>
      </c>
      <c r="R48" s="74">
        <f>'Sales Scenario Analysis'!S96-'Sales Scenario Analysis'!S68</f>
        <v>-106974.96243141592</v>
      </c>
      <c r="S48" s="74">
        <f>'Sales Scenario Analysis'!T96-'Sales Scenario Analysis'!T68</f>
        <v>-58680.848626045045</v>
      </c>
      <c r="T48" s="74">
        <f>'Sales Scenario Analysis'!U96-'Sales Scenario Analysis'!U68</f>
        <v>0</v>
      </c>
      <c r="U48" s="74">
        <f>'Sales Scenario Analysis'!V96-'Sales Scenario Analysis'!V68</f>
        <v>0</v>
      </c>
      <c r="V48" s="74">
        <f>'Sales Scenario Analysis'!W96-'Sales Scenario Analysis'!W68</f>
        <v>0</v>
      </c>
    </row>
    <row r="49" spans="1:23" ht="16" customHeight="1">
      <c r="A49" s="7" t="s">
        <v>72</v>
      </c>
      <c r="B49" s="74">
        <f>'Sales Scenario Analysis'!C97-'Sales Scenario Analysis'!C69</f>
        <v>-5867177.6376953991</v>
      </c>
      <c r="C49" s="74">
        <f>'Sales Scenario Analysis'!D97-'Sales Scenario Analysis'!D69</f>
        <v>-6193752.3333768584</v>
      </c>
      <c r="D49" s="74">
        <f>'Sales Scenario Analysis'!E97-'Sales Scenario Analysis'!E69</f>
        <v>-6908222.5806687828</v>
      </c>
      <c r="E49" s="74">
        <f>'Sales Scenario Analysis'!F97-'Sales Scenario Analysis'!F69</f>
        <v>-6541984.8797590947</v>
      </c>
      <c r="F49" s="74">
        <f>'Sales Scenario Analysis'!G97-'Sales Scenario Analysis'!G69</f>
        <v>-6337377.8614866743</v>
      </c>
      <c r="G49" s="74">
        <f>'Sales Scenario Analysis'!H97-'Sales Scenario Analysis'!H69</f>
        <v>-4043151.8867146438</v>
      </c>
      <c r="H49" s="74">
        <f>'Sales Scenario Analysis'!I97-'Sales Scenario Analysis'!I69</f>
        <v>-2361381.2325544422</v>
      </c>
      <c r="I49" s="74">
        <f>'Sales Scenario Analysis'!J97-'Sales Scenario Analysis'!J69</f>
        <v>-2548999.0839338815</v>
      </c>
      <c r="J49" s="74">
        <f>'Sales Scenario Analysis'!K97-'Sales Scenario Analysis'!K69</f>
        <v>-2332552.5160188833</v>
      </c>
      <c r="K49" s="74">
        <f>'Sales Scenario Analysis'!L97-'Sales Scenario Analysis'!L69</f>
        <v>-1507084.2495967569</v>
      </c>
      <c r="L49" s="74">
        <f>'Sales Scenario Analysis'!M97-'Sales Scenario Analysis'!M69</f>
        <v>-1712880.84379391</v>
      </c>
      <c r="M49" s="74">
        <f>'Sales Scenario Analysis'!N97-'Sales Scenario Analysis'!N69</f>
        <v>-1589652.4026948996</v>
      </c>
      <c r="N49" s="74">
        <f>'Sales Scenario Analysis'!O97-'Sales Scenario Analysis'!O69</f>
        <v>-777753.36609528121</v>
      </c>
      <c r="O49" s="74">
        <f>'Sales Scenario Analysis'!P97-'Sales Scenario Analysis'!P69</f>
        <v>-890788.54088543169</v>
      </c>
      <c r="P49" s="74">
        <f>'Sales Scenario Analysis'!Q97-'Sales Scenario Analysis'!Q69</f>
        <v>-1022615.5407965034</v>
      </c>
      <c r="Q49" s="74">
        <f>'Sales Scenario Analysis'!R97-'Sales Scenario Analysis'!R69</f>
        <v>-629037.93036505952</v>
      </c>
      <c r="R49" s="74">
        <f>'Sales Scenario Analysis'!S97-'Sales Scenario Analysis'!S69</f>
        <v>-659780.2122747004</v>
      </c>
      <c r="S49" s="74">
        <f>'Sales Scenario Analysis'!T97-'Sales Scenario Analysis'!T69</f>
        <v>-404274.85661276337</v>
      </c>
      <c r="T49" s="74">
        <f>'Sales Scenario Analysis'!U97-'Sales Scenario Analysis'!U69</f>
        <v>0</v>
      </c>
      <c r="U49" s="74">
        <f>'Sales Scenario Analysis'!V97-'Sales Scenario Analysis'!V69</f>
        <v>0</v>
      </c>
      <c r="V49" s="74">
        <f>'Sales Scenario Analysis'!W97-'Sales Scenario Analysis'!W69</f>
        <v>0</v>
      </c>
    </row>
    <row r="50" spans="1:23" ht="16" customHeight="1" thickBot="1">
      <c r="A50" s="10" t="s">
        <v>73</v>
      </c>
      <c r="B50" s="75">
        <f>'Sales Scenario Analysis'!C98-'Sales Scenario Analysis'!C70</f>
        <v>-1161705.0739076689</v>
      </c>
      <c r="C50" s="75">
        <f>'Sales Scenario Analysis'!D98-'Sales Scenario Analysis'!D70</f>
        <v>-1257385.6001030323</v>
      </c>
      <c r="D50" s="75">
        <f>'Sales Scenario Analysis'!E98-'Sales Scenario Analysis'!E70</f>
        <v>-1461460.0080307643</v>
      </c>
      <c r="E50" s="75">
        <f>'Sales Scenario Analysis'!F98-'Sales Scenario Analysis'!F70</f>
        <v>-1479938.933643783</v>
      </c>
      <c r="F50" s="75">
        <f>'Sales Scenario Analysis'!G98-'Sales Scenario Analysis'!G70</f>
        <v>-1432056.3958125899</v>
      </c>
      <c r="G50" s="75">
        <f>'Sales Scenario Analysis'!H98-'Sales Scenario Analysis'!H70</f>
        <v>-792946.02034113684</v>
      </c>
      <c r="H50" s="75">
        <f>'Sales Scenario Analysis'!I98-'Sales Scenario Analysis'!I70</f>
        <v>-464685.48684364581</v>
      </c>
      <c r="I50" s="75">
        <f>'Sales Scenario Analysis'!J98-'Sales Scenario Analysis'!J70</f>
        <v>-517949.13176999497</v>
      </c>
      <c r="J50" s="75">
        <f>'Sales Scenario Analysis'!K98-'Sales Scenario Analysis'!K70</f>
        <v>-460309.29582431098</v>
      </c>
      <c r="K50" s="75">
        <f>'Sales Scenario Analysis'!L98-'Sales Scenario Analysis'!L70</f>
        <v>-290209.18761197501</v>
      </c>
      <c r="L50" s="75">
        <f>'Sales Scenario Analysis'!M98-'Sales Scenario Analysis'!M70</f>
        <v>-346786.64640988293</v>
      </c>
      <c r="M50" s="75">
        <f>'Sales Scenario Analysis'!N98-'Sales Scenario Analysis'!N70</f>
        <v>-310962.35862756986</v>
      </c>
      <c r="N50" s="75">
        <f>'Sales Scenario Analysis'!O98-'Sales Scenario Analysis'!O70</f>
        <v>-152060.63674804685</v>
      </c>
      <c r="O50" s="75">
        <f>'Sales Scenario Analysis'!P98-'Sales Scenario Analysis'!P70</f>
        <v>-182103.29763898393</v>
      </c>
      <c r="P50" s="75">
        <f>'Sales Scenario Analysis'!Q98-'Sales Scenario Analysis'!Q70</f>
        <v>-218515.39884661417</v>
      </c>
      <c r="Q50" s="75">
        <f>'Sales Scenario Analysis'!R98-'Sales Scenario Analysis'!R70</f>
        <v>-140785.22912688227</v>
      </c>
      <c r="R50" s="75">
        <f>'Sales Scenario Analysis'!S98-'Sales Scenario Analysis'!S70</f>
        <v>-149431.5648535802</v>
      </c>
      <c r="S50" s="75">
        <f>'Sales Scenario Analysis'!T98-'Sales Scenario Analysis'!T70</f>
        <v>-79881.694870860083</v>
      </c>
      <c r="T50" s="75">
        <f>'Sales Scenario Analysis'!U98-'Sales Scenario Analysis'!U70</f>
        <v>0</v>
      </c>
      <c r="U50" s="75">
        <f>'Sales Scenario Analysis'!V98-'Sales Scenario Analysis'!V70</f>
        <v>0</v>
      </c>
      <c r="V50" s="75">
        <f>'Sales Scenario Analysis'!W98-'Sales Scenario Analysis'!W70</f>
        <v>0</v>
      </c>
    </row>
    <row r="51" spans="1:23" ht="17" customHeight="1" thickTop="1">
      <c r="A51" s="7" t="s">
        <v>6</v>
      </c>
      <c r="B51" s="72">
        <f t="shared" ref="B51:V51" si="1">SUM(B38:B50)</f>
        <v>-11560691.009105299</v>
      </c>
      <c r="C51" s="72">
        <f t="shared" si="1"/>
        <v>-12366273.295549653</v>
      </c>
      <c r="D51" s="72">
        <f t="shared" si="1"/>
        <v>-14263281.852816131</v>
      </c>
      <c r="E51" s="72">
        <f t="shared" si="1"/>
        <v>-14402534.594036585</v>
      </c>
      <c r="F51" s="72">
        <f t="shared" si="1"/>
        <v>-13844321.479694497</v>
      </c>
      <c r="G51" s="72">
        <f t="shared" si="1"/>
        <v>-7711814.2953189779</v>
      </c>
      <c r="H51" s="72">
        <f t="shared" si="1"/>
        <v>-4540839.8861664794</v>
      </c>
      <c r="I51" s="72">
        <f t="shared" si="1"/>
        <v>-5072564.2075726558</v>
      </c>
      <c r="J51" s="72">
        <f t="shared" si="1"/>
        <v>-4535856.9287291439</v>
      </c>
      <c r="K51" s="72">
        <f t="shared" si="1"/>
        <v>-2807468.2552937046</v>
      </c>
      <c r="L51" s="72">
        <f t="shared" si="1"/>
        <v>-3264066.1185233174</v>
      </c>
      <c r="M51" s="72">
        <f t="shared" si="1"/>
        <v>-2970222.6545924628</v>
      </c>
      <c r="N51" s="72">
        <f t="shared" si="1"/>
        <v>-1452426.2854584879</v>
      </c>
      <c r="O51" s="72">
        <f t="shared" si="1"/>
        <v>-1725426.7428425776</v>
      </c>
      <c r="P51" s="72">
        <f t="shared" si="1"/>
        <v>-2051304.4293703581</v>
      </c>
      <c r="Q51" s="72">
        <f t="shared" si="1"/>
        <v>-1382340.9770576807</v>
      </c>
      <c r="R51" s="72">
        <f t="shared" si="1"/>
        <v>-1458683.3403682816</v>
      </c>
      <c r="S51" s="72">
        <f t="shared" si="1"/>
        <v>-787524.92967561085</v>
      </c>
      <c r="T51" s="72">
        <f t="shared" si="1"/>
        <v>0</v>
      </c>
      <c r="U51" s="72">
        <f t="shared" si="1"/>
        <v>0</v>
      </c>
      <c r="V51" s="72">
        <f t="shared" si="1"/>
        <v>0</v>
      </c>
    </row>
    <row r="52" spans="1:23">
      <c r="A52" s="7" t="s">
        <v>110</v>
      </c>
      <c r="B52" s="72">
        <f>SUM($B$51:B51)</f>
        <v>-11560691.009105299</v>
      </c>
      <c r="C52" s="72">
        <f>SUM($B$51:C51)</f>
        <v>-23926964.304654952</v>
      </c>
      <c r="D52" s="72">
        <f>SUM($B$51:D51)</f>
        <v>-38190246.157471083</v>
      </c>
      <c r="E52" s="72">
        <f>SUM($B$51:E51)</f>
        <v>-52592780.75150767</v>
      </c>
      <c r="F52" s="72">
        <f>SUM($B$51:F51)</f>
        <v>-66437102.23120217</v>
      </c>
      <c r="G52" s="72">
        <f>SUM($B$51:G51)</f>
        <v>-74148916.526521146</v>
      </c>
      <c r="H52" s="72">
        <f>SUM($B$51:H51)</f>
        <v>-78689756.412687629</v>
      </c>
      <c r="I52" s="72">
        <f>SUM($B$51:I51)</f>
        <v>-83762320.620260283</v>
      </c>
      <c r="J52" s="72">
        <f>SUM($B$51:J51)</f>
        <v>-88298177.54898943</v>
      </c>
      <c r="K52" s="72">
        <f>SUM($B$51:K51)</f>
        <v>-91105645.804283142</v>
      </c>
      <c r="L52" s="72">
        <f>SUM($B$51:L51)</f>
        <v>-94369711.922806457</v>
      </c>
      <c r="M52" s="72">
        <f>SUM($B$51:M51)</f>
        <v>-97339934.577398926</v>
      </c>
      <c r="N52" s="72">
        <f>SUM($B$51:N51)</f>
        <v>-98792360.862857416</v>
      </c>
      <c r="O52" s="72">
        <f>SUM($B$51:O51)</f>
        <v>-100517787.6057</v>
      </c>
      <c r="P52" s="72">
        <f>SUM($B$51:P51)</f>
        <v>-102569092.03507036</v>
      </c>
      <c r="Q52" s="72">
        <f>SUM($B$51:Q51)</f>
        <v>-103951433.01212804</v>
      </c>
      <c r="R52" s="72">
        <f>SUM($B$51:R51)</f>
        <v>-105410116.35249633</v>
      </c>
      <c r="S52" s="72">
        <f>SUM($B$51:S51)</f>
        <v>-106197641.28217193</v>
      </c>
      <c r="T52" s="72">
        <f>SUM($B$51:T51)</f>
        <v>-106197641.28217193</v>
      </c>
      <c r="U52" s="72">
        <f>SUM($B$51:U51)</f>
        <v>-106197641.28217193</v>
      </c>
      <c r="V52" s="72">
        <f>SUM($B$51:V51)</f>
        <v>-106197641.28217193</v>
      </c>
    </row>
    <row r="56" spans="1:23" ht="26" customHeight="1">
      <c r="A56" s="134" t="s">
        <v>112</v>
      </c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spans="1:23">
      <c r="A57" s="113" t="s">
        <v>113</v>
      </c>
      <c r="B57" s="114" t="s">
        <v>34</v>
      </c>
      <c r="C57" s="13">
        <v>43951</v>
      </c>
      <c r="D57" s="13">
        <v>43982</v>
      </c>
      <c r="E57" s="13">
        <v>44012</v>
      </c>
      <c r="F57" s="13">
        <v>44043</v>
      </c>
      <c r="G57" s="13">
        <v>44074</v>
      </c>
      <c r="H57" s="13">
        <v>44104</v>
      </c>
      <c r="I57" s="13">
        <v>44135</v>
      </c>
      <c r="J57" s="13">
        <v>44165</v>
      </c>
      <c r="K57" s="14">
        <v>44196</v>
      </c>
      <c r="L57" s="13">
        <v>44227</v>
      </c>
      <c r="M57" s="14">
        <v>44255</v>
      </c>
      <c r="N57" s="13">
        <v>44286</v>
      </c>
      <c r="O57" s="14">
        <v>44316</v>
      </c>
      <c r="P57" s="13">
        <v>44347</v>
      </c>
      <c r="Q57" s="14">
        <v>44377</v>
      </c>
      <c r="R57" s="13">
        <v>44408</v>
      </c>
      <c r="S57" s="14">
        <v>44439</v>
      </c>
      <c r="T57" s="13">
        <v>44469</v>
      </c>
      <c r="U57" s="13">
        <v>44500</v>
      </c>
      <c r="V57" s="14">
        <v>44530</v>
      </c>
      <c r="W57" s="13">
        <v>44561</v>
      </c>
    </row>
    <row r="58" spans="1:23">
      <c r="A58" s="113" t="s">
        <v>114</v>
      </c>
      <c r="B58" s="113" t="s">
        <v>64</v>
      </c>
      <c r="C58" s="111">
        <v>643965.70992746402</v>
      </c>
      <c r="D58" s="111">
        <v>701145.601475943</v>
      </c>
      <c r="E58" s="111">
        <v>851928.93611561495</v>
      </c>
      <c r="F58" s="111">
        <v>1480997.638419979</v>
      </c>
      <c r="G58" s="111">
        <v>1403326.7450638521</v>
      </c>
      <c r="H58" s="111">
        <v>578976.01225838379</v>
      </c>
      <c r="I58" s="111">
        <v>553803.51355797204</v>
      </c>
      <c r="J58" s="111">
        <v>668037.89350032376</v>
      </c>
      <c r="K58" s="111">
        <v>571472.80390489579</v>
      </c>
      <c r="L58" s="111">
        <v>543387.69235314941</v>
      </c>
      <c r="M58" s="111">
        <v>679137.88291960838</v>
      </c>
      <c r="N58" s="111">
        <v>572723.57988831599</v>
      </c>
      <c r="O58" s="111">
        <v>545196.40301235381</v>
      </c>
      <c r="P58" s="111">
        <v>703958.81939765543</v>
      </c>
      <c r="Q58" s="111">
        <v>913253.19354947715</v>
      </c>
      <c r="R58" s="111">
        <v>1315934.494308661</v>
      </c>
      <c r="S58" s="111">
        <v>1398970.8873211739</v>
      </c>
      <c r="T58" s="111">
        <v>571961.95914393722</v>
      </c>
      <c r="U58" s="111">
        <v>546933.23775896837</v>
      </c>
      <c r="V58" s="111">
        <v>652386.08194640232</v>
      </c>
      <c r="W58" s="111">
        <v>552374.7224578677</v>
      </c>
    </row>
    <row r="59" spans="1:23">
      <c r="A59" s="113" t="s">
        <v>114</v>
      </c>
      <c r="B59" s="113" t="s">
        <v>65</v>
      </c>
      <c r="C59" s="111">
        <v>72643.76905731039</v>
      </c>
      <c r="D59" s="111">
        <v>114824.72141542631</v>
      </c>
      <c r="E59" s="111">
        <v>214016.93516583179</v>
      </c>
      <c r="F59" s="111">
        <v>566888.81966156827</v>
      </c>
      <c r="G59" s="111">
        <v>527499.14755612484</v>
      </c>
      <c r="H59" s="111">
        <v>71831.617489171884</v>
      </c>
      <c r="I59" s="111">
        <v>56300.856559120853</v>
      </c>
      <c r="J59" s="111">
        <v>122786.25898780031</v>
      </c>
      <c r="K59" s="111">
        <v>58053.337997741954</v>
      </c>
      <c r="L59" s="111">
        <v>35095.218128782377</v>
      </c>
      <c r="M59" s="111">
        <v>127101.41334712419</v>
      </c>
      <c r="N59" s="111">
        <v>66195.719145158946</v>
      </c>
      <c r="O59" s="111">
        <v>57285.909611600771</v>
      </c>
      <c r="P59" s="111">
        <v>162082.39454244939</v>
      </c>
      <c r="Q59" s="111">
        <v>290657.13461823348</v>
      </c>
      <c r="R59" s="111">
        <v>533387.80328306323</v>
      </c>
      <c r="S59" s="111">
        <v>591159.62399820855</v>
      </c>
      <c r="T59" s="111">
        <v>96572.73449261456</v>
      </c>
      <c r="U59" s="111">
        <v>81362.092896072922</v>
      </c>
      <c r="V59" s="111">
        <v>146690.57491266541</v>
      </c>
      <c r="W59" s="111">
        <v>82538.910300650314</v>
      </c>
    </row>
    <row r="60" spans="1:23">
      <c r="A60" s="113" t="s">
        <v>114</v>
      </c>
      <c r="B60" s="113" t="s">
        <v>44</v>
      </c>
      <c r="C60" s="111">
        <v>-221463.82299956959</v>
      </c>
      <c r="D60" s="111">
        <v>-177296.14826480069</v>
      </c>
      <c r="E60" s="111">
        <v>-107500.7191374836</v>
      </c>
      <c r="F60" s="111">
        <v>121309.4766642476</v>
      </c>
      <c r="G60" s="111">
        <v>105973.3397261185</v>
      </c>
      <c r="H60" s="111">
        <v>-204371.02333257921</v>
      </c>
      <c r="I60" s="111">
        <v>-208326.8941764175</v>
      </c>
      <c r="J60" s="111">
        <v>-170420.46097536079</v>
      </c>
      <c r="K60" s="111">
        <v>-217291.6835651664</v>
      </c>
      <c r="L60" s="111">
        <v>-244216.046682621</v>
      </c>
      <c r="M60" s="111">
        <v>-169061.38898619561</v>
      </c>
      <c r="N60" s="111">
        <v>-222199.31472052619</v>
      </c>
      <c r="O60" s="111">
        <v>-237069.30070673049</v>
      </c>
      <c r="P60" s="111">
        <v>-166333.85567117861</v>
      </c>
      <c r="Q60" s="111">
        <v>-84382.999420368622</v>
      </c>
      <c r="R60" s="111">
        <v>68562.171613564409</v>
      </c>
      <c r="S60" s="111">
        <v>113132.1420740812</v>
      </c>
      <c r="T60" s="111">
        <v>-207860.0370021312</v>
      </c>
      <c r="U60" s="111">
        <v>-215835.3905283027</v>
      </c>
      <c r="V60" s="111">
        <v>-177536.42451218469</v>
      </c>
      <c r="W60" s="111">
        <v>-221675.14056271291</v>
      </c>
    </row>
    <row r="61" spans="1:23">
      <c r="A61" s="113" t="s">
        <v>114</v>
      </c>
      <c r="B61" s="113" t="s">
        <v>48</v>
      </c>
      <c r="C61" s="111">
        <v>461676.7277431892</v>
      </c>
      <c r="D61" s="111">
        <v>507168.67575327802</v>
      </c>
      <c r="E61" s="111">
        <v>642966.13417427603</v>
      </c>
      <c r="F61" s="111">
        <v>1227266.3362437461</v>
      </c>
      <c r="G61" s="111">
        <v>1159991.1400246869</v>
      </c>
      <c r="H61" s="111">
        <v>483225.00239025441</v>
      </c>
      <c r="I61" s="111">
        <v>442674.36440493568</v>
      </c>
      <c r="J61" s="111">
        <v>531572.56605423498</v>
      </c>
      <c r="K61" s="111">
        <v>441703.6318346503</v>
      </c>
      <c r="L61" s="111">
        <v>436968.72986723197</v>
      </c>
      <c r="M61" s="111">
        <v>536308.58163681661</v>
      </c>
      <c r="N61" s="111">
        <v>479216.96905794338</v>
      </c>
      <c r="O61" s="111">
        <v>464488.30550875509</v>
      </c>
      <c r="P61" s="111">
        <v>624300.79851759737</v>
      </c>
      <c r="Q61" s="111">
        <v>815195.90913060005</v>
      </c>
      <c r="R61" s="111">
        <v>1249126.057226199</v>
      </c>
      <c r="S61" s="111">
        <v>1328177.0211665209</v>
      </c>
      <c r="T61" s="111">
        <v>557422.76411957538</v>
      </c>
      <c r="U61" s="111">
        <v>524605.19730064005</v>
      </c>
      <c r="V61" s="111">
        <v>619486.88606096862</v>
      </c>
      <c r="W61" s="111">
        <v>525770.01654393366</v>
      </c>
    </row>
    <row r="62" spans="1:23">
      <c r="A62" s="113" t="s">
        <v>114</v>
      </c>
      <c r="B62" s="113" t="s">
        <v>66</v>
      </c>
      <c r="C62" s="111">
        <v>297835.24993188801</v>
      </c>
      <c r="D62" s="111">
        <v>332342.16625007812</v>
      </c>
      <c r="E62" s="111">
        <v>439360.56541224592</v>
      </c>
      <c r="F62" s="111">
        <v>953699.63637166645</v>
      </c>
      <c r="G62" s="111">
        <v>888593.21571147791</v>
      </c>
      <c r="H62" s="111">
        <v>301721.94985817652</v>
      </c>
      <c r="I62" s="111">
        <v>266486.62940860039</v>
      </c>
      <c r="J62" s="111">
        <v>346810.93332331529</v>
      </c>
      <c r="K62" s="111">
        <v>273479.51440286677</v>
      </c>
      <c r="L62" s="111">
        <v>273479.45808454539</v>
      </c>
      <c r="M62" s="111">
        <v>357924.15078895033</v>
      </c>
      <c r="N62" s="111">
        <v>302041.55314736749</v>
      </c>
      <c r="O62" s="111">
        <v>284984.50742323289</v>
      </c>
      <c r="P62" s="111">
        <v>415959.36369883688</v>
      </c>
      <c r="Q62" s="111">
        <v>573354.54578176339</v>
      </c>
      <c r="R62" s="111">
        <v>932233.73829456803</v>
      </c>
      <c r="S62" s="111">
        <v>994806.08431047527</v>
      </c>
      <c r="T62" s="111">
        <v>348739.95649186289</v>
      </c>
      <c r="U62" s="111">
        <v>321822.92986960558</v>
      </c>
      <c r="V62" s="111">
        <v>404244.43197535467</v>
      </c>
      <c r="W62" s="111">
        <v>327039.37010314892</v>
      </c>
    </row>
    <row r="63" spans="1:23">
      <c r="A63" s="113" t="s">
        <v>114</v>
      </c>
      <c r="B63" s="113" t="s">
        <v>53</v>
      </c>
      <c r="C63" s="111">
        <v>656879.03633016313</v>
      </c>
      <c r="D63" s="111">
        <v>689536.23968357092</v>
      </c>
      <c r="E63" s="111">
        <v>817428.5604399516</v>
      </c>
      <c r="F63" s="111">
        <v>1509091.1456224681</v>
      </c>
      <c r="G63" s="111">
        <v>1413650.527758535</v>
      </c>
      <c r="H63" s="111">
        <v>656043.42881490651</v>
      </c>
      <c r="I63" s="111">
        <v>600481.27120524703</v>
      </c>
      <c r="J63" s="111">
        <v>702118.73088473093</v>
      </c>
      <c r="K63" s="111">
        <v>616290.68728600547</v>
      </c>
      <c r="L63" s="111">
        <v>649474.61572272831</v>
      </c>
      <c r="M63" s="111">
        <v>707617.37701243348</v>
      </c>
      <c r="N63" s="111">
        <v>663163.0080493897</v>
      </c>
      <c r="O63" s="111">
        <v>671447.0363724432</v>
      </c>
      <c r="P63" s="111">
        <v>851611.15984699421</v>
      </c>
      <c r="Q63" s="111">
        <v>1060951.2306569971</v>
      </c>
      <c r="R63" s="111">
        <v>1568584.0334118819</v>
      </c>
      <c r="S63" s="111">
        <v>1644209.184756405</v>
      </c>
      <c r="T63" s="111">
        <v>767014.66594312573</v>
      </c>
      <c r="U63" s="111">
        <v>725202.81552929746</v>
      </c>
      <c r="V63" s="111">
        <v>836286.60491742799</v>
      </c>
      <c r="W63" s="111">
        <v>737439.55885832454</v>
      </c>
    </row>
    <row r="64" spans="1:23">
      <c r="A64" s="113" t="s">
        <v>114</v>
      </c>
      <c r="B64" s="113" t="s">
        <v>67</v>
      </c>
      <c r="C64" s="111">
        <v>-214076.76031202771</v>
      </c>
      <c r="D64" s="111">
        <v>-194551.8362935709</v>
      </c>
      <c r="E64" s="111">
        <v>-130058.9911296105</v>
      </c>
      <c r="F64" s="111">
        <v>160203.6135232182</v>
      </c>
      <c r="G64" s="111">
        <v>127862.9042326507</v>
      </c>
      <c r="H64" s="111">
        <v>-200649.03294269991</v>
      </c>
      <c r="I64" s="111">
        <v>-214106.201541491</v>
      </c>
      <c r="J64" s="111">
        <v>-165125.51152329761</v>
      </c>
      <c r="K64" s="111">
        <v>-204749.68503254681</v>
      </c>
      <c r="L64" s="111">
        <v>-212014.89888203799</v>
      </c>
      <c r="M64" s="111">
        <v>-162887.5318611275</v>
      </c>
      <c r="N64" s="111">
        <v>-197979.7722549465</v>
      </c>
      <c r="O64" s="111">
        <v>-202249.232997977</v>
      </c>
      <c r="P64" s="111">
        <v>-133763.29576343621</v>
      </c>
      <c r="Q64" s="111">
        <v>-44067.352514097933</v>
      </c>
      <c r="R64" s="111">
        <v>151174.5546891487</v>
      </c>
      <c r="S64" s="111">
        <v>186263.3080314057</v>
      </c>
      <c r="T64" s="111">
        <v>-165584.88639624469</v>
      </c>
      <c r="U64" s="111">
        <v>-177432.55148750439</v>
      </c>
      <c r="V64" s="111">
        <v>-130797.7377286525</v>
      </c>
      <c r="W64" s="111">
        <v>-172673.73205930041</v>
      </c>
    </row>
    <row r="65" spans="1:23">
      <c r="A65" s="113" t="s">
        <v>114</v>
      </c>
      <c r="B65" s="113" t="s">
        <v>68</v>
      </c>
      <c r="C65" s="111">
        <v>-211119.47026735579</v>
      </c>
      <c r="D65" s="111">
        <v>-181028.06607771479</v>
      </c>
      <c r="E65" s="111">
        <v>-114869.3721638181</v>
      </c>
      <c r="F65" s="111">
        <v>134292.93472655959</v>
      </c>
      <c r="G65" s="111">
        <v>108196.77724882741</v>
      </c>
      <c r="H65" s="111">
        <v>-193551.0763264008</v>
      </c>
      <c r="I65" s="111">
        <v>-204566.47427583841</v>
      </c>
      <c r="J65" s="111">
        <v>-160574.18197793499</v>
      </c>
      <c r="K65" s="111">
        <v>-205062.32175512391</v>
      </c>
      <c r="L65" s="111">
        <v>-221055.71809399259</v>
      </c>
      <c r="M65" s="111">
        <v>-156642.29516117179</v>
      </c>
      <c r="N65" s="111">
        <v>-198433.70139225569</v>
      </c>
      <c r="O65" s="111">
        <v>-206228.34992614231</v>
      </c>
      <c r="P65" s="111">
        <v>-134432.80855819309</v>
      </c>
      <c r="Q65" s="111">
        <v>-49395.891630037171</v>
      </c>
      <c r="R65" s="111">
        <v>118823.2134821676</v>
      </c>
      <c r="S65" s="111">
        <v>158381.74841938651</v>
      </c>
      <c r="T65" s="111">
        <v>-171250.32301176529</v>
      </c>
      <c r="U65" s="111">
        <v>-181671.47522250639</v>
      </c>
      <c r="V65" s="111">
        <v>-137971.20451775039</v>
      </c>
      <c r="W65" s="111">
        <v>-181522.730493043</v>
      </c>
    </row>
    <row r="66" spans="1:23">
      <c r="A66" s="113" t="s">
        <v>114</v>
      </c>
      <c r="B66" s="113" t="s">
        <v>69</v>
      </c>
      <c r="C66" s="111">
        <v>3188216.6240530079</v>
      </c>
      <c r="D66" s="111">
        <v>3375941.8305830089</v>
      </c>
      <c r="E66" s="111">
        <v>3813374.0556740328</v>
      </c>
      <c r="F66" s="111">
        <v>5277559.4258770719</v>
      </c>
      <c r="G66" s="111">
        <v>5089311.1428428683</v>
      </c>
      <c r="H66" s="111">
        <v>2975530.31326698</v>
      </c>
      <c r="I66" s="111">
        <v>2908682.7116977479</v>
      </c>
      <c r="J66" s="111">
        <v>3228473.269369286</v>
      </c>
      <c r="K66" s="111">
        <v>2947112.7155289641</v>
      </c>
      <c r="L66" s="111">
        <v>2851268.4563442739</v>
      </c>
      <c r="M66" s="111">
        <v>3255507.7647508751</v>
      </c>
      <c r="N66" s="111">
        <v>2968084.6238632612</v>
      </c>
      <c r="O66" s="111">
        <v>2924455.6909831259</v>
      </c>
      <c r="P66" s="111">
        <v>3395534.8564615818</v>
      </c>
      <c r="Q66" s="111">
        <v>3971311.3549981611</v>
      </c>
      <c r="R66" s="111">
        <v>4984850.837429286</v>
      </c>
      <c r="S66" s="111">
        <v>5240405.423238907</v>
      </c>
      <c r="T66" s="111">
        <v>2995935.510529459</v>
      </c>
      <c r="U66" s="111">
        <v>2929591.9412147859</v>
      </c>
      <c r="V66" s="111">
        <v>3232742.2017597021</v>
      </c>
      <c r="W66" s="111">
        <v>2947755.3527647471</v>
      </c>
    </row>
    <row r="67" spans="1:23">
      <c r="A67" s="113" t="s">
        <v>114</v>
      </c>
      <c r="B67" s="113" t="s">
        <v>70</v>
      </c>
      <c r="C67" s="111">
        <v>1091186.125520891</v>
      </c>
      <c r="D67" s="111">
        <v>1177355.1689394859</v>
      </c>
      <c r="E67" s="111">
        <v>1372703.7392150201</v>
      </c>
      <c r="F67" s="111">
        <v>2110808.2328545558</v>
      </c>
      <c r="G67" s="111">
        <v>2012060.7753865891</v>
      </c>
      <c r="H67" s="111">
        <v>989444.28330838424</v>
      </c>
      <c r="I67" s="111">
        <v>958482.38341750065</v>
      </c>
      <c r="J67" s="111">
        <v>1114643.61408022</v>
      </c>
      <c r="K67" s="111">
        <v>990619.10821823694</v>
      </c>
      <c r="L67" s="111">
        <v>953868.957800376</v>
      </c>
      <c r="M67" s="111">
        <v>1131761.019563965</v>
      </c>
      <c r="N67" s="111">
        <v>989667.6951871597</v>
      </c>
      <c r="O67" s="111">
        <v>968831.42888506642</v>
      </c>
      <c r="P67" s="111">
        <v>1185620.7418359539</v>
      </c>
      <c r="Q67" s="111">
        <v>1453167.9003321419</v>
      </c>
      <c r="R67" s="111">
        <v>1935953.1661489289</v>
      </c>
      <c r="S67" s="111">
        <v>2048659.6406993091</v>
      </c>
      <c r="T67" s="111">
        <v>994393.12478827999</v>
      </c>
      <c r="U67" s="111">
        <v>963723.51002321392</v>
      </c>
      <c r="V67" s="111">
        <v>1107298.67559146</v>
      </c>
      <c r="W67" s="111">
        <v>977382.47846124182</v>
      </c>
    </row>
    <row r="68" spans="1:23">
      <c r="A68" s="113" t="s">
        <v>114</v>
      </c>
      <c r="B68" s="113" t="s">
        <v>71</v>
      </c>
      <c r="C68" s="111">
        <v>1837916.0653010199</v>
      </c>
      <c r="D68" s="111">
        <v>1931588.168140308</v>
      </c>
      <c r="E68" s="111">
        <v>2205312.6085277819</v>
      </c>
      <c r="F68" s="111">
        <v>3390034.834066737</v>
      </c>
      <c r="G68" s="111">
        <v>3246956.8371873382</v>
      </c>
      <c r="H68" s="111">
        <v>1821682.942321257</v>
      </c>
      <c r="I68" s="111">
        <v>1738275.1355332341</v>
      </c>
      <c r="J68" s="111">
        <v>1929733.9299088169</v>
      </c>
      <c r="K68" s="111">
        <v>1748939.301927421</v>
      </c>
      <c r="L68" s="111">
        <v>1747254.5299957891</v>
      </c>
      <c r="M68" s="111">
        <v>1945402.962796266</v>
      </c>
      <c r="N68" s="111">
        <v>1826296.97980786</v>
      </c>
      <c r="O68" s="111">
        <v>1792159.257645597</v>
      </c>
      <c r="P68" s="111">
        <v>2126324.257075794</v>
      </c>
      <c r="Q68" s="111">
        <v>2516917.5049131792</v>
      </c>
      <c r="R68" s="111">
        <v>3402645.9192001452</v>
      </c>
      <c r="S68" s="111">
        <v>3565832.0810472108</v>
      </c>
      <c r="T68" s="111">
        <v>1956028.287534833</v>
      </c>
      <c r="U68" s="111">
        <v>1888902.6150187161</v>
      </c>
      <c r="V68" s="111">
        <v>2090081.388719691</v>
      </c>
      <c r="W68" s="111">
        <v>1898202.9801202409</v>
      </c>
    </row>
    <row r="69" spans="1:23">
      <c r="A69" s="113" t="s">
        <v>114</v>
      </c>
      <c r="B69" s="113" t="s">
        <v>72</v>
      </c>
      <c r="C69" s="111">
        <v>8381682.3395648561</v>
      </c>
      <c r="D69" s="111">
        <v>8848217.6191097982</v>
      </c>
      <c r="E69" s="111">
        <v>9868889.4009554051</v>
      </c>
      <c r="F69" s="111">
        <v>13083969.759518189</v>
      </c>
      <c r="G69" s="111">
        <v>12674755.72297335</v>
      </c>
      <c r="H69" s="111">
        <v>8086303.7734292876</v>
      </c>
      <c r="I69" s="111">
        <v>7871270.7751814732</v>
      </c>
      <c r="J69" s="111">
        <v>8496663.6131129358</v>
      </c>
      <c r="K69" s="111">
        <v>7775175.0533962762</v>
      </c>
      <c r="L69" s="111">
        <v>7535421.2479837853</v>
      </c>
      <c r="M69" s="111">
        <v>8564404.2189695574</v>
      </c>
      <c r="N69" s="111">
        <v>7948262.0134745007</v>
      </c>
      <c r="O69" s="111">
        <v>7777533.6609528027</v>
      </c>
      <c r="P69" s="111">
        <v>8907885.4088543206</v>
      </c>
      <c r="Q69" s="111">
        <v>10226155.40796506</v>
      </c>
      <c r="R69" s="111">
        <v>12580758.607301099</v>
      </c>
      <c r="S69" s="111">
        <v>13195604.24549403</v>
      </c>
      <c r="T69" s="111">
        <v>8085497.1322552646</v>
      </c>
      <c r="U69" s="111">
        <v>7900614.1636684937</v>
      </c>
      <c r="V69" s="111">
        <v>8554841.0543575566</v>
      </c>
      <c r="W69" s="111">
        <v>7864265.2744578496</v>
      </c>
    </row>
    <row r="70" spans="1:23">
      <c r="A70" s="113" t="s">
        <v>114</v>
      </c>
      <c r="B70" s="113" t="s">
        <v>73</v>
      </c>
      <c r="C70" s="111">
        <v>1659578.677010956</v>
      </c>
      <c r="D70" s="111">
        <v>1796265.143004332</v>
      </c>
      <c r="E70" s="111">
        <v>2087800.0114725209</v>
      </c>
      <c r="F70" s="111">
        <v>2959877.867287566</v>
      </c>
      <c r="G70" s="111">
        <v>2864112.7916251798</v>
      </c>
      <c r="H70" s="111">
        <v>1585892.0406822739</v>
      </c>
      <c r="I70" s="111">
        <v>1548951.6228121519</v>
      </c>
      <c r="J70" s="111">
        <v>1726497.1058999831</v>
      </c>
      <c r="K70" s="111">
        <v>1534364.3194143709</v>
      </c>
      <c r="L70" s="111">
        <v>1451045.9380598769</v>
      </c>
      <c r="M70" s="111">
        <v>1733933.232049413</v>
      </c>
      <c r="N70" s="111">
        <v>1554811.7931378509</v>
      </c>
      <c r="O70" s="111">
        <v>1520606.3674804729</v>
      </c>
      <c r="P70" s="111">
        <v>1821032.976389837</v>
      </c>
      <c r="Q70" s="111">
        <v>2185153.9884661431</v>
      </c>
      <c r="R70" s="111">
        <v>2815704.5825376231</v>
      </c>
      <c r="S70" s="111">
        <v>2988631.2970715822</v>
      </c>
      <c r="T70" s="111">
        <v>1597633.8974172091</v>
      </c>
      <c r="U70" s="111">
        <v>1556901.5338809299</v>
      </c>
      <c r="V70" s="111">
        <v>1735282.428152954</v>
      </c>
      <c r="W70" s="111">
        <v>1549500.6230863661</v>
      </c>
    </row>
    <row r="71" spans="1:23">
      <c r="A71" s="113" t="s">
        <v>114</v>
      </c>
      <c r="B71" s="113" t="s">
        <v>6</v>
      </c>
      <c r="C71" s="115">
        <v>17644920.27086179</v>
      </c>
      <c r="D71" s="115">
        <v>18921509.283719141</v>
      </c>
      <c r="E71" s="115">
        <v>21961351.864721771</v>
      </c>
      <c r="F71" s="115">
        <v>32975999.720837571</v>
      </c>
      <c r="G71" s="115">
        <v>31622291.067337599</v>
      </c>
      <c r="H71" s="115">
        <v>16952080.231217399</v>
      </c>
      <c r="I71" s="115">
        <v>16318409.693784241</v>
      </c>
      <c r="J71" s="115">
        <v>18371217.760645051</v>
      </c>
      <c r="K71" s="115">
        <v>16330106.78355859</v>
      </c>
      <c r="L71" s="115">
        <v>15799978.18068189</v>
      </c>
      <c r="M71" s="115">
        <v>18550507.38782651</v>
      </c>
      <c r="N71" s="115">
        <v>16751851.146391081</v>
      </c>
      <c r="O71" s="115">
        <v>16361441.684244599</v>
      </c>
      <c r="P71" s="115">
        <v>19759780.81662821</v>
      </c>
      <c r="Q71" s="115">
        <v>23828271.92684726</v>
      </c>
      <c r="R71" s="115">
        <v>31657739.17892633</v>
      </c>
      <c r="S71" s="115">
        <v>33454232.68762869</v>
      </c>
      <c r="T71" s="115">
        <v>17426504.78630602</v>
      </c>
      <c r="U71" s="115">
        <v>16864720.619922411</v>
      </c>
      <c r="V71" s="115">
        <v>18933034.961635601</v>
      </c>
      <c r="W71" s="115">
        <v>16886397.68403931</v>
      </c>
    </row>
    <row r="72" spans="1:23">
      <c r="A72" s="113" t="s">
        <v>115</v>
      </c>
      <c r="B72" s="113" t="s">
        <v>64</v>
      </c>
      <c r="C72" s="111">
        <v>450775.99694922479</v>
      </c>
      <c r="D72" s="111">
        <v>490801.92103316012</v>
      </c>
      <c r="E72" s="111">
        <v>596350.25528093043</v>
      </c>
      <c r="F72" s="111">
        <v>1184798.1107359829</v>
      </c>
      <c r="G72" s="111">
        <v>1122661.3960510809</v>
      </c>
      <c r="H72" s="111">
        <v>463180.80980670708</v>
      </c>
      <c r="I72" s="111">
        <v>498423.16220217478</v>
      </c>
      <c r="J72" s="111">
        <v>601234.10415029142</v>
      </c>
      <c r="K72" s="111">
        <v>514325.52351440617</v>
      </c>
      <c r="L72" s="111">
        <v>516218.30773549189</v>
      </c>
      <c r="M72" s="111">
        <v>645180.98877362791</v>
      </c>
      <c r="N72" s="111">
        <v>544087.40089390019</v>
      </c>
      <c r="O72" s="111">
        <v>528840.51092198316</v>
      </c>
      <c r="P72" s="111">
        <v>682840.05481572577</v>
      </c>
      <c r="Q72" s="111">
        <v>885855.5977429928</v>
      </c>
      <c r="R72" s="111">
        <v>1315934.494308661</v>
      </c>
      <c r="S72" s="111">
        <v>1398970.8873211739</v>
      </c>
      <c r="T72" s="111">
        <v>571961.95914393722</v>
      </c>
      <c r="U72" s="111">
        <v>546933.23775896837</v>
      </c>
      <c r="V72" s="111">
        <v>652386.08194640232</v>
      </c>
      <c r="W72" s="111">
        <v>552374.7224578677</v>
      </c>
    </row>
    <row r="73" spans="1:23">
      <c r="A73" s="113" t="s">
        <v>115</v>
      </c>
      <c r="B73" s="113" t="s">
        <v>65</v>
      </c>
      <c r="C73" s="111">
        <v>50850.638340117272</v>
      </c>
      <c r="D73" s="111">
        <v>80377.304990798439</v>
      </c>
      <c r="E73" s="111">
        <v>149811.8546160823</v>
      </c>
      <c r="F73" s="111">
        <v>453511.05572925461</v>
      </c>
      <c r="G73" s="111">
        <v>421999.3180448999</v>
      </c>
      <c r="H73" s="111">
        <v>57465.293991337508</v>
      </c>
      <c r="I73" s="111">
        <v>50670.770903208773</v>
      </c>
      <c r="J73" s="111">
        <v>110507.6330890203</v>
      </c>
      <c r="K73" s="111">
        <v>52248.004197967763</v>
      </c>
      <c r="L73" s="111">
        <v>33340.457222343262</v>
      </c>
      <c r="M73" s="111">
        <v>120746.342679768</v>
      </c>
      <c r="N73" s="111">
        <v>62885.933187900999</v>
      </c>
      <c r="O73" s="111">
        <v>55567.332323252747</v>
      </c>
      <c r="P73" s="111">
        <v>157219.92270617589</v>
      </c>
      <c r="Q73" s="111">
        <v>281937.42057968653</v>
      </c>
      <c r="R73" s="111">
        <v>533387.80328306323</v>
      </c>
      <c r="S73" s="111">
        <v>591159.62399820855</v>
      </c>
      <c r="T73" s="111">
        <v>96572.73449261456</v>
      </c>
      <c r="U73" s="111">
        <v>81362.092896072922</v>
      </c>
      <c r="V73" s="111">
        <v>146690.57491266541</v>
      </c>
      <c r="W73" s="111">
        <v>82538.910300650314</v>
      </c>
    </row>
    <row r="74" spans="1:23">
      <c r="A74" s="113" t="s">
        <v>115</v>
      </c>
      <c r="B74" s="113" t="s">
        <v>44</v>
      </c>
      <c r="C74" s="111">
        <v>-155024.6760996987</v>
      </c>
      <c r="D74" s="111">
        <v>-124107.30378536051</v>
      </c>
      <c r="E74" s="111">
        <v>-75250.50339623855</v>
      </c>
      <c r="F74" s="111">
        <v>97047.581331398091</v>
      </c>
      <c r="G74" s="111">
        <v>84778.671780894801</v>
      </c>
      <c r="H74" s="111">
        <v>-163496.81866606339</v>
      </c>
      <c r="I74" s="111">
        <v>-187494.20475877571</v>
      </c>
      <c r="J74" s="111">
        <v>-153378.41487782469</v>
      </c>
      <c r="K74" s="111">
        <v>-195562.51520864971</v>
      </c>
      <c r="L74" s="111">
        <v>-232005.24434849</v>
      </c>
      <c r="M74" s="111">
        <v>-160608.31953688589</v>
      </c>
      <c r="N74" s="111">
        <v>-211089.34898449981</v>
      </c>
      <c r="O74" s="111">
        <v>-229957.22168552861</v>
      </c>
      <c r="P74" s="111">
        <v>-161343.84000104331</v>
      </c>
      <c r="Q74" s="111">
        <v>-81851.509437757559</v>
      </c>
      <c r="R74" s="111">
        <v>68562.171613564409</v>
      </c>
      <c r="S74" s="111">
        <v>113132.1420740812</v>
      </c>
      <c r="T74" s="111">
        <v>-207860.0370021312</v>
      </c>
      <c r="U74" s="111">
        <v>-215835.3905283027</v>
      </c>
      <c r="V74" s="111">
        <v>-177536.42451218469</v>
      </c>
      <c r="W74" s="111">
        <v>-221675.14056271291</v>
      </c>
    </row>
    <row r="75" spans="1:23">
      <c r="A75" s="113" t="s">
        <v>115</v>
      </c>
      <c r="B75" s="113" t="s">
        <v>48</v>
      </c>
      <c r="C75" s="111">
        <v>230838.3638715946</v>
      </c>
      <c r="D75" s="111">
        <v>253584.33787663901</v>
      </c>
      <c r="E75" s="111">
        <v>321483.06708713801</v>
      </c>
      <c r="F75" s="111">
        <v>859086.4353706222</v>
      </c>
      <c r="G75" s="111">
        <v>811993.79801728099</v>
      </c>
      <c r="H75" s="111">
        <v>338257.50167317799</v>
      </c>
      <c r="I75" s="111">
        <v>354139.49152394861</v>
      </c>
      <c r="J75" s="111">
        <v>425258.052843388</v>
      </c>
      <c r="K75" s="111">
        <v>353362.90546772018</v>
      </c>
      <c r="L75" s="111">
        <v>393271.85688050883</v>
      </c>
      <c r="M75" s="111">
        <v>482677.72347313497</v>
      </c>
      <c r="N75" s="111">
        <v>431295.27215214912</v>
      </c>
      <c r="O75" s="111">
        <v>441263.89023331739</v>
      </c>
      <c r="P75" s="111">
        <v>593085.75859171746</v>
      </c>
      <c r="Q75" s="111">
        <v>774436.11367406999</v>
      </c>
      <c r="R75" s="111">
        <v>1249126.057226199</v>
      </c>
      <c r="S75" s="111">
        <v>1328177.0211665209</v>
      </c>
      <c r="T75" s="111">
        <v>557422.76411957538</v>
      </c>
      <c r="U75" s="111">
        <v>524605.19730064005</v>
      </c>
      <c r="V75" s="111">
        <v>619486.88606096862</v>
      </c>
      <c r="W75" s="111">
        <v>525770.01654393366</v>
      </c>
    </row>
    <row r="76" spans="1:23">
      <c r="A76" s="113" t="s">
        <v>115</v>
      </c>
      <c r="B76" s="113" t="s">
        <v>66</v>
      </c>
      <c r="C76" s="111">
        <v>208484.6749523216</v>
      </c>
      <c r="D76" s="111">
        <v>232639.51637505461</v>
      </c>
      <c r="E76" s="111">
        <v>307552.39578857209</v>
      </c>
      <c r="F76" s="111">
        <v>762959.70909733325</v>
      </c>
      <c r="G76" s="111">
        <v>710874.57256918238</v>
      </c>
      <c r="H76" s="111">
        <v>241377.55988654119</v>
      </c>
      <c r="I76" s="111">
        <v>239837.96646774039</v>
      </c>
      <c r="J76" s="111">
        <v>312129.83999098378</v>
      </c>
      <c r="K76" s="111">
        <v>246131.56296258009</v>
      </c>
      <c r="L76" s="111">
        <v>259805.48518031821</v>
      </c>
      <c r="M76" s="111">
        <v>340027.94324950268</v>
      </c>
      <c r="N76" s="111">
        <v>286939.47548999911</v>
      </c>
      <c r="O76" s="111">
        <v>276434.97220053588</v>
      </c>
      <c r="P76" s="111">
        <v>403480.58278787183</v>
      </c>
      <c r="Q76" s="111">
        <v>556153.90940831043</v>
      </c>
      <c r="R76" s="111">
        <v>932233.73829456803</v>
      </c>
      <c r="S76" s="111">
        <v>994806.08431047527</v>
      </c>
      <c r="T76" s="111">
        <v>348739.95649186289</v>
      </c>
      <c r="U76" s="111">
        <v>321822.92986960558</v>
      </c>
      <c r="V76" s="111">
        <v>404244.43197535467</v>
      </c>
      <c r="W76" s="111">
        <v>327039.37010314892</v>
      </c>
    </row>
    <row r="77" spans="1:23">
      <c r="A77" s="113" t="s">
        <v>115</v>
      </c>
      <c r="B77" s="113" t="s">
        <v>53</v>
      </c>
      <c r="C77" s="111">
        <v>459815.32543111418</v>
      </c>
      <c r="D77" s="111">
        <v>482675.36777849961</v>
      </c>
      <c r="E77" s="111">
        <v>572199.99230796611</v>
      </c>
      <c r="F77" s="111">
        <v>1207272.916497974</v>
      </c>
      <c r="G77" s="111">
        <v>1130920.4222068279</v>
      </c>
      <c r="H77" s="111">
        <v>524834.74305192521</v>
      </c>
      <c r="I77" s="111">
        <v>540433.14408472239</v>
      </c>
      <c r="J77" s="111">
        <v>631906.85779625783</v>
      </c>
      <c r="K77" s="111">
        <v>554661.61855740496</v>
      </c>
      <c r="L77" s="111">
        <v>617000.88493659184</v>
      </c>
      <c r="M77" s="111">
        <v>672236.50816181174</v>
      </c>
      <c r="N77" s="111">
        <v>630004.85764692014</v>
      </c>
      <c r="O77" s="111">
        <v>651303.62528126989</v>
      </c>
      <c r="P77" s="111">
        <v>826062.8250515844</v>
      </c>
      <c r="Q77" s="111">
        <v>1029122.693737287</v>
      </c>
      <c r="R77" s="111">
        <v>1568584.0334118819</v>
      </c>
      <c r="S77" s="111">
        <v>1644209.184756405</v>
      </c>
      <c r="T77" s="111">
        <v>767014.66594312573</v>
      </c>
      <c r="U77" s="111">
        <v>725202.81552929746</v>
      </c>
      <c r="V77" s="111">
        <v>836286.60491742799</v>
      </c>
      <c r="W77" s="111">
        <v>737439.55885832454</v>
      </c>
    </row>
    <row r="78" spans="1:23">
      <c r="A78" s="113" t="s">
        <v>115</v>
      </c>
      <c r="B78" s="113" t="s">
        <v>67</v>
      </c>
      <c r="C78" s="111">
        <v>-149853.73221841941</v>
      </c>
      <c r="D78" s="111">
        <v>-136186.2854054996</v>
      </c>
      <c r="E78" s="111">
        <v>-91041.293790727315</v>
      </c>
      <c r="F78" s="111">
        <v>128162.89081857449</v>
      </c>
      <c r="G78" s="111">
        <v>102290.3233861206</v>
      </c>
      <c r="H78" s="111">
        <v>-160519.22635415991</v>
      </c>
      <c r="I78" s="111">
        <v>-192695.5813873419</v>
      </c>
      <c r="J78" s="111">
        <v>-148612.96037096789</v>
      </c>
      <c r="K78" s="111">
        <v>-184274.71652929211</v>
      </c>
      <c r="L78" s="111">
        <v>-201414.15393793609</v>
      </c>
      <c r="M78" s="111">
        <v>-154743.1552680711</v>
      </c>
      <c r="N78" s="111">
        <v>-188080.78364219909</v>
      </c>
      <c r="O78" s="111">
        <v>-196181.75600803769</v>
      </c>
      <c r="P78" s="111">
        <v>-129750.3968905331</v>
      </c>
      <c r="Q78" s="111">
        <v>-42745.331938674994</v>
      </c>
      <c r="R78" s="111">
        <v>151174.5546891487</v>
      </c>
      <c r="S78" s="111">
        <v>186263.3080314057</v>
      </c>
      <c r="T78" s="111">
        <v>-165584.88639624469</v>
      </c>
      <c r="U78" s="111">
        <v>-177432.55148750439</v>
      </c>
      <c r="V78" s="111">
        <v>-130797.7377286525</v>
      </c>
      <c r="W78" s="111">
        <v>-172673.73205930041</v>
      </c>
    </row>
    <row r="79" spans="1:23">
      <c r="A79" s="113" t="s">
        <v>115</v>
      </c>
      <c r="B79" s="113" t="s">
        <v>68</v>
      </c>
      <c r="C79" s="111">
        <v>-147783.62918714911</v>
      </c>
      <c r="D79" s="111">
        <v>-126719.6462544003</v>
      </c>
      <c r="E79" s="111">
        <v>-80408.560514672645</v>
      </c>
      <c r="F79" s="111">
        <v>107434.3477812476</v>
      </c>
      <c r="G79" s="111">
        <v>86557.421799061965</v>
      </c>
      <c r="H79" s="111">
        <v>-154840.8610611207</v>
      </c>
      <c r="I79" s="111">
        <v>-184109.8268482546</v>
      </c>
      <c r="J79" s="111">
        <v>-144516.76378014151</v>
      </c>
      <c r="K79" s="111">
        <v>-184556.08957961149</v>
      </c>
      <c r="L79" s="111">
        <v>-210002.932189293</v>
      </c>
      <c r="M79" s="111">
        <v>-148810.18040311319</v>
      </c>
      <c r="N79" s="111">
        <v>-188512.01632264291</v>
      </c>
      <c r="O79" s="111">
        <v>-200041.49942835799</v>
      </c>
      <c r="P79" s="111">
        <v>-130399.8243014473</v>
      </c>
      <c r="Q79" s="111">
        <v>-47914.014881136063</v>
      </c>
      <c r="R79" s="111">
        <v>118823.2134821676</v>
      </c>
      <c r="S79" s="111">
        <v>158381.74841938651</v>
      </c>
      <c r="T79" s="111">
        <v>-171250.32301176529</v>
      </c>
      <c r="U79" s="111">
        <v>-181671.47522250639</v>
      </c>
      <c r="V79" s="111">
        <v>-137971.20451775039</v>
      </c>
      <c r="W79" s="111">
        <v>-181522.730493043</v>
      </c>
    </row>
    <row r="80" spans="1:23">
      <c r="A80" s="113" t="s">
        <v>115</v>
      </c>
      <c r="B80" s="113" t="s">
        <v>69</v>
      </c>
      <c r="C80" s="111">
        <v>1594108.312026504</v>
      </c>
      <c r="D80" s="111">
        <v>1687970.915291504</v>
      </c>
      <c r="E80" s="111">
        <v>1906687.0278370159</v>
      </c>
      <c r="F80" s="111">
        <v>3694291.5981139499</v>
      </c>
      <c r="G80" s="111">
        <v>3562517.7999900081</v>
      </c>
      <c r="H80" s="111">
        <v>2082871.219286886</v>
      </c>
      <c r="I80" s="111">
        <v>2326946.169358199</v>
      </c>
      <c r="J80" s="111">
        <v>2582778.615495428</v>
      </c>
      <c r="K80" s="111">
        <v>2357690.1724231709</v>
      </c>
      <c r="L80" s="111">
        <v>2566141.610709846</v>
      </c>
      <c r="M80" s="111">
        <v>2929956.9882757869</v>
      </c>
      <c r="N80" s="111">
        <v>2671276.1614769348</v>
      </c>
      <c r="O80" s="111">
        <v>2778232.9064339702</v>
      </c>
      <c r="P80" s="111">
        <v>3225758.113638503</v>
      </c>
      <c r="Q80" s="111">
        <v>3772745.787248252</v>
      </c>
      <c r="R80" s="111">
        <v>4984850.837429286</v>
      </c>
      <c r="S80" s="111">
        <v>5240405.423238907</v>
      </c>
      <c r="T80" s="111">
        <v>2995935.510529459</v>
      </c>
      <c r="U80" s="111">
        <v>2929591.9412147859</v>
      </c>
      <c r="V80" s="111">
        <v>3232742.2017597021</v>
      </c>
      <c r="W80" s="111">
        <v>2947755.3527647471</v>
      </c>
    </row>
    <row r="81" spans="1:23">
      <c r="A81" s="113" t="s">
        <v>115</v>
      </c>
      <c r="B81" s="113" t="s">
        <v>70</v>
      </c>
      <c r="C81" s="111">
        <v>763830.28786462336</v>
      </c>
      <c r="D81" s="111">
        <v>824148.61825764005</v>
      </c>
      <c r="E81" s="111">
        <v>960892.61745051388</v>
      </c>
      <c r="F81" s="111">
        <v>1688646.5862836449</v>
      </c>
      <c r="G81" s="111">
        <v>1609648.6203092709</v>
      </c>
      <c r="H81" s="111">
        <v>791555.42664670746</v>
      </c>
      <c r="I81" s="111">
        <v>862634.14507575065</v>
      </c>
      <c r="J81" s="111">
        <v>1003179.252672198</v>
      </c>
      <c r="K81" s="111">
        <v>891557.19739641331</v>
      </c>
      <c r="L81" s="111">
        <v>906175.50991035718</v>
      </c>
      <c r="M81" s="111">
        <v>1075172.9685857659</v>
      </c>
      <c r="N81" s="111">
        <v>940184.31042780168</v>
      </c>
      <c r="O81" s="111">
        <v>939766.48601851438</v>
      </c>
      <c r="P81" s="111">
        <v>1150052.1195808749</v>
      </c>
      <c r="Q81" s="111">
        <v>1409572.8633221779</v>
      </c>
      <c r="R81" s="111">
        <v>1935953.1661489289</v>
      </c>
      <c r="S81" s="111">
        <v>2048659.6406993091</v>
      </c>
      <c r="T81" s="111">
        <v>994393.12478827999</v>
      </c>
      <c r="U81" s="111">
        <v>963723.51002321392</v>
      </c>
      <c r="V81" s="111">
        <v>1107298.67559146</v>
      </c>
      <c r="W81" s="111">
        <v>977382.47846124182</v>
      </c>
    </row>
    <row r="82" spans="1:23">
      <c r="A82" s="113" t="s">
        <v>115</v>
      </c>
      <c r="B82" s="113" t="s">
        <v>71</v>
      </c>
      <c r="C82" s="111">
        <v>1286541.245710714</v>
      </c>
      <c r="D82" s="111">
        <v>1352111.717698216</v>
      </c>
      <c r="E82" s="111">
        <v>1543718.8259694481</v>
      </c>
      <c r="F82" s="111">
        <v>2712027.8672533901</v>
      </c>
      <c r="G82" s="111">
        <v>2597565.4697498712</v>
      </c>
      <c r="H82" s="111">
        <v>1457346.3538570059</v>
      </c>
      <c r="I82" s="111">
        <v>1564447.6219799099</v>
      </c>
      <c r="J82" s="111">
        <v>1736760.5369179361</v>
      </c>
      <c r="K82" s="111">
        <v>1574045.371734679</v>
      </c>
      <c r="L82" s="111">
        <v>1659891.8034959999</v>
      </c>
      <c r="M82" s="111">
        <v>1848132.814656452</v>
      </c>
      <c r="N82" s="111">
        <v>1734982.1308174671</v>
      </c>
      <c r="O82" s="111">
        <v>1738394.4799162289</v>
      </c>
      <c r="P82" s="111">
        <v>2062534.52936352</v>
      </c>
      <c r="Q82" s="111">
        <v>2441409.979765784</v>
      </c>
      <c r="R82" s="111">
        <v>3402645.9192001452</v>
      </c>
      <c r="S82" s="111">
        <v>3565832.0810472108</v>
      </c>
      <c r="T82" s="111">
        <v>1956028.287534833</v>
      </c>
      <c r="U82" s="111">
        <v>1888902.6150187161</v>
      </c>
      <c r="V82" s="111">
        <v>2090081.388719691</v>
      </c>
      <c r="W82" s="111">
        <v>1898202.9801202409</v>
      </c>
    </row>
    <row r="83" spans="1:23">
      <c r="A83" s="113" t="s">
        <v>115</v>
      </c>
      <c r="B83" s="113" t="s">
        <v>72</v>
      </c>
      <c r="C83" s="111">
        <v>4190841.1697824281</v>
      </c>
      <c r="D83" s="111">
        <v>4424108.8095548991</v>
      </c>
      <c r="E83" s="111">
        <v>4934444.7004777025</v>
      </c>
      <c r="F83" s="111">
        <v>9158778.8316627312</v>
      </c>
      <c r="G83" s="111">
        <v>8872329.0060813464</v>
      </c>
      <c r="H83" s="111">
        <v>5660412.6414005011</v>
      </c>
      <c r="I83" s="111">
        <v>6297016.6201451793</v>
      </c>
      <c r="J83" s="111">
        <v>6797330.8904903494</v>
      </c>
      <c r="K83" s="111">
        <v>6220140.042717021</v>
      </c>
      <c r="L83" s="111">
        <v>6781879.1231854074</v>
      </c>
      <c r="M83" s="111">
        <v>7707963.7970726024</v>
      </c>
      <c r="N83" s="111">
        <v>7153435.8121270509</v>
      </c>
      <c r="O83" s="111">
        <v>7388656.9779051626</v>
      </c>
      <c r="P83" s="111">
        <v>8462491.1384116039</v>
      </c>
      <c r="Q83" s="111">
        <v>9714847.6375668086</v>
      </c>
      <c r="R83" s="111">
        <v>12580758.607301099</v>
      </c>
      <c r="S83" s="111">
        <v>13195604.24549403</v>
      </c>
      <c r="T83" s="111">
        <v>8085497.1322552646</v>
      </c>
      <c r="U83" s="111">
        <v>7900614.1636684937</v>
      </c>
      <c r="V83" s="111">
        <v>8554841.0543575566</v>
      </c>
      <c r="W83" s="111">
        <v>7864265.2744578496</v>
      </c>
    </row>
    <row r="84" spans="1:23">
      <c r="A84" s="113" t="s">
        <v>115</v>
      </c>
      <c r="B84" s="113" t="s">
        <v>73</v>
      </c>
      <c r="C84" s="111">
        <v>829789.33850547823</v>
      </c>
      <c r="D84" s="111">
        <v>898132.5715021661</v>
      </c>
      <c r="E84" s="111">
        <v>1043900.005736261</v>
      </c>
      <c r="F84" s="111">
        <v>2071914.507101296</v>
      </c>
      <c r="G84" s="111">
        <v>2004878.9541376261</v>
      </c>
      <c r="H84" s="111">
        <v>1110124.4284775921</v>
      </c>
      <c r="I84" s="111">
        <v>1239161.298249722</v>
      </c>
      <c r="J84" s="111">
        <v>1381197.684719987</v>
      </c>
      <c r="K84" s="111">
        <v>1227491.455531497</v>
      </c>
      <c r="L84" s="111">
        <v>1305941.34425389</v>
      </c>
      <c r="M84" s="111">
        <v>1560539.908844471</v>
      </c>
      <c r="N84" s="111">
        <v>1399330.613824066</v>
      </c>
      <c r="O84" s="111">
        <v>1444576.0491064501</v>
      </c>
      <c r="P84" s="111">
        <v>1729981.327570345</v>
      </c>
      <c r="Q84" s="111">
        <v>2075896.2890428361</v>
      </c>
      <c r="R84" s="111">
        <v>2815704.5825376231</v>
      </c>
      <c r="S84" s="111">
        <v>2988631.2970715822</v>
      </c>
      <c r="T84" s="111">
        <v>1597633.8974172091</v>
      </c>
      <c r="U84" s="111">
        <v>1556901.5338809299</v>
      </c>
      <c r="V84" s="111">
        <v>1735282.428152954</v>
      </c>
      <c r="W84" s="111">
        <v>1549500.6230863661</v>
      </c>
    </row>
    <row r="85" spans="1:23">
      <c r="A85" s="113" t="s">
        <v>115</v>
      </c>
      <c r="B85" s="113" t="s">
        <v>6</v>
      </c>
      <c r="C85" s="115">
        <v>9613213.3159288522</v>
      </c>
      <c r="D85" s="115">
        <v>10339537.844913321</v>
      </c>
      <c r="E85" s="115">
        <v>12090340.38484999</v>
      </c>
      <c r="F85" s="115">
        <v>24125932.4377774</v>
      </c>
      <c r="G85" s="115">
        <v>23119015.774123471</v>
      </c>
      <c r="H85" s="115">
        <v>12248569.071997041</v>
      </c>
      <c r="I85" s="115">
        <v>13409410.77699618</v>
      </c>
      <c r="J85" s="115">
        <v>15135775.329136901</v>
      </c>
      <c r="K85" s="115">
        <v>13427260.533185311</v>
      </c>
      <c r="L85" s="115">
        <v>14396244.053035039</v>
      </c>
      <c r="M85" s="115">
        <v>16918474.32856486</v>
      </c>
      <c r="N85" s="115">
        <v>15266739.81909485</v>
      </c>
      <c r="O85" s="115">
        <v>15616856.753218761</v>
      </c>
      <c r="P85" s="115">
        <v>18872012.311324898</v>
      </c>
      <c r="Q85" s="115">
        <v>22769467.43583063</v>
      </c>
      <c r="R85" s="115">
        <v>31657739.17892633</v>
      </c>
      <c r="S85" s="115">
        <v>33454232.68762869</v>
      </c>
      <c r="T85" s="115">
        <v>17426504.78630602</v>
      </c>
      <c r="U85" s="115">
        <v>16864720.619922411</v>
      </c>
      <c r="V85" s="115">
        <v>18933034.961635601</v>
      </c>
      <c r="W85" s="115">
        <v>16886397.68403931</v>
      </c>
    </row>
    <row r="86" spans="1:23">
      <c r="A86" s="113" t="s">
        <v>116</v>
      </c>
      <c r="B86" s="113" t="s">
        <v>64</v>
      </c>
      <c r="C86" s="111">
        <v>321982.85496373201</v>
      </c>
      <c r="D86" s="111">
        <v>350572.8007379715</v>
      </c>
      <c r="E86" s="111">
        <v>425964.46805780748</v>
      </c>
      <c r="F86" s="111">
        <v>1036698.3468939851</v>
      </c>
      <c r="G86" s="111">
        <v>982328.72154469602</v>
      </c>
      <c r="H86" s="111">
        <v>405283.20858086861</v>
      </c>
      <c r="I86" s="111">
        <v>443042.81084637757</v>
      </c>
      <c r="J86" s="111">
        <v>534430.31480025908</v>
      </c>
      <c r="K86" s="111">
        <v>457178.24312391668</v>
      </c>
      <c r="L86" s="111">
        <v>489048.92311783449</v>
      </c>
      <c r="M86" s="111">
        <v>611224.09462764754</v>
      </c>
      <c r="N86" s="111">
        <v>515451.2218994844</v>
      </c>
      <c r="O86" s="111">
        <v>517936.58286173613</v>
      </c>
      <c r="P86" s="111">
        <v>668760.87842777267</v>
      </c>
      <c r="Q86" s="111">
        <v>867590.5338720032</v>
      </c>
      <c r="R86" s="111">
        <v>1276456.4594794021</v>
      </c>
      <c r="S86" s="111">
        <v>1357001.760701539</v>
      </c>
      <c r="T86" s="111">
        <v>554803.10036961909</v>
      </c>
      <c r="U86" s="111">
        <v>546933.23775896837</v>
      </c>
      <c r="V86" s="111">
        <v>652386.08194640232</v>
      </c>
      <c r="W86" s="111">
        <v>552374.7224578677</v>
      </c>
    </row>
    <row r="87" spans="1:23">
      <c r="A87" s="113" t="s">
        <v>116</v>
      </c>
      <c r="B87" s="113" t="s">
        <v>65</v>
      </c>
      <c r="C87" s="111">
        <v>36321.884528655202</v>
      </c>
      <c r="D87" s="111">
        <v>57412.360707713167</v>
      </c>
      <c r="E87" s="111">
        <v>107008.4675829159</v>
      </c>
      <c r="F87" s="111">
        <v>396822.17376309779</v>
      </c>
      <c r="G87" s="111">
        <v>369249.40328928741</v>
      </c>
      <c r="H87" s="111">
        <v>50282.132242420317</v>
      </c>
      <c r="I87" s="111">
        <v>45040.685247296693</v>
      </c>
      <c r="J87" s="111">
        <v>98229.007190240285</v>
      </c>
      <c r="K87" s="111">
        <v>46442.670398193557</v>
      </c>
      <c r="L87" s="111">
        <v>31585.696315904141</v>
      </c>
      <c r="M87" s="111">
        <v>114391.2720124117</v>
      </c>
      <c r="N87" s="111">
        <v>59576.147230643051</v>
      </c>
      <c r="O87" s="111">
        <v>54421.614131020731</v>
      </c>
      <c r="P87" s="111">
        <v>153978.27481532691</v>
      </c>
      <c r="Q87" s="111">
        <v>276124.27788732178</v>
      </c>
      <c r="R87" s="111">
        <v>517386.16918457131</v>
      </c>
      <c r="S87" s="111">
        <v>573424.83527826227</v>
      </c>
      <c r="T87" s="111">
        <v>93675.552457836122</v>
      </c>
      <c r="U87" s="111">
        <v>81362.092896072922</v>
      </c>
      <c r="V87" s="111">
        <v>146690.57491266541</v>
      </c>
      <c r="W87" s="111">
        <v>82538.910300650314</v>
      </c>
    </row>
    <row r="88" spans="1:23">
      <c r="A88" s="113" t="s">
        <v>116</v>
      </c>
      <c r="B88" s="113" t="s">
        <v>44</v>
      </c>
      <c r="C88" s="111">
        <v>-110731.91149978479</v>
      </c>
      <c r="D88" s="111">
        <v>-88648.074132400332</v>
      </c>
      <c r="E88" s="111">
        <v>-53750.35956874182</v>
      </c>
      <c r="F88" s="111">
        <v>84916.633664973313</v>
      </c>
      <c r="G88" s="111">
        <v>74181.337808282929</v>
      </c>
      <c r="H88" s="111">
        <v>-143059.71633280549</v>
      </c>
      <c r="I88" s="111">
        <v>-166661.51534113401</v>
      </c>
      <c r="J88" s="111">
        <v>-136336.36878028861</v>
      </c>
      <c r="K88" s="111">
        <v>-173833.34685213311</v>
      </c>
      <c r="L88" s="111">
        <v>-219794.44201435891</v>
      </c>
      <c r="M88" s="111">
        <v>-152155.2500875761</v>
      </c>
      <c r="N88" s="111">
        <v>-199979.38324847349</v>
      </c>
      <c r="O88" s="111">
        <v>-225215.83567139399</v>
      </c>
      <c r="P88" s="111">
        <v>-158017.16288761969</v>
      </c>
      <c r="Q88" s="111">
        <v>-80163.849449350193</v>
      </c>
      <c r="R88" s="111">
        <v>66505.306465157482</v>
      </c>
      <c r="S88" s="111">
        <v>109738.1778118588</v>
      </c>
      <c r="T88" s="111">
        <v>-201624.23589206731</v>
      </c>
      <c r="U88" s="111">
        <v>-215835.3905283027</v>
      </c>
      <c r="V88" s="111">
        <v>-177536.42451218469</v>
      </c>
      <c r="W88" s="111">
        <v>-221675.14056271291</v>
      </c>
    </row>
    <row r="89" spans="1:23">
      <c r="A89" s="113" t="s">
        <v>116</v>
      </c>
      <c r="B89" s="113" t="s">
        <v>48</v>
      </c>
      <c r="C89" s="111">
        <v>138503.01832295681</v>
      </c>
      <c r="D89" s="111">
        <v>152150.60272598339</v>
      </c>
      <c r="E89" s="111">
        <v>192889.8402522828</v>
      </c>
      <c r="F89" s="111">
        <v>613633.16812187305</v>
      </c>
      <c r="G89" s="111">
        <v>579995.57001234358</v>
      </c>
      <c r="H89" s="111">
        <v>241612.5011951272</v>
      </c>
      <c r="I89" s="111">
        <v>309872.05508345499</v>
      </c>
      <c r="J89" s="111">
        <v>372100.79623796447</v>
      </c>
      <c r="K89" s="111">
        <v>309192.54228425521</v>
      </c>
      <c r="L89" s="111">
        <v>349574.98389378563</v>
      </c>
      <c r="M89" s="111">
        <v>429046.86530945328</v>
      </c>
      <c r="N89" s="111">
        <v>383373.57524635468</v>
      </c>
      <c r="O89" s="111">
        <v>418039.47495787957</v>
      </c>
      <c r="P89" s="111">
        <v>561870.71866583766</v>
      </c>
      <c r="Q89" s="111">
        <v>733676.31821754004</v>
      </c>
      <c r="R89" s="111">
        <v>1186669.7543648891</v>
      </c>
      <c r="S89" s="111">
        <v>1261768.1701081949</v>
      </c>
      <c r="T89" s="111">
        <v>529551.6259135966</v>
      </c>
      <c r="U89" s="111">
        <v>524605.19730064005</v>
      </c>
      <c r="V89" s="111">
        <v>619486.88606096862</v>
      </c>
      <c r="W89" s="111">
        <v>525770.01654393366</v>
      </c>
    </row>
    <row r="90" spans="1:23">
      <c r="A90" s="113" t="s">
        <v>116</v>
      </c>
      <c r="B90" s="113" t="s">
        <v>66</v>
      </c>
      <c r="C90" s="111">
        <v>148917.62496594401</v>
      </c>
      <c r="D90" s="111">
        <v>166171.083125039</v>
      </c>
      <c r="E90" s="111">
        <v>219680.2827061229</v>
      </c>
      <c r="F90" s="111">
        <v>667589.74546016648</v>
      </c>
      <c r="G90" s="111">
        <v>622015.25099803449</v>
      </c>
      <c r="H90" s="111">
        <v>211205.36490072351</v>
      </c>
      <c r="I90" s="111">
        <v>213189.30352688039</v>
      </c>
      <c r="J90" s="111">
        <v>277448.74665865232</v>
      </c>
      <c r="K90" s="111">
        <v>218783.61152229339</v>
      </c>
      <c r="L90" s="111">
        <v>246131.51227609091</v>
      </c>
      <c r="M90" s="111">
        <v>322131.73571005528</v>
      </c>
      <c r="N90" s="111">
        <v>271837.39783263073</v>
      </c>
      <c r="O90" s="111">
        <v>270735.28205207118</v>
      </c>
      <c r="P90" s="111">
        <v>395161.39551389508</v>
      </c>
      <c r="Q90" s="111">
        <v>544686.8184926752</v>
      </c>
      <c r="R90" s="111">
        <v>904266.72614573094</v>
      </c>
      <c r="S90" s="111">
        <v>964961.90178116097</v>
      </c>
      <c r="T90" s="111">
        <v>338277.75779710698</v>
      </c>
      <c r="U90" s="111">
        <v>321822.92986960558</v>
      </c>
      <c r="V90" s="111">
        <v>404244.43197535467</v>
      </c>
      <c r="W90" s="111">
        <v>327039.37010314892</v>
      </c>
    </row>
    <row r="91" spans="1:23">
      <c r="A91" s="113" t="s">
        <v>116</v>
      </c>
      <c r="B91" s="113" t="s">
        <v>53</v>
      </c>
      <c r="C91" s="111">
        <v>328439.51816508162</v>
      </c>
      <c r="D91" s="111">
        <v>344768.11984178552</v>
      </c>
      <c r="E91" s="111">
        <v>408714.2802199758</v>
      </c>
      <c r="F91" s="111">
        <v>1056363.8019357279</v>
      </c>
      <c r="G91" s="111">
        <v>989555.36943097448</v>
      </c>
      <c r="H91" s="111">
        <v>459230.4001704345</v>
      </c>
      <c r="I91" s="111">
        <v>480385.01696419762</v>
      </c>
      <c r="J91" s="111">
        <v>561694.98470778472</v>
      </c>
      <c r="K91" s="111">
        <v>493032.54982880439</v>
      </c>
      <c r="L91" s="111">
        <v>584527.15415045549</v>
      </c>
      <c r="M91" s="111">
        <v>636855.63931119011</v>
      </c>
      <c r="N91" s="111">
        <v>596846.70724445069</v>
      </c>
      <c r="O91" s="111">
        <v>637874.68455382099</v>
      </c>
      <c r="P91" s="111">
        <v>809030.60185464448</v>
      </c>
      <c r="Q91" s="111">
        <v>1007903.669124147</v>
      </c>
      <c r="R91" s="111">
        <v>1521526.512409525</v>
      </c>
      <c r="S91" s="111">
        <v>1594882.9092137129</v>
      </c>
      <c r="T91" s="111">
        <v>744004.22596483189</v>
      </c>
      <c r="U91" s="111">
        <v>725202.81552929746</v>
      </c>
      <c r="V91" s="111">
        <v>836286.60491742799</v>
      </c>
      <c r="W91" s="111">
        <v>737439.55885832454</v>
      </c>
    </row>
    <row r="92" spans="1:23">
      <c r="A92" s="113" t="s">
        <v>116</v>
      </c>
      <c r="B92" s="113" t="s">
        <v>67</v>
      </c>
      <c r="C92" s="111">
        <v>-107038.3801560139</v>
      </c>
      <c r="D92" s="111">
        <v>-97275.918146785436</v>
      </c>
      <c r="E92" s="111">
        <v>-65029.495564805227</v>
      </c>
      <c r="F92" s="111">
        <v>112142.5294662527</v>
      </c>
      <c r="G92" s="111">
        <v>89504.032962855519</v>
      </c>
      <c r="H92" s="111">
        <v>-140454.3230598899</v>
      </c>
      <c r="I92" s="111">
        <v>-171284.96123319279</v>
      </c>
      <c r="J92" s="111">
        <v>-132100.40921863809</v>
      </c>
      <c r="K92" s="111">
        <v>-163799.74802603741</v>
      </c>
      <c r="L92" s="111">
        <v>-190813.40899383419</v>
      </c>
      <c r="M92" s="111">
        <v>-146598.77867501471</v>
      </c>
      <c r="N92" s="111">
        <v>-178181.79502945181</v>
      </c>
      <c r="O92" s="111">
        <v>-192136.77134807821</v>
      </c>
      <c r="P92" s="111">
        <v>-127075.1309752643</v>
      </c>
      <c r="Q92" s="111">
        <v>-41863.984888393032</v>
      </c>
      <c r="R92" s="111">
        <v>146639.31804847429</v>
      </c>
      <c r="S92" s="111">
        <v>180675.40879046349</v>
      </c>
      <c r="T92" s="111">
        <v>-160617.33980435741</v>
      </c>
      <c r="U92" s="111">
        <v>-177432.55148750439</v>
      </c>
      <c r="V92" s="111">
        <v>-130797.7377286525</v>
      </c>
      <c r="W92" s="111">
        <v>-172673.73205930041</v>
      </c>
    </row>
    <row r="93" spans="1:23">
      <c r="A93" s="113" t="s">
        <v>116</v>
      </c>
      <c r="B93" s="113" t="s">
        <v>68</v>
      </c>
      <c r="C93" s="111">
        <v>-105559.7351336779</v>
      </c>
      <c r="D93" s="111">
        <v>-90514.033038857378</v>
      </c>
      <c r="E93" s="111">
        <v>-57434.686081909043</v>
      </c>
      <c r="F93" s="111">
        <v>94005.054308591687</v>
      </c>
      <c r="G93" s="111">
        <v>75737.744074179209</v>
      </c>
      <c r="H93" s="111">
        <v>-135485.75342848059</v>
      </c>
      <c r="I93" s="111">
        <v>-163653.17942067079</v>
      </c>
      <c r="J93" s="111">
        <v>-128459.345582348</v>
      </c>
      <c r="K93" s="111">
        <v>-164049.85740409911</v>
      </c>
      <c r="L93" s="111">
        <v>-198950.14628459339</v>
      </c>
      <c r="M93" s="111">
        <v>-140978.06564505459</v>
      </c>
      <c r="N93" s="111">
        <v>-178590.33125303019</v>
      </c>
      <c r="O93" s="111">
        <v>-195916.93242983511</v>
      </c>
      <c r="P93" s="111">
        <v>-127711.16813028351</v>
      </c>
      <c r="Q93" s="111">
        <v>-46926.09704853531</v>
      </c>
      <c r="R93" s="111">
        <v>115258.51707770251</v>
      </c>
      <c r="S93" s="111">
        <v>153630.2959668049</v>
      </c>
      <c r="T93" s="111">
        <v>-166112.8133214124</v>
      </c>
      <c r="U93" s="111">
        <v>-181671.47522250639</v>
      </c>
      <c r="V93" s="111">
        <v>-137971.20451775039</v>
      </c>
      <c r="W93" s="111">
        <v>-181522.730493043</v>
      </c>
    </row>
    <row r="94" spans="1:23">
      <c r="A94" s="113" t="s">
        <v>116</v>
      </c>
      <c r="B94" s="113" t="s">
        <v>69</v>
      </c>
      <c r="C94" s="111">
        <v>956464.98721590254</v>
      </c>
      <c r="D94" s="111">
        <v>1012782.549174903</v>
      </c>
      <c r="E94" s="111">
        <v>1144012.21670221</v>
      </c>
      <c r="F94" s="111">
        <v>2638779.712938536</v>
      </c>
      <c r="G94" s="111">
        <v>2544655.5714214342</v>
      </c>
      <c r="H94" s="111">
        <v>1487765.15663349</v>
      </c>
      <c r="I94" s="111">
        <v>2036077.8981884229</v>
      </c>
      <c r="J94" s="111">
        <v>2259931.2885584999</v>
      </c>
      <c r="K94" s="111">
        <v>2062978.900870275</v>
      </c>
      <c r="L94" s="111">
        <v>2281014.7650754191</v>
      </c>
      <c r="M94" s="111">
        <v>2604406.2118007001</v>
      </c>
      <c r="N94" s="111">
        <v>2374467.6990906089</v>
      </c>
      <c r="O94" s="111">
        <v>2632010.121884814</v>
      </c>
      <c r="P94" s="111">
        <v>3055981.3708154238</v>
      </c>
      <c r="Q94" s="111">
        <v>3574180.2194983452</v>
      </c>
      <c r="R94" s="111">
        <v>4735608.2955578212</v>
      </c>
      <c r="S94" s="111">
        <v>4978385.1520769605</v>
      </c>
      <c r="T94" s="111">
        <v>2846138.7350029862</v>
      </c>
      <c r="U94" s="111">
        <v>2929591.9412147859</v>
      </c>
      <c r="V94" s="111">
        <v>3232742.2017597021</v>
      </c>
      <c r="W94" s="111">
        <v>2947755.3527647471</v>
      </c>
    </row>
    <row r="95" spans="1:23">
      <c r="A95" s="113" t="s">
        <v>116</v>
      </c>
      <c r="B95" s="113" t="s">
        <v>70</v>
      </c>
      <c r="C95" s="111">
        <v>545593.06276044529</v>
      </c>
      <c r="D95" s="111">
        <v>588677.58446974296</v>
      </c>
      <c r="E95" s="111">
        <v>686351.86960750993</v>
      </c>
      <c r="F95" s="111">
        <v>1477565.7629981891</v>
      </c>
      <c r="G95" s="111">
        <v>1408442.5427706121</v>
      </c>
      <c r="H95" s="111">
        <v>692610.9983158689</v>
      </c>
      <c r="I95" s="111">
        <v>766785.90673400054</v>
      </c>
      <c r="J95" s="111">
        <v>891714.89126417565</v>
      </c>
      <c r="K95" s="111">
        <v>792495.28657458955</v>
      </c>
      <c r="L95" s="111">
        <v>858482.06202033837</v>
      </c>
      <c r="M95" s="111">
        <v>1018584.917607568</v>
      </c>
      <c r="N95" s="111">
        <v>890700.92566844379</v>
      </c>
      <c r="O95" s="111">
        <v>920389.8574408131</v>
      </c>
      <c r="P95" s="111">
        <v>1126339.704744156</v>
      </c>
      <c r="Q95" s="111">
        <v>1380509.505315535</v>
      </c>
      <c r="R95" s="111">
        <v>1877874.5711644611</v>
      </c>
      <c r="S95" s="111">
        <v>1987199.8514783301</v>
      </c>
      <c r="T95" s="111">
        <v>964561.33104463154</v>
      </c>
      <c r="U95" s="111">
        <v>963723.51002321392</v>
      </c>
      <c r="V95" s="111">
        <v>1107298.67559146</v>
      </c>
      <c r="W95" s="111">
        <v>977382.47846124182</v>
      </c>
    </row>
    <row r="96" spans="1:23">
      <c r="A96" s="113" t="s">
        <v>116</v>
      </c>
      <c r="B96" s="113" t="s">
        <v>71</v>
      </c>
      <c r="C96" s="111">
        <v>918958.03265050997</v>
      </c>
      <c r="D96" s="111">
        <v>965794.084070154</v>
      </c>
      <c r="E96" s="111">
        <v>1102656.304263891</v>
      </c>
      <c r="F96" s="111">
        <v>2373024.383846716</v>
      </c>
      <c r="G96" s="111">
        <v>2272869.7860311372</v>
      </c>
      <c r="H96" s="111">
        <v>1275178.0596248801</v>
      </c>
      <c r="I96" s="111">
        <v>1390620.108426587</v>
      </c>
      <c r="J96" s="111">
        <v>1543787.143927054</v>
      </c>
      <c r="K96" s="111">
        <v>1399151.4415419369</v>
      </c>
      <c r="L96" s="111">
        <v>1572529.07699621</v>
      </c>
      <c r="M96" s="111">
        <v>1750862.6665166391</v>
      </c>
      <c r="N96" s="111">
        <v>1643667.281827074</v>
      </c>
      <c r="O96" s="111">
        <v>1702551.2947633171</v>
      </c>
      <c r="P96" s="111">
        <v>2020008.044222004</v>
      </c>
      <c r="Q96" s="111">
        <v>2391071.6296675201</v>
      </c>
      <c r="R96" s="111">
        <v>3300566.54162414</v>
      </c>
      <c r="S96" s="111">
        <v>3458857.1186157949</v>
      </c>
      <c r="T96" s="111">
        <v>1897347.4389087879</v>
      </c>
      <c r="U96" s="111">
        <v>1888902.6150187161</v>
      </c>
      <c r="V96" s="111">
        <v>2090081.388719691</v>
      </c>
      <c r="W96" s="111">
        <v>1898202.9801202409</v>
      </c>
    </row>
    <row r="97" spans="1:23">
      <c r="A97" s="113" t="s">
        <v>116</v>
      </c>
      <c r="B97" s="113" t="s">
        <v>72</v>
      </c>
      <c r="C97" s="111">
        <v>2514504.701869457</v>
      </c>
      <c r="D97" s="111">
        <v>2654465.2857329398</v>
      </c>
      <c r="E97" s="111">
        <v>2960666.8202866218</v>
      </c>
      <c r="F97" s="111">
        <v>6541984.8797590947</v>
      </c>
      <c r="G97" s="111">
        <v>6337377.8614866761</v>
      </c>
      <c r="H97" s="111">
        <v>4043151.8867146438</v>
      </c>
      <c r="I97" s="111">
        <v>5509889.542627031</v>
      </c>
      <c r="J97" s="111">
        <v>5947664.5291790543</v>
      </c>
      <c r="K97" s="111">
        <v>5442622.5373773929</v>
      </c>
      <c r="L97" s="111">
        <v>6028336.9983870285</v>
      </c>
      <c r="M97" s="111">
        <v>6851523.3751756474</v>
      </c>
      <c r="N97" s="111">
        <v>6358609.6107796011</v>
      </c>
      <c r="O97" s="111">
        <v>6999780.2948575215</v>
      </c>
      <c r="P97" s="111">
        <v>8017096.867968889</v>
      </c>
      <c r="Q97" s="111">
        <v>9203539.8671685569</v>
      </c>
      <c r="R97" s="111">
        <v>11951720.67693604</v>
      </c>
      <c r="S97" s="111">
        <v>12535824.03321933</v>
      </c>
      <c r="T97" s="111">
        <v>7681222.2756425012</v>
      </c>
      <c r="U97" s="111">
        <v>7900614.1636684937</v>
      </c>
      <c r="V97" s="111">
        <v>8554841.0543575566</v>
      </c>
      <c r="W97" s="111">
        <v>7864265.2744578496</v>
      </c>
    </row>
    <row r="98" spans="1:23">
      <c r="A98" s="113" t="s">
        <v>116</v>
      </c>
      <c r="B98" s="113" t="s">
        <v>73</v>
      </c>
      <c r="C98" s="111">
        <v>497873.60310328699</v>
      </c>
      <c r="D98" s="111">
        <v>538879.54290129978</v>
      </c>
      <c r="E98" s="111">
        <v>626340.00344175647</v>
      </c>
      <c r="F98" s="111">
        <v>1479938.933643783</v>
      </c>
      <c r="G98" s="111">
        <v>1432056.3958125899</v>
      </c>
      <c r="H98" s="111">
        <v>792946.02034113707</v>
      </c>
      <c r="I98" s="111">
        <v>1084266.1359685061</v>
      </c>
      <c r="J98" s="111">
        <v>1208547.9741299881</v>
      </c>
      <c r="K98" s="111">
        <v>1074055.02359006</v>
      </c>
      <c r="L98" s="111">
        <v>1160836.7504479019</v>
      </c>
      <c r="M98" s="111">
        <v>1387146.5856395301</v>
      </c>
      <c r="N98" s="111">
        <v>1243849.4345102811</v>
      </c>
      <c r="O98" s="111">
        <v>1368545.730732426</v>
      </c>
      <c r="P98" s="111">
        <v>1638929.6787508531</v>
      </c>
      <c r="Q98" s="111">
        <v>1966638.589619529</v>
      </c>
      <c r="R98" s="111">
        <v>2674919.3534107408</v>
      </c>
      <c r="S98" s="111">
        <v>2839199.732218002</v>
      </c>
      <c r="T98" s="111">
        <v>1517752.202546349</v>
      </c>
      <c r="U98" s="111">
        <v>1556901.5338809299</v>
      </c>
      <c r="V98" s="111">
        <v>1735282.428152954</v>
      </c>
      <c r="W98" s="111">
        <v>1549500.6230863661</v>
      </c>
    </row>
    <row r="99" spans="1:23">
      <c r="A99" s="113" t="s">
        <v>116</v>
      </c>
      <c r="B99" s="113" t="s">
        <v>6</v>
      </c>
      <c r="C99" s="115">
        <v>6084229.2617564937</v>
      </c>
      <c r="D99" s="115">
        <v>6555235.9881694894</v>
      </c>
      <c r="E99" s="115">
        <v>7698070.0119056394</v>
      </c>
      <c r="F99" s="115">
        <v>18573465.126800992</v>
      </c>
      <c r="G99" s="115">
        <v>17777969.587643102</v>
      </c>
      <c r="H99" s="115">
        <v>9240265.9358984176</v>
      </c>
      <c r="I99" s="115">
        <v>11777569.807617759</v>
      </c>
      <c r="J99" s="115">
        <v>13298653.5530724</v>
      </c>
      <c r="K99" s="115">
        <v>11794249.854829449</v>
      </c>
      <c r="L99" s="115">
        <v>12992509.92538818</v>
      </c>
      <c r="M99" s="115">
        <v>15286441.269303201</v>
      </c>
      <c r="N99" s="115">
        <v>13781628.491798621</v>
      </c>
      <c r="O99" s="115">
        <v>14909015.398786111</v>
      </c>
      <c r="P99" s="115">
        <v>18034354.07378564</v>
      </c>
      <c r="Q99" s="115">
        <v>21776967.497476891</v>
      </c>
      <c r="R99" s="115">
        <v>30275398.20186865</v>
      </c>
      <c r="S99" s="115">
        <v>31995549.347260412</v>
      </c>
      <c r="T99" s="115">
        <v>16638979.856630409</v>
      </c>
      <c r="U99" s="115">
        <v>16864720.619922411</v>
      </c>
      <c r="V99" s="115">
        <v>18933034.961635601</v>
      </c>
      <c r="W99" s="115">
        <v>16886397.68403931</v>
      </c>
    </row>
    <row r="100" spans="1:23">
      <c r="A100" s="113" t="s">
        <v>117</v>
      </c>
      <c r="B100" s="113" t="s">
        <v>64</v>
      </c>
      <c r="C100" s="111">
        <v>449597.16982828733</v>
      </c>
      <c r="D100" s="111">
        <v>673606.82486612955</v>
      </c>
      <c r="E100" s="111">
        <v>714366.49148582411</v>
      </c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</row>
    <row r="101" spans="1:23">
      <c r="A101" s="113" t="s">
        <v>117</v>
      </c>
      <c r="B101" s="113" t="s">
        <v>65</v>
      </c>
      <c r="C101" s="111">
        <v>-48325.214140641147</v>
      </c>
      <c r="D101" s="111">
        <v>84170.767888844479</v>
      </c>
      <c r="E101" s="111">
        <v>108279.068288033</v>
      </c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</row>
    <row r="102" spans="1:23">
      <c r="A102" s="113" t="s">
        <v>117</v>
      </c>
      <c r="B102" s="113" t="s">
        <v>44</v>
      </c>
      <c r="C102" s="111">
        <v>-255023.0855566258</v>
      </c>
      <c r="D102" s="111">
        <v>-160516.32037155921</v>
      </c>
      <c r="E102" s="111">
        <v>-143320.3461998284</v>
      </c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</row>
    <row r="103" spans="1:23">
      <c r="A103" s="113" t="s">
        <v>117</v>
      </c>
      <c r="B103" s="113" t="s">
        <v>48</v>
      </c>
      <c r="C103" s="111">
        <v>270921.02367585548</v>
      </c>
      <c r="D103" s="111">
        <v>462091.60391041008</v>
      </c>
      <c r="E103" s="111">
        <v>496876.03816409322</v>
      </c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</row>
    <row r="104" spans="1:23">
      <c r="A104" s="113" t="s">
        <v>117</v>
      </c>
      <c r="B104" s="113" t="s">
        <v>66</v>
      </c>
      <c r="C104" s="111">
        <v>148740.56501677341</v>
      </c>
      <c r="D104" s="111">
        <v>317455.47163285501</v>
      </c>
      <c r="E104" s="111">
        <v>348153.98481204221</v>
      </c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</row>
    <row r="105" spans="1:23">
      <c r="A105" s="113" t="s">
        <v>117</v>
      </c>
      <c r="B105" s="113" t="s">
        <v>53</v>
      </c>
      <c r="C105" s="111">
        <v>370714.53443317843</v>
      </c>
      <c r="D105" s="111">
        <v>580226.26783905039</v>
      </c>
      <c r="E105" s="111">
        <v>618347.96578593156</v>
      </c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</row>
    <row r="106" spans="1:23">
      <c r="A106" s="113" t="s">
        <v>117</v>
      </c>
      <c r="B106" s="113" t="s">
        <v>67</v>
      </c>
      <c r="C106" s="111">
        <v>-292183.18061362498</v>
      </c>
      <c r="D106" s="111">
        <v>-204506.10796195909</v>
      </c>
      <c r="E106" s="111">
        <v>-188552.83018529849</v>
      </c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</row>
    <row r="107" spans="1:23">
      <c r="A107" s="113" t="s">
        <v>117</v>
      </c>
      <c r="B107" s="113" t="s">
        <v>68</v>
      </c>
      <c r="C107" s="111">
        <v>-275032.3110789741</v>
      </c>
      <c r="D107" s="111">
        <v>-184203.0622710723</v>
      </c>
      <c r="E107" s="111">
        <v>-167676.2304249095</v>
      </c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</row>
    <row r="108" spans="1:23">
      <c r="A108" s="113" t="s">
        <v>117</v>
      </c>
      <c r="B108" s="113" t="s">
        <v>69</v>
      </c>
      <c r="C108" s="111">
        <v>2522732.7686452288</v>
      </c>
      <c r="D108" s="111">
        <v>3127766.1723642629</v>
      </c>
      <c r="E108" s="111">
        <v>3237854.9978892212</v>
      </c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</row>
    <row r="109" spans="1:23">
      <c r="A109" s="113" t="s">
        <v>117</v>
      </c>
      <c r="B109" s="113" t="s">
        <v>70</v>
      </c>
      <c r="C109" s="111">
        <v>789036.27421804238</v>
      </c>
      <c r="D109" s="111">
        <v>1075431.795417933</v>
      </c>
      <c r="E109" s="111">
        <v>1127542.879484864</v>
      </c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</row>
    <row r="110" spans="1:23">
      <c r="A110" s="113" t="s">
        <v>117</v>
      </c>
      <c r="B110" s="113" t="s">
        <v>71</v>
      </c>
      <c r="C110" s="111">
        <v>1412409.145518183</v>
      </c>
      <c r="D110" s="111">
        <v>1813375.015316824</v>
      </c>
      <c r="E110" s="111">
        <v>1886332.741965292</v>
      </c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</row>
    <row r="111" spans="1:23">
      <c r="A111" s="113" t="s">
        <v>117</v>
      </c>
      <c r="B111" s="113" t="s">
        <v>72</v>
      </c>
      <c r="C111" s="111">
        <v>7039582.5278395806</v>
      </c>
      <c r="D111" s="111">
        <v>8474772.4483152125</v>
      </c>
      <c r="E111" s="111">
        <v>8735912.3651846461</v>
      </c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</row>
    <row r="112" spans="1:23">
      <c r="A112" s="113" t="s">
        <v>117</v>
      </c>
      <c r="B112" s="113" t="s">
        <v>73</v>
      </c>
      <c r="C112" s="111">
        <v>1290615.7822147401</v>
      </c>
      <c r="D112" s="111">
        <v>1669197.1230530711</v>
      </c>
      <c r="E112" s="111">
        <v>1738081.873750092</v>
      </c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</row>
    <row r="113" spans="1:23">
      <c r="A113" s="113" t="s">
        <v>117</v>
      </c>
      <c r="B113" s="113" t="s">
        <v>6</v>
      </c>
      <c r="C113" s="115">
        <v>13423786</v>
      </c>
      <c r="D113" s="115">
        <v>17728868</v>
      </c>
      <c r="E113" s="115">
        <v>18512199</v>
      </c>
      <c r="F113" s="115">
        <v>0</v>
      </c>
      <c r="G113" s="115">
        <v>0</v>
      </c>
      <c r="H113" s="115">
        <v>0</v>
      </c>
      <c r="I113" s="115">
        <v>0</v>
      </c>
      <c r="J113" s="115">
        <v>0</v>
      </c>
      <c r="K113" s="115">
        <v>0</v>
      </c>
      <c r="L113" s="115">
        <v>0</v>
      </c>
      <c r="M113" s="115">
        <v>0</v>
      </c>
      <c r="N113" s="115">
        <v>0</v>
      </c>
      <c r="O113" s="115">
        <v>0</v>
      </c>
      <c r="P113" s="115">
        <v>0</v>
      </c>
      <c r="Q113" s="115">
        <v>0</v>
      </c>
      <c r="R113" s="115">
        <v>0</v>
      </c>
      <c r="S113" s="115">
        <v>0</v>
      </c>
      <c r="T113" s="115">
        <v>0</v>
      </c>
      <c r="U113" s="115">
        <v>0</v>
      </c>
      <c r="V113" s="115">
        <v>0</v>
      </c>
      <c r="W113" s="115">
        <v>0</v>
      </c>
    </row>
  </sheetData>
  <mergeCells count="4">
    <mergeCell ref="A56:K56"/>
    <mergeCell ref="A1:J1"/>
    <mergeCell ref="A11:J11"/>
    <mergeCell ref="A33:J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ED0D0"/>
  </sheetPr>
  <dimension ref="A1:V37"/>
  <sheetViews>
    <sheetView topLeftCell="A10" workbookViewId="0">
      <selection activeCell="A19" sqref="A19"/>
    </sheetView>
  </sheetViews>
  <sheetFormatPr baseColWidth="10" defaultColWidth="10.83203125" defaultRowHeight="16"/>
  <cols>
    <col min="1" max="1" width="15.1640625" style="109" bestFit="1" customWidth="1"/>
    <col min="2" max="2" width="16" style="109" customWidth="1"/>
    <col min="3" max="4" width="15" style="109" bestFit="1" customWidth="1"/>
    <col min="5" max="5" width="14.6640625" style="109" bestFit="1" customWidth="1"/>
    <col min="6" max="6" width="15.83203125" style="109" bestFit="1" customWidth="1"/>
    <col min="7" max="10" width="15" style="109" bestFit="1" customWidth="1"/>
    <col min="11" max="12" width="16" style="109" bestFit="1" customWidth="1"/>
    <col min="13" max="22" width="15" style="109" bestFit="1" customWidth="1"/>
    <col min="23" max="60" width="10.83203125" style="109" customWidth="1"/>
    <col min="61" max="16384" width="10.83203125" style="109"/>
  </cols>
  <sheetData>
    <row r="1" spans="1:22" ht="26" customHeight="1">
      <c r="A1" s="131" t="s">
        <v>119</v>
      </c>
      <c r="B1" s="132"/>
      <c r="C1" s="132"/>
      <c r="D1" s="132"/>
      <c r="E1" s="132"/>
      <c r="F1" s="132"/>
      <c r="G1" s="132"/>
      <c r="H1" s="132"/>
      <c r="I1" s="132"/>
      <c r="J1" s="132"/>
    </row>
    <row r="3" spans="1:22" ht="17" customHeight="1" thickBot="1"/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21</v>
      </c>
      <c r="E5" s="63">
        <f>SUM(B16:D16)</f>
        <v>-24372191.860057317</v>
      </c>
      <c r="F5" s="64">
        <f>SUM(B25:D25)</f>
        <v>-24372191.860057317</v>
      </c>
    </row>
    <row r="6" spans="1:22" ht="19" customHeight="1">
      <c r="B6" s="4"/>
      <c r="D6" s="20" t="s">
        <v>22</v>
      </c>
      <c r="E6" s="65">
        <f>SUM(E16:P16)</f>
        <v>-25617556.511571545</v>
      </c>
      <c r="F6" s="66">
        <f>SUM(E25:P25)</f>
        <v>-59768570.034714624</v>
      </c>
    </row>
    <row r="7" spans="1:22" ht="21" customHeight="1" thickBot="1">
      <c r="D7" s="21" t="s">
        <v>93</v>
      </c>
      <c r="E7" s="67">
        <f>SUM(Q16:V16)</f>
        <v>-8917093.805229675</v>
      </c>
      <c r="F7" s="68">
        <f>SUM(Q25:V25)</f>
        <v>-17834187.61045932</v>
      </c>
      <c r="J7" s="32"/>
    </row>
    <row r="8" spans="1:22" ht="20" customHeight="1" thickTop="1" thickBot="1">
      <c r="B8" s="11"/>
      <c r="D8" s="22" t="s">
        <v>6</v>
      </c>
      <c r="E8" s="69">
        <f>SUM(E5:E7)</f>
        <v>-58906842.176858544</v>
      </c>
      <c r="F8" s="70">
        <f>SUM(F5:F7)</f>
        <v>-101974949.50523126</v>
      </c>
    </row>
    <row r="9" spans="1:22" ht="20" customHeight="1">
      <c r="B9" s="12"/>
    </row>
    <row r="10" spans="1:22" ht="19" customHeight="1">
      <c r="B10" s="12"/>
    </row>
    <row r="11" spans="1:22" ht="26" customHeight="1">
      <c r="A11" s="133" t="s">
        <v>120</v>
      </c>
      <c r="B11" s="132"/>
      <c r="C11" s="132"/>
      <c r="D11" s="132"/>
      <c r="E11" s="132"/>
      <c r="F11" s="132"/>
      <c r="G11" s="132"/>
      <c r="H11" s="132"/>
      <c r="I11" s="132"/>
      <c r="J11" s="132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4" spans="1:22">
      <c r="B14" s="136" t="s">
        <v>121</v>
      </c>
      <c r="C14" s="123"/>
      <c r="D14" s="123"/>
      <c r="E14" s="123"/>
      <c r="F14" s="123"/>
      <c r="G14" s="123"/>
      <c r="H14" s="123"/>
      <c r="I14" s="123"/>
      <c r="J14" s="124"/>
      <c r="K14" s="136" t="s">
        <v>122</v>
      </c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4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6">
        <v>44196</v>
      </c>
      <c r="K15" s="6">
        <v>44227</v>
      </c>
      <c r="L15" s="6">
        <v>44255</v>
      </c>
      <c r="M15" s="6">
        <v>44286</v>
      </c>
      <c r="N15" s="6">
        <v>44316</v>
      </c>
      <c r="O15" s="6">
        <v>44347</v>
      </c>
      <c r="P15" s="6">
        <v>44377</v>
      </c>
      <c r="Q15" s="6">
        <v>44408</v>
      </c>
      <c r="R15" s="6">
        <v>44439</v>
      </c>
      <c r="S15" s="6">
        <v>44469</v>
      </c>
      <c r="T15" s="6">
        <v>44500</v>
      </c>
      <c r="U15" s="6">
        <v>44530</v>
      </c>
      <c r="V15" s="6">
        <v>44561</v>
      </c>
    </row>
    <row r="16" spans="1:22">
      <c r="A16" s="7" t="s">
        <v>6</v>
      </c>
      <c r="B16" s="78">
        <f t="shared" ref="B16:V16" si="0">B33-B32</f>
        <v>0</v>
      </c>
      <c r="C16" s="78">
        <f t="shared" si="0"/>
        <v>-7601510.6850072294</v>
      </c>
      <c r="D16" s="78">
        <f t="shared" si="0"/>
        <v>-16770681.175050089</v>
      </c>
      <c r="E16" s="78">
        <f t="shared" si="0"/>
        <v>-4028360.3451817408</v>
      </c>
      <c r="F16" s="78">
        <f t="shared" si="0"/>
        <v>-2955640.5858315602</v>
      </c>
      <c r="G16" s="78">
        <f t="shared" si="0"/>
        <v>-2511336.8306487985</v>
      </c>
      <c r="H16" s="78">
        <f t="shared" si="0"/>
        <v>-2764244.0477953777</v>
      </c>
      <c r="I16" s="78">
        <f t="shared" si="0"/>
        <v>-2391613.7845846191</v>
      </c>
      <c r="J16" s="78">
        <f t="shared" si="0"/>
        <v>-2415718.4291009903</v>
      </c>
      <c r="K16" s="78">
        <f t="shared" si="0"/>
        <v>-1509246.7367314473</v>
      </c>
      <c r="L16" s="78">
        <f t="shared" si="0"/>
        <v>-1015084.5277626887</v>
      </c>
      <c r="M16" s="78">
        <f t="shared" si="0"/>
        <v>-1596699.9449539296</v>
      </c>
      <c r="N16" s="78">
        <f t="shared" si="0"/>
        <v>-1251615.5318631008</v>
      </c>
      <c r="O16" s="78">
        <f t="shared" si="0"/>
        <v>-1534224.2072651498</v>
      </c>
      <c r="P16" s="78">
        <f t="shared" si="0"/>
        <v>-1643771.5398521423</v>
      </c>
      <c r="Q16" s="78">
        <f t="shared" si="0"/>
        <v>-1956351.6490805149</v>
      </c>
      <c r="R16" s="78">
        <f t="shared" si="0"/>
        <v>-1547316.4453462809</v>
      </c>
      <c r="S16" s="78">
        <f t="shared" si="0"/>
        <v>-1258883.4544510394</v>
      </c>
      <c r="T16" s="78">
        <f t="shared" si="0"/>
        <v>-1520947.4344061613</v>
      </c>
      <c r="U16" s="78">
        <f t="shared" si="0"/>
        <v>-1300585.7259446569</v>
      </c>
      <c r="V16" s="78">
        <f t="shared" si="0"/>
        <v>-1333009.0960010216</v>
      </c>
    </row>
    <row r="17" spans="1:22">
      <c r="A17" s="7" t="s">
        <v>110</v>
      </c>
      <c r="B17" s="78">
        <f>SUM($B$16:B16)</f>
        <v>0</v>
      </c>
      <c r="C17" s="78">
        <f>SUM($B$16:C16)</f>
        <v>-7601510.6850072294</v>
      </c>
      <c r="D17" s="78">
        <f>SUM($B$16:D16)</f>
        <v>-24372191.860057317</v>
      </c>
      <c r="E17" s="78">
        <f>SUM($B$16:E16)</f>
        <v>-28400552.205239058</v>
      </c>
      <c r="F17" s="78">
        <f>SUM($B$16:F16)</f>
        <v>-31356192.791070618</v>
      </c>
      <c r="G17" s="78">
        <f>SUM($B$16:G16)</f>
        <v>-33867529.62171942</v>
      </c>
      <c r="H17" s="78">
        <f>SUM($B$16:H16)</f>
        <v>-36631773.669514798</v>
      </c>
      <c r="I17" s="78">
        <f>SUM($B$16:I16)</f>
        <v>-39023387.454099417</v>
      </c>
      <c r="J17" s="78">
        <f>SUM($B$16:J16)</f>
        <v>-41439105.883200407</v>
      </c>
      <c r="K17" s="78">
        <f>SUM($B$16:K16)</f>
        <v>-42948352.619931854</v>
      </c>
      <c r="L17" s="78">
        <f>SUM($B$16:L16)</f>
        <v>-43963437.147694543</v>
      </c>
      <c r="M17" s="78">
        <f>SUM($B$16:M16)</f>
        <v>-45560137.092648476</v>
      </c>
      <c r="N17" s="78">
        <f>SUM($B$16:N16)</f>
        <v>-46811752.624511577</v>
      </c>
      <c r="O17" s="78">
        <f>SUM($B$16:O16)</f>
        <v>-48345976.831776723</v>
      </c>
      <c r="P17" s="78">
        <f>SUM($B$16:P16)</f>
        <v>-49989748.371628866</v>
      </c>
      <c r="Q17" s="78">
        <f>SUM($B$16:Q16)</f>
        <v>-51946100.020709381</v>
      </c>
      <c r="R17" s="78">
        <f>SUM($B$16:R16)</f>
        <v>-53493416.466055661</v>
      </c>
      <c r="S17" s="78">
        <f>SUM($B$16:S16)</f>
        <v>-54752299.920506701</v>
      </c>
      <c r="T17" s="78">
        <f>SUM($B$16:T16)</f>
        <v>-56273247.354912862</v>
      </c>
      <c r="U17" s="78">
        <f>SUM($B$16:U16)</f>
        <v>-57573833.080857515</v>
      </c>
      <c r="V17" s="78">
        <f>SUM($B$16:V16)</f>
        <v>-58906842.176858537</v>
      </c>
    </row>
    <row r="18" spans="1:22">
      <c r="A18" s="7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</row>
    <row r="19" spans="1:22">
      <c r="A19" s="7"/>
      <c r="B19" s="73"/>
      <c r="C19" s="73"/>
      <c r="D19" s="73"/>
      <c r="E19" s="73"/>
      <c r="F19" s="73"/>
      <c r="G19" s="73"/>
      <c r="H19" s="73"/>
      <c r="I19" s="73"/>
      <c r="J19" s="73"/>
    </row>
    <row r="20" spans="1:22" ht="26" customHeight="1">
      <c r="A20" s="133" t="s">
        <v>123</v>
      </c>
      <c r="B20" s="132"/>
      <c r="C20" s="132"/>
      <c r="D20" s="132"/>
      <c r="E20" s="132"/>
      <c r="F20" s="132"/>
      <c r="G20" s="132"/>
      <c r="H20" s="132"/>
      <c r="I20" s="132"/>
      <c r="J20" s="132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3" spans="1:22">
      <c r="B23" s="136" t="s">
        <v>121</v>
      </c>
      <c r="C23" s="123"/>
      <c r="D23" s="123"/>
      <c r="E23" s="123"/>
      <c r="F23" s="123"/>
      <c r="G23" s="123"/>
      <c r="H23" s="123"/>
      <c r="I23" s="123"/>
      <c r="J23" s="124"/>
      <c r="K23" s="136" t="s">
        <v>122</v>
      </c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4"/>
    </row>
    <row r="24" spans="1:22">
      <c r="A24" s="5"/>
      <c r="B24" s="6">
        <v>43951</v>
      </c>
      <c r="C24" s="6">
        <v>43982</v>
      </c>
      <c r="D24" s="6">
        <v>44012</v>
      </c>
      <c r="E24" s="6">
        <v>44043</v>
      </c>
      <c r="F24" s="6">
        <v>44074</v>
      </c>
      <c r="G24" s="6">
        <v>44104</v>
      </c>
      <c r="H24" s="6">
        <v>44135</v>
      </c>
      <c r="I24" s="6">
        <v>44165</v>
      </c>
      <c r="J24" s="6">
        <v>44196</v>
      </c>
      <c r="K24" s="6">
        <v>44227</v>
      </c>
      <c r="L24" s="6">
        <v>44255</v>
      </c>
      <c r="M24" s="6">
        <v>44286</v>
      </c>
      <c r="N24" s="6">
        <v>44316</v>
      </c>
      <c r="O24" s="6">
        <v>44347</v>
      </c>
      <c r="P24" s="6">
        <v>44377</v>
      </c>
      <c r="Q24" s="6">
        <v>44408</v>
      </c>
      <c r="R24" s="6">
        <v>44439</v>
      </c>
      <c r="S24" s="6">
        <v>44469</v>
      </c>
      <c r="T24" s="6">
        <v>44500</v>
      </c>
      <c r="U24" s="6">
        <v>44530</v>
      </c>
      <c r="V24" s="6">
        <v>44561</v>
      </c>
    </row>
    <row r="25" spans="1:22">
      <c r="A25" s="7" t="s">
        <v>6</v>
      </c>
      <c r="B25" s="78">
        <f t="shared" ref="B25:V25" si="1">B34-B32</f>
        <v>0</v>
      </c>
      <c r="C25" s="78">
        <f t="shared" si="1"/>
        <v>-7601510.6850072294</v>
      </c>
      <c r="D25" s="78">
        <f t="shared" si="1"/>
        <v>-16770681.175050089</v>
      </c>
      <c r="E25" s="78">
        <f t="shared" si="1"/>
        <v>-10070900.862954345</v>
      </c>
      <c r="F25" s="78">
        <f t="shared" si="1"/>
        <v>-7389101.4645789117</v>
      </c>
      <c r="G25" s="78">
        <f t="shared" si="1"/>
        <v>-6278342.0766219981</v>
      </c>
      <c r="H25" s="78">
        <f t="shared" si="1"/>
        <v>-6910610.1194884293</v>
      </c>
      <c r="I25" s="78">
        <f t="shared" si="1"/>
        <v>-5979034.4614615515</v>
      </c>
      <c r="J25" s="78">
        <f t="shared" si="1"/>
        <v>-6039296.0727524795</v>
      </c>
      <c r="K25" s="78">
        <f t="shared" si="1"/>
        <v>-3018493.4734628983</v>
      </c>
      <c r="L25" s="78">
        <f t="shared" si="1"/>
        <v>-2030169.0555253699</v>
      </c>
      <c r="M25" s="78">
        <f t="shared" si="1"/>
        <v>-3193399.889907863</v>
      </c>
      <c r="N25" s="78">
        <f t="shared" si="1"/>
        <v>-2503231.0637261979</v>
      </c>
      <c r="O25" s="78">
        <f t="shared" si="1"/>
        <v>-3068448.4145303108</v>
      </c>
      <c r="P25" s="78">
        <f t="shared" si="1"/>
        <v>-3287543.0797042809</v>
      </c>
      <c r="Q25" s="78">
        <f t="shared" si="1"/>
        <v>-3912703.2981610149</v>
      </c>
      <c r="R25" s="78">
        <f t="shared" si="1"/>
        <v>-3094632.8906925619</v>
      </c>
      <c r="S25" s="78">
        <f t="shared" si="1"/>
        <v>-2517766.9089020826</v>
      </c>
      <c r="T25" s="78">
        <f t="shared" si="1"/>
        <v>-3041894.8688123114</v>
      </c>
      <c r="U25" s="78">
        <f t="shared" si="1"/>
        <v>-2601171.4518893175</v>
      </c>
      <c r="V25" s="78">
        <f t="shared" si="1"/>
        <v>-2666018.192002032</v>
      </c>
    </row>
    <row r="26" spans="1:22">
      <c r="A26" s="7" t="s">
        <v>110</v>
      </c>
      <c r="B26" s="78">
        <f>SUM($B$25:B25)</f>
        <v>0</v>
      </c>
      <c r="C26" s="78">
        <f>SUM($B$25:C25)</f>
        <v>-7601510.6850072294</v>
      </c>
      <c r="D26" s="78">
        <f>SUM($B$25:D25)</f>
        <v>-24372191.860057317</v>
      </c>
      <c r="E26" s="78">
        <f>SUM($B$25:E25)</f>
        <v>-34443092.723011658</v>
      </c>
      <c r="F26" s="78">
        <f>SUM($B$25:F25)</f>
        <v>-41832194.187590569</v>
      </c>
      <c r="G26" s="78">
        <f>SUM($B$25:G25)</f>
        <v>-48110536.264212564</v>
      </c>
      <c r="H26" s="78">
        <f>SUM($B$25:H25)</f>
        <v>-55021146.383700997</v>
      </c>
      <c r="I26" s="78">
        <f>SUM($B$25:I25)</f>
        <v>-61000180.845162548</v>
      </c>
      <c r="J26" s="78">
        <f>SUM($B$25:J25)</f>
        <v>-67039476.917915031</v>
      </c>
      <c r="K26" s="78">
        <f>SUM($B$25:K25)</f>
        <v>-70057970.391377926</v>
      </c>
      <c r="L26" s="78">
        <f>SUM($B$25:L25)</f>
        <v>-72088139.446903288</v>
      </c>
      <c r="M26" s="78">
        <f>SUM($B$25:M25)</f>
        <v>-75281539.336811155</v>
      </c>
      <c r="N26" s="78">
        <f>SUM($B$25:N25)</f>
        <v>-77784770.400537357</v>
      </c>
      <c r="O26" s="78">
        <f>SUM($B$25:O25)</f>
        <v>-80853218.815067664</v>
      </c>
      <c r="P26" s="78">
        <f>SUM($B$25:P25)</f>
        <v>-84140761.894771948</v>
      </c>
      <c r="Q26" s="78">
        <f>SUM($B$25:Q25)</f>
        <v>-88053465.192932963</v>
      </c>
      <c r="R26" s="78">
        <f>SUM($B$25:R25)</f>
        <v>-91148098.083625525</v>
      </c>
      <c r="S26" s="78">
        <f>SUM($B$25:S25)</f>
        <v>-93665864.992527604</v>
      </c>
      <c r="T26" s="78">
        <f>SUM($B$25:T25)</f>
        <v>-96707759.861339912</v>
      </c>
      <c r="U26" s="78">
        <f>SUM($B$25:U25)</f>
        <v>-99308931.313229233</v>
      </c>
      <c r="V26" s="78">
        <f>SUM($B$25:V25)</f>
        <v>-101974949.50523126</v>
      </c>
    </row>
    <row r="30" spans="1:22" ht="26" customHeight="1">
      <c r="A30" s="137" t="s">
        <v>112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114" t="s">
        <v>113</v>
      </c>
      <c r="B31" s="15">
        <v>43951</v>
      </c>
      <c r="C31" s="15">
        <v>43982</v>
      </c>
      <c r="D31" s="15">
        <v>44012</v>
      </c>
      <c r="E31" s="15">
        <v>44043</v>
      </c>
      <c r="F31" s="15">
        <v>44074</v>
      </c>
      <c r="G31" s="15">
        <v>44104</v>
      </c>
      <c r="H31" s="15">
        <v>44135</v>
      </c>
      <c r="I31" s="15">
        <v>44165</v>
      </c>
      <c r="J31" s="15">
        <v>44196</v>
      </c>
      <c r="K31" s="15">
        <v>44227</v>
      </c>
      <c r="L31" s="15">
        <v>44255</v>
      </c>
      <c r="M31" s="15">
        <v>44286</v>
      </c>
      <c r="N31" s="15">
        <v>44316</v>
      </c>
      <c r="O31" s="15">
        <v>44347</v>
      </c>
      <c r="P31" s="15">
        <v>44377</v>
      </c>
      <c r="Q31" s="15">
        <v>44408</v>
      </c>
      <c r="R31" s="15">
        <v>44439</v>
      </c>
      <c r="S31" s="15">
        <v>44469</v>
      </c>
      <c r="T31" s="15">
        <v>44500</v>
      </c>
      <c r="U31" s="15">
        <v>44530</v>
      </c>
      <c r="V31" s="15">
        <v>44561</v>
      </c>
    </row>
    <row r="32" spans="1:22">
      <c r="A32" s="114" t="s">
        <v>114</v>
      </c>
      <c r="B32" s="111">
        <v>18231824.64696335</v>
      </c>
      <c r="C32" s="111">
        <v>30406042.740028929</v>
      </c>
      <c r="D32" s="111">
        <v>33541362.350100178</v>
      </c>
      <c r="E32" s="111">
        <v>40283603.451817364</v>
      </c>
      <c r="F32" s="111">
        <v>29556405.85831565</v>
      </c>
      <c r="G32" s="111">
        <v>25113368.306487989</v>
      </c>
      <c r="H32" s="111">
        <v>27642440.477953728</v>
      </c>
      <c r="I32" s="111">
        <v>23916137.845846221</v>
      </c>
      <c r="J32" s="111">
        <v>24157184.291009899</v>
      </c>
      <c r="K32" s="111">
        <v>30184934.734628979</v>
      </c>
      <c r="L32" s="111">
        <v>20301690.555253729</v>
      </c>
      <c r="M32" s="111">
        <v>31933998.899078611</v>
      </c>
      <c r="N32" s="111">
        <v>25032310.637261949</v>
      </c>
      <c r="O32" s="111">
        <v>30684484.14530313</v>
      </c>
      <c r="P32" s="111">
        <v>32875430.797042731</v>
      </c>
      <c r="Q32" s="111">
        <v>39127032.981610142</v>
      </c>
      <c r="R32" s="111">
        <v>30946328.90692554</v>
      </c>
      <c r="S32" s="111">
        <v>25177669.089020781</v>
      </c>
      <c r="T32" s="111">
        <v>30418948.68812307</v>
      </c>
      <c r="U32" s="111">
        <v>26011714.518893208</v>
      </c>
      <c r="V32" s="111">
        <v>26660181.920020241</v>
      </c>
    </row>
    <row r="33" spans="1:22">
      <c r="A33" s="114" t="s">
        <v>115</v>
      </c>
      <c r="B33" s="111">
        <v>18231824.64696335</v>
      </c>
      <c r="C33" s="111">
        <v>22804532.0550217</v>
      </c>
      <c r="D33" s="111">
        <v>16770681.175050089</v>
      </c>
      <c r="E33" s="111">
        <v>36255243.106635623</v>
      </c>
      <c r="F33" s="111">
        <v>26600765.27248409</v>
      </c>
      <c r="G33" s="111">
        <v>22602031.47583919</v>
      </c>
      <c r="H33" s="111">
        <v>24878196.430158351</v>
      </c>
      <c r="I33" s="111">
        <v>21524524.061261602</v>
      </c>
      <c r="J33" s="111">
        <v>21741465.861908909</v>
      </c>
      <c r="K33" s="111">
        <v>28675687.997897532</v>
      </c>
      <c r="L33" s="111">
        <v>19286606.027491041</v>
      </c>
      <c r="M33" s="111">
        <v>30337298.954124682</v>
      </c>
      <c r="N33" s="111">
        <v>23780695.105398849</v>
      </c>
      <c r="O33" s="111">
        <v>29150259.93803798</v>
      </c>
      <c r="P33" s="111">
        <v>31231659.257190589</v>
      </c>
      <c r="Q33" s="111">
        <v>37170681.332529627</v>
      </c>
      <c r="R33" s="111">
        <v>29399012.461579259</v>
      </c>
      <c r="S33" s="111">
        <v>23918785.634569742</v>
      </c>
      <c r="T33" s="111">
        <v>28898001.253716908</v>
      </c>
      <c r="U33" s="111">
        <v>24711128.792948551</v>
      </c>
      <c r="V33" s="111">
        <v>25327172.82401922</v>
      </c>
    </row>
    <row r="34" spans="1:22">
      <c r="A34" s="113" t="s">
        <v>116</v>
      </c>
      <c r="B34" s="111">
        <v>18231824.64696335</v>
      </c>
      <c r="C34" s="111">
        <v>22804532.0550217</v>
      </c>
      <c r="D34" s="111">
        <v>16770681.175050089</v>
      </c>
      <c r="E34" s="111">
        <v>30212702.588863019</v>
      </c>
      <c r="F34" s="111">
        <v>22167304.393736739</v>
      </c>
      <c r="G34" s="111">
        <v>18835026.229865991</v>
      </c>
      <c r="H34" s="111">
        <v>20731830.358465299</v>
      </c>
      <c r="I34" s="111">
        <v>17937103.384384669</v>
      </c>
      <c r="J34" s="111">
        <v>18117888.21825742</v>
      </c>
      <c r="K34" s="111">
        <v>27166441.261166081</v>
      </c>
      <c r="L34" s="111">
        <v>18271521.499728359</v>
      </c>
      <c r="M34" s="111">
        <v>28740599.009170748</v>
      </c>
      <c r="N34" s="111">
        <v>22529079.573535752</v>
      </c>
      <c r="O34" s="111">
        <v>27616035.730772819</v>
      </c>
      <c r="P34" s="111">
        <v>29587887.71733845</v>
      </c>
      <c r="Q34" s="111">
        <v>35214329.683449127</v>
      </c>
      <c r="R34" s="111">
        <v>27851696.016232979</v>
      </c>
      <c r="S34" s="111">
        <v>22659902.180118699</v>
      </c>
      <c r="T34" s="111">
        <v>27377053.819310758</v>
      </c>
      <c r="U34" s="111">
        <v>23410543.067003891</v>
      </c>
      <c r="V34" s="111">
        <v>23994163.728018209</v>
      </c>
    </row>
    <row r="35" spans="1:22">
      <c r="A35" s="113" t="s">
        <v>117</v>
      </c>
      <c r="B35" s="111">
        <v>14446766</v>
      </c>
      <c r="C35" s="111">
        <v>14964177</v>
      </c>
      <c r="D35" s="111">
        <v>13055296</v>
      </c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</row>
    <row r="37" spans="1:22" ht="26" customHeight="1"/>
  </sheetData>
  <mergeCells count="8">
    <mergeCell ref="A20:J20"/>
    <mergeCell ref="B23:J23"/>
    <mergeCell ref="K23:V23"/>
    <mergeCell ref="A30:J30"/>
    <mergeCell ref="A1:J1"/>
    <mergeCell ref="A11:J11"/>
    <mergeCell ref="B14:J14"/>
    <mergeCell ref="K14:V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EFA2"/>
  </sheetPr>
  <dimension ref="A1:W155"/>
  <sheetViews>
    <sheetView topLeftCell="A109" workbookViewId="0">
      <selection activeCell="C155" sqref="C155:W155"/>
    </sheetView>
  </sheetViews>
  <sheetFormatPr baseColWidth="10" defaultRowHeight="16"/>
  <cols>
    <col min="1" max="1" width="21.6640625" style="109" customWidth="1"/>
    <col min="2" max="2" width="16.33203125" style="109" customWidth="1"/>
    <col min="3" max="6" width="16" style="109" bestFit="1" customWidth="1"/>
    <col min="7" max="8" width="15.1640625" style="109" bestFit="1" customWidth="1"/>
    <col min="9" max="10" width="16" style="109" bestFit="1" customWidth="1"/>
    <col min="11" max="11" width="15.1640625" style="109" bestFit="1" customWidth="1"/>
    <col min="12" max="12" width="18.1640625" style="109" customWidth="1"/>
    <col min="13" max="13" width="16" style="109" bestFit="1" customWidth="1"/>
    <col min="14" max="14" width="15.1640625" style="109" bestFit="1" customWidth="1"/>
    <col min="15" max="15" width="16" style="109" bestFit="1" customWidth="1"/>
    <col min="16" max="23" width="15.1640625" style="109" bestFit="1" customWidth="1"/>
    <col min="24" max="55" width="10.83203125" style="109" customWidth="1"/>
    <col min="56" max="16384" width="10.83203125" style="109"/>
  </cols>
  <sheetData>
    <row r="1" spans="1:22" ht="26" customHeight="1">
      <c r="A1" s="131" t="s">
        <v>124</v>
      </c>
      <c r="B1" s="132"/>
      <c r="C1" s="132"/>
      <c r="D1" s="132"/>
      <c r="E1" s="132"/>
      <c r="F1" s="132"/>
      <c r="G1" s="132"/>
      <c r="H1" s="132"/>
      <c r="I1" s="132"/>
      <c r="J1" s="132"/>
    </row>
    <row r="3" spans="1:22" ht="19" customHeight="1" thickBot="1">
      <c r="B3" s="4"/>
    </row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21</v>
      </c>
      <c r="E5" s="63">
        <f>SUM(B36:D36)</f>
        <v>-368224404.45911747</v>
      </c>
      <c r="F5" s="64">
        <f>SUM(B65:D65)</f>
        <v>-369790914.42217463</v>
      </c>
    </row>
    <row r="6" spans="1:22" ht="19" customHeight="1">
      <c r="B6" s="4"/>
      <c r="D6" s="20" t="s">
        <v>22</v>
      </c>
      <c r="E6" s="65">
        <f>SUM(E36:P36)</f>
        <v>293743192.97417009</v>
      </c>
      <c r="F6" s="66">
        <f>SUM(E65:P65)</f>
        <v>246662048.24936712</v>
      </c>
      <c r="K6" s="32"/>
      <c r="L6" s="32"/>
      <c r="M6" s="32"/>
    </row>
    <row r="7" spans="1:22" ht="17" customHeight="1" thickBot="1">
      <c r="D7" s="21" t="s">
        <v>93</v>
      </c>
      <c r="E7" s="67">
        <f>SUM(Q36:V36)</f>
        <v>-6551201.8280679062</v>
      </c>
      <c r="F7" s="68">
        <f>SUM(Q65:V65)</f>
        <v>-9826802.7421018668</v>
      </c>
    </row>
    <row r="8" spans="1:22" ht="20" customHeight="1" thickTop="1" thickBot="1">
      <c r="D8" s="22" t="s">
        <v>6</v>
      </c>
      <c r="E8" s="69">
        <f>SUM(E5:E7)</f>
        <v>-81032413.313015282</v>
      </c>
      <c r="F8" s="70">
        <f>SUM(F5:F7)</f>
        <v>-132955668.91490938</v>
      </c>
    </row>
    <row r="9" spans="1:22" ht="19" customHeight="1">
      <c r="B9" s="9"/>
    </row>
    <row r="10" spans="1:22" ht="17" customHeight="1"/>
    <row r="11" spans="1:22" ht="26" customHeight="1">
      <c r="A11" s="133" t="s">
        <v>94</v>
      </c>
      <c r="B11" s="132"/>
      <c r="C11" s="132"/>
      <c r="D11" s="132"/>
      <c r="E11" s="132"/>
      <c r="F11" s="132"/>
      <c r="G11" s="132"/>
      <c r="H11" s="132"/>
      <c r="I11" s="132"/>
      <c r="J11" s="132"/>
      <c r="K11" s="30"/>
      <c r="L11" s="29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>
      <c r="M12" s="71"/>
    </row>
    <row r="13" spans="1:22">
      <c r="M13" s="71"/>
    </row>
    <row r="14" spans="1:22" ht="17" customHeight="1">
      <c r="M14" s="71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25">
        <v>44196</v>
      </c>
      <c r="K15" s="6">
        <v>44227</v>
      </c>
      <c r="L15" s="25">
        <v>44255</v>
      </c>
      <c r="M15" s="6">
        <v>44286</v>
      </c>
      <c r="N15" s="25">
        <v>44316</v>
      </c>
      <c r="O15" s="6">
        <v>44347</v>
      </c>
      <c r="P15" s="25">
        <v>44377</v>
      </c>
      <c r="Q15" s="6">
        <v>44408</v>
      </c>
      <c r="R15" s="25">
        <v>44439</v>
      </c>
      <c r="S15" s="6">
        <v>44469</v>
      </c>
      <c r="T15" s="25">
        <v>44500</v>
      </c>
      <c r="U15" s="6">
        <v>44530</v>
      </c>
      <c r="V15" s="25">
        <v>44561</v>
      </c>
    </row>
    <row r="16" spans="1:22">
      <c r="A16" s="52" t="s">
        <v>64</v>
      </c>
      <c r="B16" s="79">
        <f t="shared" ref="B16:V16" si="0">C93-C72</f>
        <v>-4697868.942421183</v>
      </c>
      <c r="C16" s="79">
        <f t="shared" si="0"/>
        <v>-1714751.0101757545</v>
      </c>
      <c r="D16" s="79">
        <f t="shared" si="0"/>
        <v>400509.99224741268</v>
      </c>
      <c r="E16" s="79">
        <f t="shared" si="0"/>
        <v>4618860.3165198546</v>
      </c>
      <c r="F16" s="79">
        <f t="shared" si="0"/>
        <v>1521204.9075221829</v>
      </c>
      <c r="G16" s="79">
        <f t="shared" si="0"/>
        <v>-504782.4947708844</v>
      </c>
      <c r="H16" s="79">
        <f t="shared" si="0"/>
        <v>-184043.67661465722</v>
      </c>
      <c r="I16" s="79">
        <f t="shared" si="0"/>
        <v>101152.93812267641</v>
      </c>
      <c r="J16" s="79">
        <f t="shared" si="0"/>
        <v>98795.377915710909</v>
      </c>
      <c r="K16" s="79">
        <f t="shared" si="0"/>
        <v>-36629.386738699919</v>
      </c>
      <c r="L16" s="79">
        <f t="shared" si="0"/>
        <v>-8322.6478911039012</v>
      </c>
      <c r="M16" s="79">
        <f t="shared" si="0"/>
        <v>-75121.465681907837</v>
      </c>
      <c r="N16" s="79">
        <f t="shared" si="0"/>
        <v>-380966.72110427823</v>
      </c>
      <c r="O16" s="79">
        <f t="shared" si="0"/>
        <v>-107689.3405958222</v>
      </c>
      <c r="P16" s="79">
        <f t="shared" si="0"/>
        <v>14591.632180910412</v>
      </c>
      <c r="Q16" s="79">
        <f t="shared" si="0"/>
        <v>-6036.7189435970067</v>
      </c>
      <c r="R16" s="79">
        <f t="shared" si="0"/>
        <v>-6807.214297995044</v>
      </c>
      <c r="S16" s="79">
        <f t="shared" si="0"/>
        <v>-18635.669169089495</v>
      </c>
      <c r="T16" s="79">
        <f t="shared" si="0"/>
        <v>-18103.74380384112</v>
      </c>
      <c r="U16" s="79">
        <f t="shared" si="0"/>
        <v>-1560.4345624857906</v>
      </c>
      <c r="V16" s="79">
        <f t="shared" si="0"/>
        <v>-11012.513339991157</v>
      </c>
    </row>
    <row r="17" spans="1:22">
      <c r="A17" s="52" t="s">
        <v>75</v>
      </c>
      <c r="B17" s="79">
        <f t="shared" ref="B17:V17" si="1">C94-C73</f>
        <v>-2328675.2975209858</v>
      </c>
      <c r="C17" s="79">
        <f t="shared" si="1"/>
        <v>-890357.82418058475</v>
      </c>
      <c r="D17" s="79">
        <f t="shared" si="1"/>
        <v>245988.42215485271</v>
      </c>
      <c r="E17" s="79">
        <f t="shared" si="1"/>
        <v>2317735.1631639162</v>
      </c>
      <c r="F17" s="79">
        <f t="shared" si="1"/>
        <v>784931.14752366766</v>
      </c>
      <c r="G17" s="79">
        <f t="shared" si="1"/>
        <v>-294504.51124801149</v>
      </c>
      <c r="H17" s="79">
        <f t="shared" si="1"/>
        <v>-122438.50959804893</v>
      </c>
      <c r="I17" s="79">
        <f t="shared" si="1"/>
        <v>58402.855818399345</v>
      </c>
      <c r="J17" s="79">
        <f t="shared" si="1"/>
        <v>45330.765248420954</v>
      </c>
      <c r="K17" s="79">
        <f t="shared" si="1"/>
        <v>-24122.990093352593</v>
      </c>
      <c r="L17" s="79">
        <f t="shared" si="1"/>
        <v>-4906.5324061011052</v>
      </c>
      <c r="M17" s="79">
        <f t="shared" si="1"/>
        <v>-45254.26483305596</v>
      </c>
      <c r="N17" s="79">
        <f t="shared" si="1"/>
        <v>-269159.82004363509</v>
      </c>
      <c r="O17" s="79">
        <f t="shared" si="1"/>
        <v>-78278.051336942706</v>
      </c>
      <c r="P17" s="79">
        <f t="shared" si="1"/>
        <v>11934.59433635461</v>
      </c>
      <c r="Q17" s="79">
        <f t="shared" si="1"/>
        <v>-4496.975513517551</v>
      </c>
      <c r="R17" s="79">
        <f t="shared" si="1"/>
        <v>-5189.3113958637914</v>
      </c>
      <c r="S17" s="79">
        <f t="shared" si="1"/>
        <v>-14991.407709123683</v>
      </c>
      <c r="T17" s="79">
        <f t="shared" si="1"/>
        <v>-15541.296985962399</v>
      </c>
      <c r="U17" s="79">
        <f t="shared" si="1"/>
        <v>-793.76429797223864</v>
      </c>
      <c r="V17" s="79">
        <f t="shared" si="1"/>
        <v>-10879.827812808129</v>
      </c>
    </row>
    <row r="18" spans="1:22">
      <c r="A18" s="52" t="s">
        <v>76</v>
      </c>
      <c r="B18" s="79">
        <f t="shared" ref="B18:V18" si="2">C95-C74</f>
        <v>-5624401.0325522851</v>
      </c>
      <c r="C18" s="79">
        <f t="shared" si="2"/>
        <v>-2075485.603607039</v>
      </c>
      <c r="D18" s="79">
        <f t="shared" si="2"/>
        <v>585004.52258537069</v>
      </c>
      <c r="E18" s="79">
        <f t="shared" si="2"/>
        <v>5573531.1435573073</v>
      </c>
      <c r="F18" s="79">
        <f t="shared" si="2"/>
        <v>1856949.4742693403</v>
      </c>
      <c r="G18" s="79">
        <f t="shared" si="2"/>
        <v>-688690.91116827121</v>
      </c>
      <c r="H18" s="79">
        <f t="shared" si="2"/>
        <v>-270492.58942457888</v>
      </c>
      <c r="I18" s="79">
        <f t="shared" si="2"/>
        <v>105310.7822191337</v>
      </c>
      <c r="J18" s="79">
        <f t="shared" si="2"/>
        <v>94200.74685381772</v>
      </c>
      <c r="K18" s="79">
        <f t="shared" si="2"/>
        <v>-57190.470702596765</v>
      </c>
      <c r="L18" s="79">
        <f t="shared" si="2"/>
        <v>-13475.440365395902</v>
      </c>
      <c r="M18" s="79">
        <f t="shared" si="2"/>
        <v>-111059.57189130282</v>
      </c>
      <c r="N18" s="79">
        <f t="shared" si="2"/>
        <v>-632286.56815892365</v>
      </c>
      <c r="O18" s="79">
        <f t="shared" si="2"/>
        <v>-178967.09105752106</v>
      </c>
      <c r="P18" s="79">
        <f t="shared" si="2"/>
        <v>29079.486058762122</v>
      </c>
      <c r="Q18" s="79">
        <f t="shared" si="2"/>
        <v>-11416.305800835995</v>
      </c>
      <c r="R18" s="79">
        <f t="shared" si="2"/>
        <v>-12520.277414414595</v>
      </c>
      <c r="S18" s="79">
        <f t="shared" si="2"/>
        <v>-35550.928344460786</v>
      </c>
      <c r="T18" s="79">
        <f t="shared" si="2"/>
        <v>-36435.166592198424</v>
      </c>
      <c r="U18" s="79">
        <f t="shared" si="2"/>
        <v>-4286.509557511723</v>
      </c>
      <c r="V18" s="79">
        <f t="shared" si="2"/>
        <v>-26335.593967440014</v>
      </c>
    </row>
    <row r="19" spans="1:22">
      <c r="A19" s="52" t="s">
        <v>44</v>
      </c>
      <c r="B19" s="79">
        <f t="shared" ref="B19:V19" si="3">C96-C75</f>
        <v>-14840057.953243122</v>
      </c>
      <c r="C19" s="79">
        <f t="shared" si="3"/>
        <v>-5190645.866526125</v>
      </c>
      <c r="D19" s="79">
        <f t="shared" si="3"/>
        <v>1498490.8536208689</v>
      </c>
      <c r="E19" s="79">
        <f t="shared" si="3"/>
        <v>14594831.284506958</v>
      </c>
      <c r="F19" s="79">
        <f t="shared" si="3"/>
        <v>4595241.7423343379</v>
      </c>
      <c r="G19" s="79">
        <f t="shared" si="3"/>
        <v>-1754638.8020932048</v>
      </c>
      <c r="H19" s="79">
        <f t="shared" si="3"/>
        <v>-596170.67718026042</v>
      </c>
      <c r="I19" s="79">
        <f t="shared" si="3"/>
        <v>308826.15620912903</v>
      </c>
      <c r="J19" s="79">
        <f t="shared" si="3"/>
        <v>237691.16120925895</v>
      </c>
      <c r="K19" s="79">
        <f t="shared" si="3"/>
        <v>-132214.03506461391</v>
      </c>
      <c r="L19" s="79">
        <f t="shared" si="3"/>
        <v>-30925.470565523894</v>
      </c>
      <c r="M19" s="79">
        <f t="shared" si="3"/>
        <v>-272114.80394821195</v>
      </c>
      <c r="N19" s="79">
        <f t="shared" si="3"/>
        <v>-1458365.8426477816</v>
      </c>
      <c r="O19" s="79">
        <f t="shared" si="3"/>
        <v>-390510.4976659161</v>
      </c>
      <c r="P19" s="79">
        <f t="shared" si="3"/>
        <v>68329.080889097298</v>
      </c>
      <c r="Q19" s="79">
        <f t="shared" si="3"/>
        <v>-26991.935964818927</v>
      </c>
      <c r="R19" s="79">
        <f t="shared" si="3"/>
        <v>-29509.219423203205</v>
      </c>
      <c r="S19" s="79">
        <f t="shared" si="3"/>
        <v>-76633.579377423972</v>
      </c>
      <c r="T19" s="79">
        <f t="shared" si="3"/>
        <v>-78306.135611444945</v>
      </c>
      <c r="U19" s="79">
        <f t="shared" si="3"/>
        <v>-10023.422357100077</v>
      </c>
      <c r="V19" s="79">
        <f t="shared" si="3"/>
        <v>-54829.297490159632</v>
      </c>
    </row>
    <row r="20" spans="1:22">
      <c r="A20" s="52" t="s">
        <v>77</v>
      </c>
      <c r="B20" s="79">
        <f t="shared" ref="B20:V20" si="4">C97-C76</f>
        <v>-1855335.9732578865</v>
      </c>
      <c r="C20" s="79">
        <f t="shared" si="4"/>
        <v>-811487.66223556665</v>
      </c>
      <c r="D20" s="79">
        <f t="shared" si="4"/>
        <v>186129.39611676097</v>
      </c>
      <c r="E20" s="79">
        <f t="shared" si="4"/>
        <v>1860453.271748245</v>
      </c>
      <c r="F20" s="79">
        <f t="shared" si="4"/>
        <v>739873.6864400208</v>
      </c>
      <c r="G20" s="79">
        <f t="shared" si="4"/>
        <v>-209629.87339219113</v>
      </c>
      <c r="H20" s="79">
        <f t="shared" si="4"/>
        <v>-111622.78359352806</v>
      </c>
      <c r="I20" s="79">
        <f t="shared" si="4"/>
        <v>30832.89969875681</v>
      </c>
      <c r="J20" s="79">
        <f t="shared" si="4"/>
        <v>18544.670353371301</v>
      </c>
      <c r="K20" s="79">
        <f t="shared" si="4"/>
        <v>-30753.812594631105</v>
      </c>
      <c r="L20" s="79">
        <f t="shared" si="4"/>
        <v>-4540.9016706340553</v>
      </c>
      <c r="M20" s="79">
        <f t="shared" si="4"/>
        <v>-34971.227407142229</v>
      </c>
      <c r="N20" s="79">
        <f t="shared" si="4"/>
        <v>-255849.95128913596</v>
      </c>
      <c r="O20" s="79">
        <f t="shared" si="4"/>
        <v>-79690.620547822677</v>
      </c>
      <c r="P20" s="79">
        <f t="shared" si="4"/>
        <v>9759.9163589080272</v>
      </c>
      <c r="Q20" s="79">
        <f t="shared" si="4"/>
        <v>-3919.6415492140004</v>
      </c>
      <c r="R20" s="79">
        <f t="shared" si="4"/>
        <v>-3604.1132823654625</v>
      </c>
      <c r="S20" s="79">
        <f t="shared" si="4"/>
        <v>-14304.291383928605</v>
      </c>
      <c r="T20" s="79">
        <f t="shared" si="4"/>
        <v>-15193.155152381718</v>
      </c>
      <c r="U20" s="79">
        <f t="shared" si="4"/>
        <v>-508.15621592939624</v>
      </c>
      <c r="V20" s="79">
        <f t="shared" si="4"/>
        <v>-12333.279140555111</v>
      </c>
    </row>
    <row r="21" spans="1:22">
      <c r="A21" s="52" t="s">
        <v>78</v>
      </c>
      <c r="B21" s="79">
        <f t="shared" ref="B21:V21" si="5">C98-C77</f>
        <v>-14375347.390825871</v>
      </c>
      <c r="C21" s="79">
        <f t="shared" si="5"/>
        <v>-6557721.3125340808</v>
      </c>
      <c r="D21" s="79">
        <f t="shared" si="5"/>
        <v>1270043.3209785218</v>
      </c>
      <c r="E21" s="79">
        <f t="shared" si="5"/>
        <v>14146135.239540968</v>
      </c>
      <c r="F21" s="79">
        <f t="shared" si="5"/>
        <v>5719559.0800455296</v>
      </c>
      <c r="G21" s="79">
        <f t="shared" si="5"/>
        <v>-1300961.861075677</v>
      </c>
      <c r="H21" s="79">
        <f t="shared" si="5"/>
        <v>-586789.22733798693</v>
      </c>
      <c r="I21" s="79">
        <f t="shared" si="5"/>
        <v>522583.97988013877</v>
      </c>
      <c r="J21" s="79">
        <f t="shared" si="5"/>
        <v>-11716.202790238545</v>
      </c>
      <c r="K21" s="79">
        <f t="shared" si="5"/>
        <v>-240727.79746445874</v>
      </c>
      <c r="L21" s="79">
        <f t="shared" si="5"/>
        <v>-38346.042205616308</v>
      </c>
      <c r="M21" s="79">
        <f t="shared" si="5"/>
        <v>-304124.11973578995</v>
      </c>
      <c r="N21" s="79">
        <f t="shared" si="5"/>
        <v>-1960531.4271020815</v>
      </c>
      <c r="O21" s="79">
        <f t="shared" si="5"/>
        <v>-633949.5408041412</v>
      </c>
      <c r="P21" s="79">
        <f t="shared" si="5"/>
        <v>71621.443601069972</v>
      </c>
      <c r="Q21" s="79">
        <f t="shared" si="5"/>
        <v>-35323.106834408245</v>
      </c>
      <c r="R21" s="79">
        <f t="shared" si="5"/>
        <v>-31640.269348618749</v>
      </c>
      <c r="S21" s="79">
        <f t="shared" si="5"/>
        <v>-102381.91275058908</v>
      </c>
      <c r="T21" s="79">
        <f t="shared" si="5"/>
        <v>-105678.88169815973</v>
      </c>
      <c r="U21" s="79">
        <f t="shared" si="5"/>
        <v>8659.4865115876746</v>
      </c>
      <c r="V21" s="79">
        <f t="shared" si="5"/>
        <v>-91332.528833077988</v>
      </c>
    </row>
    <row r="22" spans="1:22">
      <c r="A22" s="52" t="s">
        <v>47</v>
      </c>
      <c r="B22" s="79">
        <f t="shared" ref="B22:V22" si="6">C99-C78</f>
        <v>-16714452.974888366</v>
      </c>
      <c r="C22" s="79">
        <f t="shared" si="6"/>
        <v>-6461058.8633031724</v>
      </c>
      <c r="D22" s="79">
        <f t="shared" si="6"/>
        <v>1740555.5262368501</v>
      </c>
      <c r="E22" s="79">
        <f t="shared" si="6"/>
        <v>16546926.126697283</v>
      </c>
      <c r="F22" s="79">
        <f t="shared" si="6"/>
        <v>5765701.4213712243</v>
      </c>
      <c r="G22" s="79">
        <f t="shared" si="6"/>
        <v>-1972970.8492471622</v>
      </c>
      <c r="H22" s="79">
        <f t="shared" si="6"/>
        <v>-788969.80740123405</v>
      </c>
      <c r="I22" s="79">
        <f t="shared" si="6"/>
        <v>349302.41342515283</v>
      </c>
      <c r="J22" s="79">
        <f t="shared" si="6"/>
        <v>199458.42576135462</v>
      </c>
      <c r="K22" s="79">
        <f t="shared" si="6"/>
        <v>-195676.93443115498</v>
      </c>
      <c r="L22" s="79">
        <f t="shared" si="6"/>
        <v>-42208.636437222944</v>
      </c>
      <c r="M22" s="79">
        <f t="shared" si="6"/>
        <v>-340613.17238106485</v>
      </c>
      <c r="N22" s="79">
        <f t="shared" si="6"/>
        <v>-2036503.3468767293</v>
      </c>
      <c r="O22" s="79">
        <f t="shared" si="6"/>
        <v>-589783.68905552849</v>
      </c>
      <c r="P22" s="79">
        <f t="shared" si="6"/>
        <v>92144.073684791685</v>
      </c>
      <c r="Q22" s="79">
        <f t="shared" si="6"/>
        <v>-37765.137466549932</v>
      </c>
      <c r="R22" s="79">
        <f t="shared" si="6"/>
        <v>-39697.240002200531</v>
      </c>
      <c r="S22" s="79">
        <f t="shared" si="6"/>
        <v>-113798.88124777493</v>
      </c>
      <c r="T22" s="79">
        <f t="shared" si="6"/>
        <v>-117934.56976003014</v>
      </c>
      <c r="U22" s="79">
        <f t="shared" si="6"/>
        <v>-11510.431799466503</v>
      </c>
      <c r="V22" s="79">
        <f t="shared" si="6"/>
        <v>-90303.899889979861</v>
      </c>
    </row>
    <row r="23" spans="1:22">
      <c r="A23" s="52" t="s">
        <v>79</v>
      </c>
      <c r="B23" s="79">
        <f t="shared" ref="B23:V23" si="7">C100-C79</f>
        <v>-2009787.0027104348</v>
      </c>
      <c r="C23" s="79">
        <f t="shared" si="7"/>
        <v>-783360.85905791819</v>
      </c>
      <c r="D23" s="79">
        <f t="shared" si="7"/>
        <v>235658.60586139961</v>
      </c>
      <c r="E23" s="79">
        <f t="shared" si="7"/>
        <v>2001831.1063867207</v>
      </c>
      <c r="F23" s="79">
        <f t="shared" si="7"/>
        <v>710652.33487079293</v>
      </c>
      <c r="G23" s="79">
        <f t="shared" si="7"/>
        <v>-249130.91737084463</v>
      </c>
      <c r="H23" s="79">
        <f t="shared" si="7"/>
        <v>-104358.54835995514</v>
      </c>
      <c r="I23" s="79">
        <f t="shared" si="7"/>
        <v>28892.404708549242</v>
      </c>
      <c r="J23" s="79">
        <f t="shared" si="7"/>
        <v>13146.115572805807</v>
      </c>
      <c r="K23" s="79">
        <f t="shared" si="7"/>
        <v>-16387.365098541108</v>
      </c>
      <c r="L23" s="79">
        <f t="shared" si="7"/>
        <v>-3883.5385576862391</v>
      </c>
      <c r="M23" s="79">
        <f t="shared" si="7"/>
        <v>-35698.59149660042</v>
      </c>
      <c r="N23" s="79">
        <f t="shared" si="7"/>
        <v>-182511.58545726305</v>
      </c>
      <c r="O23" s="79">
        <f t="shared" si="7"/>
        <v>-54592.13224030094</v>
      </c>
      <c r="P23" s="79">
        <f t="shared" si="7"/>
        <v>9854.5314990598854</v>
      </c>
      <c r="Q23" s="79">
        <f t="shared" si="7"/>
        <v>-2167.5250993471091</v>
      </c>
      <c r="R23" s="79">
        <f t="shared" si="7"/>
        <v>-3240.3135815615497</v>
      </c>
      <c r="S23" s="79">
        <f t="shared" si="7"/>
        <v>-8787.2699991685367</v>
      </c>
      <c r="T23" s="79">
        <f t="shared" si="7"/>
        <v>-9635.1185003000137</v>
      </c>
      <c r="U23" s="79">
        <f t="shared" si="7"/>
        <v>-1585.1743061204998</v>
      </c>
      <c r="V23" s="79">
        <f t="shared" si="7"/>
        <v>-6231.6296486054489</v>
      </c>
    </row>
    <row r="24" spans="1:22">
      <c r="A24" s="52" t="s">
        <v>80</v>
      </c>
      <c r="B24" s="79">
        <f t="shared" ref="B24:V24" si="8">C101-C80</f>
        <v>-12742575.790023854</v>
      </c>
      <c r="C24" s="79">
        <f t="shared" si="8"/>
        <v>-5121959.5002728039</v>
      </c>
      <c r="D24" s="79">
        <f t="shared" si="8"/>
        <v>1508216.4327200162</v>
      </c>
      <c r="E24" s="79">
        <f t="shared" si="8"/>
        <v>12741648.572448783</v>
      </c>
      <c r="F24" s="79">
        <f t="shared" si="8"/>
        <v>4522135.936850314</v>
      </c>
      <c r="G24" s="79">
        <f t="shared" si="8"/>
        <v>-1671225.7427637114</v>
      </c>
      <c r="H24" s="79">
        <f t="shared" si="8"/>
        <v>-728349.22267345805</v>
      </c>
      <c r="I24" s="79">
        <f t="shared" si="8"/>
        <v>332792.05059623753</v>
      </c>
      <c r="J24" s="79">
        <f t="shared" si="8"/>
        <v>147535.14714282332</v>
      </c>
      <c r="K24" s="79">
        <f t="shared" si="8"/>
        <v>-140444.48798904894</v>
      </c>
      <c r="L24" s="79">
        <f t="shared" si="8"/>
        <v>-27966.620395743434</v>
      </c>
      <c r="M24" s="79">
        <f t="shared" si="8"/>
        <v>-259260.21391139599</v>
      </c>
      <c r="N24" s="79">
        <f t="shared" si="8"/>
        <v>-1587661.4584271405</v>
      </c>
      <c r="O24" s="79">
        <f t="shared" si="8"/>
        <v>-484779.47760419082</v>
      </c>
      <c r="P24" s="79">
        <f t="shared" si="8"/>
        <v>80721.956675477675</v>
      </c>
      <c r="Q24" s="79">
        <f t="shared" si="8"/>
        <v>-23516.81563805521</v>
      </c>
      <c r="R24" s="79">
        <f t="shared" si="8"/>
        <v>-29472.551769485115</v>
      </c>
      <c r="S24" s="79">
        <f t="shared" si="8"/>
        <v>-87513.220027018106</v>
      </c>
      <c r="T24" s="79">
        <f t="shared" si="8"/>
        <v>-92738.814464899944</v>
      </c>
      <c r="U24" s="79">
        <f t="shared" si="8"/>
        <v>-3295.1315678078099</v>
      </c>
      <c r="V24" s="79">
        <f t="shared" si="8"/>
        <v>-67779.263333965791</v>
      </c>
    </row>
    <row r="25" spans="1:22">
      <c r="A25" s="52" t="s">
        <v>49</v>
      </c>
      <c r="B25" s="79">
        <f t="shared" ref="B25:V25" si="9">C102-C81</f>
        <v>-8093551.5276095355</v>
      </c>
      <c r="C25" s="79">
        <f t="shared" si="9"/>
        <v>-2933769.2394714192</v>
      </c>
      <c r="D25" s="79">
        <f t="shared" si="9"/>
        <v>775177.44634070923</v>
      </c>
      <c r="E25" s="79">
        <f t="shared" si="9"/>
        <v>7986247.6899151001</v>
      </c>
      <c r="F25" s="79">
        <f t="shared" si="9"/>
        <v>2606129.9594012704</v>
      </c>
      <c r="G25" s="79">
        <f t="shared" si="9"/>
        <v>-933180.87940343691</v>
      </c>
      <c r="H25" s="79">
        <f t="shared" si="9"/>
        <v>-347562.84811405389</v>
      </c>
      <c r="I25" s="79">
        <f t="shared" si="9"/>
        <v>167284.17089074259</v>
      </c>
      <c r="J25" s="79">
        <f t="shared" si="9"/>
        <v>150834.80168021371</v>
      </c>
      <c r="K25" s="79">
        <f t="shared" si="9"/>
        <v>-70412.644377733348</v>
      </c>
      <c r="L25" s="79">
        <f t="shared" si="9"/>
        <v>-14249.045840326798</v>
      </c>
      <c r="M25" s="79">
        <f t="shared" si="9"/>
        <v>-134955.92486231402</v>
      </c>
      <c r="N25" s="79">
        <f t="shared" si="9"/>
        <v>-710012.82788559236</v>
      </c>
      <c r="O25" s="79">
        <f t="shared" si="9"/>
        <v>-196376.68283174722</v>
      </c>
      <c r="P25" s="79">
        <f t="shared" si="9"/>
        <v>31003.236738048086</v>
      </c>
      <c r="Q25" s="79">
        <f t="shared" si="9"/>
        <v>-11215.278565234708</v>
      </c>
      <c r="R25" s="79">
        <f t="shared" si="9"/>
        <v>-13434.683444497598</v>
      </c>
      <c r="S25" s="79">
        <f t="shared" si="9"/>
        <v>-35489.789902120596</v>
      </c>
      <c r="T25" s="79">
        <f t="shared" si="9"/>
        <v>-35925.282947587431</v>
      </c>
      <c r="U25" s="79">
        <f t="shared" si="9"/>
        <v>-4023.8901901590289</v>
      </c>
      <c r="V25" s="79">
        <f t="shared" si="9"/>
        <v>-22849.529534308705</v>
      </c>
    </row>
    <row r="26" spans="1:22">
      <c r="A26" s="52" t="s">
        <v>81</v>
      </c>
      <c r="B26" s="79">
        <f t="shared" ref="B26:V26" si="10">C103-C82</f>
        <v>-23713283.277680054</v>
      </c>
      <c r="C26" s="79">
        <f t="shared" si="10"/>
        <v>-11223774.636196243</v>
      </c>
      <c r="D26" s="79">
        <f t="shared" si="10"/>
        <v>3024907.3892700346</v>
      </c>
      <c r="E26" s="79">
        <f t="shared" si="10"/>
        <v>24186834.905919291</v>
      </c>
      <c r="F26" s="79">
        <f t="shared" si="10"/>
        <v>10208270.415377032</v>
      </c>
      <c r="G26" s="79">
        <f t="shared" si="10"/>
        <v>-3314675.7750652907</v>
      </c>
      <c r="H26" s="79">
        <f t="shared" si="10"/>
        <v>-1835537.3658601576</v>
      </c>
      <c r="I26" s="79">
        <f t="shared" si="10"/>
        <v>455388.69459767698</v>
      </c>
      <c r="J26" s="79">
        <f t="shared" si="10"/>
        <v>257679.93982810411</v>
      </c>
      <c r="K26" s="79">
        <f t="shared" si="10"/>
        <v>-319513.57521388773</v>
      </c>
      <c r="L26" s="79">
        <f t="shared" si="10"/>
        <v>-53342.977821827808</v>
      </c>
      <c r="M26" s="79">
        <f t="shared" si="10"/>
        <v>-453894.24233137118</v>
      </c>
      <c r="N26" s="79">
        <f t="shared" si="10"/>
        <v>-3325426.6874532811</v>
      </c>
      <c r="O26" s="79">
        <f t="shared" si="10"/>
        <v>-1151852.4613033403</v>
      </c>
      <c r="P26" s="79">
        <f t="shared" si="10"/>
        <v>166381.00387569703</v>
      </c>
      <c r="Q26" s="79">
        <f t="shared" si="10"/>
        <v>-30562.271541186725</v>
      </c>
      <c r="R26" s="79">
        <f t="shared" si="10"/>
        <v>-45541.346177015454</v>
      </c>
      <c r="S26" s="79">
        <f t="shared" si="10"/>
        <v>-184871.87776343385</v>
      </c>
      <c r="T26" s="79">
        <f t="shared" si="10"/>
        <v>-201865.15289917006</v>
      </c>
      <c r="U26" s="79">
        <f t="shared" si="10"/>
        <v>1625.8042236875299</v>
      </c>
      <c r="V26" s="79">
        <f t="shared" si="10"/>
        <v>-149885.43921481003</v>
      </c>
    </row>
    <row r="27" spans="1:22">
      <c r="A27" s="52" t="s">
        <v>82</v>
      </c>
      <c r="B27" s="79">
        <f t="shared" ref="B27:V27" si="11">C104-C83</f>
        <v>-6195874.1152939349</v>
      </c>
      <c r="C27" s="79">
        <f t="shared" si="11"/>
        <v>-2508975.8892856091</v>
      </c>
      <c r="D27" s="79">
        <f t="shared" si="11"/>
        <v>701089.67989785317</v>
      </c>
      <c r="E27" s="79">
        <f t="shared" si="11"/>
        <v>6205619.7109084455</v>
      </c>
      <c r="F27" s="79">
        <f t="shared" si="11"/>
        <v>2286197.2743040444</v>
      </c>
      <c r="G27" s="79">
        <f t="shared" si="11"/>
        <v>-787706.47335123038</v>
      </c>
      <c r="H27" s="79">
        <f t="shared" si="11"/>
        <v>-365252.83756537567</v>
      </c>
      <c r="I27" s="79">
        <f t="shared" si="11"/>
        <v>88840.516944273855</v>
      </c>
      <c r="J27" s="79">
        <f t="shared" si="11"/>
        <v>75127.953617195308</v>
      </c>
      <c r="K27" s="79">
        <f t="shared" si="11"/>
        <v>-80079.184177005431</v>
      </c>
      <c r="L27" s="79">
        <f t="shared" si="11"/>
        <v>-15279.810999287001</v>
      </c>
      <c r="M27" s="79">
        <f t="shared" si="11"/>
        <v>-121916.8122988299</v>
      </c>
      <c r="N27" s="79">
        <f t="shared" si="11"/>
        <v>-809675.12779029086</v>
      </c>
      <c r="O27" s="79">
        <f t="shared" si="11"/>
        <v>-244303.07257681014</v>
      </c>
      <c r="P27" s="79">
        <f t="shared" si="11"/>
        <v>38021.975293408846</v>
      </c>
      <c r="Q27" s="79">
        <f t="shared" si="11"/>
        <v>-12746.275301584101</v>
      </c>
      <c r="R27" s="79">
        <f t="shared" si="11"/>
        <v>-14307.718246845398</v>
      </c>
      <c r="S27" s="79">
        <f t="shared" si="11"/>
        <v>-45932.749179824081</v>
      </c>
      <c r="T27" s="79">
        <f t="shared" si="11"/>
        <v>-48525.841714586772</v>
      </c>
      <c r="U27" s="79">
        <f t="shared" si="11"/>
        <v>-5252.5996437835493</v>
      </c>
      <c r="V27" s="79">
        <f t="shared" si="11"/>
        <v>-37340.713813619164</v>
      </c>
    </row>
    <row r="28" spans="1:22">
      <c r="A28" s="52" t="s">
        <v>83</v>
      </c>
      <c r="B28" s="79">
        <f t="shared" ref="B28:V28" si="12">C105-C84</f>
        <v>-78773314.479654908</v>
      </c>
      <c r="C28" s="79">
        <f t="shared" si="12"/>
        <v>-30529380.713030197</v>
      </c>
      <c r="D28" s="79">
        <f t="shared" si="12"/>
        <v>8872425.5550063197</v>
      </c>
      <c r="E28" s="79">
        <f t="shared" si="12"/>
        <v>78889774.976004571</v>
      </c>
      <c r="F28" s="79">
        <f t="shared" si="12"/>
        <v>27781148.240226746</v>
      </c>
      <c r="G28" s="79">
        <f t="shared" si="12"/>
        <v>-10334656.859440193</v>
      </c>
      <c r="H28" s="79">
        <f t="shared" si="12"/>
        <v>-4620907.199929039</v>
      </c>
      <c r="I28" s="79">
        <f t="shared" si="12"/>
        <v>1084405.5280049315</v>
      </c>
      <c r="J28" s="79">
        <f t="shared" si="12"/>
        <v>1341808.5497854217</v>
      </c>
      <c r="K28" s="79">
        <f t="shared" si="12"/>
        <v>-815196.13904841803</v>
      </c>
      <c r="L28" s="79">
        <f t="shared" si="12"/>
        <v>-191804.18036307488</v>
      </c>
      <c r="M28" s="79">
        <f t="shared" si="12"/>
        <v>-1576291.67658218</v>
      </c>
      <c r="N28" s="79">
        <f t="shared" si="12"/>
        <v>-9419636.1482032686</v>
      </c>
      <c r="O28" s="79">
        <f t="shared" si="12"/>
        <v>-2833587.6253818832</v>
      </c>
      <c r="P28" s="79">
        <f t="shared" si="12"/>
        <v>456688.36282152869</v>
      </c>
      <c r="Q28" s="79">
        <f t="shared" si="12"/>
        <v>-142193.84428143594</v>
      </c>
      <c r="R28" s="79">
        <f t="shared" si="12"/>
        <v>-173925.84656755603</v>
      </c>
      <c r="S28" s="79">
        <f t="shared" si="12"/>
        <v>-542468.3348615095</v>
      </c>
      <c r="T28" s="79">
        <f t="shared" si="12"/>
        <v>-560136.64188007172</v>
      </c>
      <c r="U28" s="79">
        <f t="shared" si="12"/>
        <v>-68930.470638053142</v>
      </c>
      <c r="V28" s="79">
        <f t="shared" si="12"/>
        <v>-398489.70242582588</v>
      </c>
    </row>
    <row r="29" spans="1:22">
      <c r="A29" s="52" t="s">
        <v>84</v>
      </c>
      <c r="B29" s="79">
        <f t="shared" ref="B29:V29" si="13">C106-C85</f>
        <v>-38605354.577145152</v>
      </c>
      <c r="C29" s="79">
        <f t="shared" si="13"/>
        <v>-14656764.102380045</v>
      </c>
      <c r="D29" s="79">
        <f t="shared" si="13"/>
        <v>3907113.6674492452</v>
      </c>
      <c r="E29" s="79">
        <f t="shared" si="13"/>
        <v>38391849.650460437</v>
      </c>
      <c r="F29" s="79">
        <f t="shared" si="13"/>
        <v>13252074.421976857</v>
      </c>
      <c r="G29" s="79">
        <f t="shared" si="13"/>
        <v>-4715349.3694611024</v>
      </c>
      <c r="H29" s="79">
        <f t="shared" si="13"/>
        <v>-1991935.7065844524</v>
      </c>
      <c r="I29" s="79">
        <f t="shared" si="13"/>
        <v>605136.61886010331</v>
      </c>
      <c r="J29" s="79">
        <f t="shared" si="13"/>
        <v>736933.22897512303</v>
      </c>
      <c r="K29" s="79">
        <f t="shared" si="13"/>
        <v>-395273.06334604882</v>
      </c>
      <c r="L29" s="79">
        <f t="shared" si="13"/>
        <v>-96167.407862252207</v>
      </c>
      <c r="M29" s="79">
        <f t="shared" si="13"/>
        <v>-763816.84474286065</v>
      </c>
      <c r="N29" s="79">
        <f t="shared" si="13"/>
        <v>-4386549.0999441594</v>
      </c>
      <c r="O29" s="79">
        <f t="shared" si="13"/>
        <v>-1282803.7211766597</v>
      </c>
      <c r="P29" s="79">
        <f t="shared" si="13"/>
        <v>190317.06090433709</v>
      </c>
      <c r="Q29" s="79">
        <f t="shared" si="13"/>
        <v>-75255.252019129694</v>
      </c>
      <c r="R29" s="79">
        <f t="shared" si="13"/>
        <v>-83861.0661322464</v>
      </c>
      <c r="S29" s="79">
        <f t="shared" si="13"/>
        <v>-251486.22999265278</v>
      </c>
      <c r="T29" s="79">
        <f t="shared" si="13"/>
        <v>-255364.42738937307</v>
      </c>
      <c r="U29" s="79">
        <f t="shared" si="13"/>
        <v>-31584.550840689277</v>
      </c>
      <c r="V29" s="79">
        <f t="shared" si="13"/>
        <v>-180854.97178395092</v>
      </c>
    </row>
    <row r="30" spans="1:22">
      <c r="A30" s="52" t="s">
        <v>85</v>
      </c>
      <c r="B30" s="79">
        <f t="shared" ref="B30:V30" si="14">C107-C86</f>
        <v>-7042196.8969109198</v>
      </c>
      <c r="C30" s="79">
        <f t="shared" si="14"/>
        <v>-2465023.3194414447</v>
      </c>
      <c r="D30" s="79">
        <f t="shared" si="14"/>
        <v>762275.46611679764</v>
      </c>
      <c r="E30" s="79">
        <f t="shared" si="14"/>
        <v>7000415.4800197305</v>
      </c>
      <c r="F30" s="79">
        <f t="shared" si="14"/>
        <v>2224797.772688339</v>
      </c>
      <c r="G30" s="79">
        <f t="shared" si="14"/>
        <v>-917526.62765463255</v>
      </c>
      <c r="H30" s="79">
        <f t="shared" si="14"/>
        <v>-358837.63476427842</v>
      </c>
      <c r="I30" s="79">
        <f t="shared" si="14"/>
        <v>102547.93745247222</v>
      </c>
      <c r="J30" s="79">
        <f t="shared" si="14"/>
        <v>147718.05244183491</v>
      </c>
      <c r="K30" s="79">
        <f t="shared" si="14"/>
        <v>-62142.695878965082</v>
      </c>
      <c r="L30" s="79">
        <f t="shared" si="14"/>
        <v>-14350.004164295999</v>
      </c>
      <c r="M30" s="79">
        <f t="shared" si="14"/>
        <v>-129066.06401674496</v>
      </c>
      <c r="N30" s="79">
        <f t="shared" si="14"/>
        <v>-725138.48597708251</v>
      </c>
      <c r="O30" s="79">
        <f t="shared" si="14"/>
        <v>-199346.98429575795</v>
      </c>
      <c r="P30" s="79">
        <f t="shared" si="14"/>
        <v>35142.72765185195</v>
      </c>
      <c r="Q30" s="79">
        <f t="shared" si="14"/>
        <v>-11971.735106188105</v>
      </c>
      <c r="R30" s="79">
        <f t="shared" si="14"/>
        <v>-14224.585703613804</v>
      </c>
      <c r="S30" s="79">
        <f t="shared" si="14"/>
        <v>-40162.743410725321</v>
      </c>
      <c r="T30" s="79">
        <f t="shared" si="14"/>
        <v>-40987.645966681594</v>
      </c>
      <c r="U30" s="79">
        <f t="shared" si="14"/>
        <v>-5939.7587853763398</v>
      </c>
      <c r="V30" s="79">
        <f t="shared" si="14"/>
        <v>-27672.732380294678</v>
      </c>
    </row>
    <row r="31" spans="1:22">
      <c r="A31" s="52" t="s">
        <v>57</v>
      </c>
      <c r="B31" s="79">
        <f t="shared" ref="B31:V31" si="15">C108-C87</f>
        <v>-23451844.698477715</v>
      </c>
      <c r="C31" s="79">
        <f t="shared" si="15"/>
        <v>-9184252.2652811445</v>
      </c>
      <c r="D31" s="79">
        <f t="shared" si="15"/>
        <v>2271725.9268851732</v>
      </c>
      <c r="E31" s="79">
        <f t="shared" si="15"/>
        <v>23192780.388351168</v>
      </c>
      <c r="F31" s="79">
        <f t="shared" si="15"/>
        <v>8241662.4649247304</v>
      </c>
      <c r="G31" s="79">
        <f t="shared" si="15"/>
        <v>-2654378.9729205929</v>
      </c>
      <c r="H31" s="79">
        <f t="shared" si="15"/>
        <v>-1074731.9249411267</v>
      </c>
      <c r="I31" s="79">
        <f t="shared" si="15"/>
        <v>448447.30112214218</v>
      </c>
      <c r="J31" s="79">
        <f t="shared" si="15"/>
        <v>334052.12412771629</v>
      </c>
      <c r="K31" s="79">
        <f t="shared" si="15"/>
        <v>-247787.08128246199</v>
      </c>
      <c r="L31" s="79">
        <f t="shared" si="15"/>
        <v>-62958.07760702644</v>
      </c>
      <c r="M31" s="79">
        <f t="shared" si="15"/>
        <v>-485086.93470514845</v>
      </c>
      <c r="N31" s="79">
        <f t="shared" si="15"/>
        <v>-2685790.2321764007</v>
      </c>
      <c r="O31" s="79">
        <f t="shared" si="15"/>
        <v>-805717.5063958494</v>
      </c>
      <c r="P31" s="79">
        <f t="shared" si="15"/>
        <v>116241.82953438093</v>
      </c>
      <c r="Q31" s="79">
        <f t="shared" si="15"/>
        <v>-47289.260059913562</v>
      </c>
      <c r="R31" s="79">
        <f t="shared" si="15"/>
        <v>-50941.199715019728</v>
      </c>
      <c r="S31" s="79">
        <f t="shared" si="15"/>
        <v>-150957.91780558601</v>
      </c>
      <c r="T31" s="79">
        <f t="shared" si="15"/>
        <v>-152030.02069762186</v>
      </c>
      <c r="U31" s="79">
        <f t="shared" si="15"/>
        <v>-16137.796239317104</v>
      </c>
      <c r="V31" s="79">
        <f t="shared" si="15"/>
        <v>-110337.50946805172</v>
      </c>
    </row>
    <row r="32" spans="1:22">
      <c r="A32" s="52" t="s">
        <v>86</v>
      </c>
      <c r="B32" s="79">
        <f t="shared" ref="B32:V32" si="16">C109-C88</f>
        <v>-2242452.9896631222</v>
      </c>
      <c r="C32" s="79">
        <f t="shared" si="16"/>
        <v>-925652.83478306769</v>
      </c>
      <c r="D32" s="79">
        <f t="shared" si="16"/>
        <v>311814.40682960756</v>
      </c>
      <c r="E32" s="79">
        <f t="shared" si="16"/>
        <v>2272390.0329092685</v>
      </c>
      <c r="F32" s="79">
        <f t="shared" si="16"/>
        <v>826888.14460882533</v>
      </c>
      <c r="G32" s="79">
        <f t="shared" si="16"/>
        <v>-341006.45433145779</v>
      </c>
      <c r="H32" s="79">
        <f t="shared" si="16"/>
        <v>-158543.21197679808</v>
      </c>
      <c r="I32" s="79">
        <f t="shared" si="16"/>
        <v>50111.623351324335</v>
      </c>
      <c r="J32" s="79">
        <f t="shared" si="16"/>
        <v>28986.677788561166</v>
      </c>
      <c r="K32" s="79">
        <f t="shared" si="16"/>
        <v>-24193.216666323016</v>
      </c>
      <c r="L32" s="79">
        <f t="shared" si="16"/>
        <v>-4157.8279637652813</v>
      </c>
      <c r="M32" s="79">
        <f t="shared" si="16"/>
        <v>-42461.993595709908</v>
      </c>
      <c r="N32" s="79">
        <f t="shared" si="16"/>
        <v>-288563.39818080887</v>
      </c>
      <c r="O32" s="79">
        <f t="shared" si="16"/>
        <v>-89983.508608842269</v>
      </c>
      <c r="P32" s="79">
        <f t="shared" si="16"/>
        <v>16730.517397739604</v>
      </c>
      <c r="Q32" s="79">
        <f t="shared" si="16"/>
        <v>-3204.7562602762009</v>
      </c>
      <c r="R32" s="79">
        <f t="shared" si="16"/>
        <v>-5123.9278793499616</v>
      </c>
      <c r="S32" s="79">
        <f t="shared" si="16"/>
        <v>-15504.123683343205</v>
      </c>
      <c r="T32" s="79">
        <f t="shared" si="16"/>
        <v>-17263.023238675814</v>
      </c>
      <c r="U32" s="79">
        <f t="shared" si="16"/>
        <v>-689.26188895988071</v>
      </c>
      <c r="V32" s="79">
        <f t="shared" si="16"/>
        <v>-12283.1732335345</v>
      </c>
    </row>
    <row r="33" spans="1:22">
      <c r="A33" s="52" t="s">
        <v>87</v>
      </c>
      <c r="B33" s="79">
        <f t="shared" ref="B33:V33" si="17">C110-C89</f>
        <v>-2952244.9713095124</v>
      </c>
      <c r="C33" s="79">
        <f t="shared" si="17"/>
        <v>-1267317.5648479813</v>
      </c>
      <c r="D33" s="79">
        <f t="shared" si="17"/>
        <v>271457.75001865911</v>
      </c>
      <c r="E33" s="79">
        <f t="shared" si="17"/>
        <v>2944265.6037916997</v>
      </c>
      <c r="F33" s="79">
        <f t="shared" si="17"/>
        <v>1138641.8471705844</v>
      </c>
      <c r="G33" s="79">
        <f t="shared" si="17"/>
        <v>-329481.72818341164</v>
      </c>
      <c r="H33" s="79">
        <f t="shared" si="17"/>
        <v>-159835.75595453786</v>
      </c>
      <c r="I33" s="79">
        <f t="shared" si="17"/>
        <v>62984.951599709071</v>
      </c>
      <c r="J33" s="79">
        <f t="shared" si="17"/>
        <v>51192.690128132512</v>
      </c>
      <c r="K33" s="79">
        <f t="shared" si="17"/>
        <v>-29036.186870085337</v>
      </c>
      <c r="L33" s="79">
        <f t="shared" si="17"/>
        <v>-8039.2642007937102</v>
      </c>
      <c r="M33" s="79">
        <f t="shared" si="17"/>
        <v>-63151.167649477022</v>
      </c>
      <c r="N33" s="79">
        <f t="shared" si="17"/>
        <v>-351224.09285222832</v>
      </c>
      <c r="O33" s="79">
        <f t="shared" si="17"/>
        <v>-117827.86766343913</v>
      </c>
      <c r="P33" s="79">
        <f t="shared" si="17"/>
        <v>13016.055241074399</v>
      </c>
      <c r="Q33" s="79">
        <f t="shared" si="17"/>
        <v>-5119.7528706432786</v>
      </c>
      <c r="R33" s="79">
        <f t="shared" si="17"/>
        <v>-5933.8904215067814</v>
      </c>
      <c r="S33" s="79">
        <f t="shared" si="17"/>
        <v>-20137.535970495403</v>
      </c>
      <c r="T33" s="79">
        <f t="shared" si="17"/>
        <v>-19974.352500888082</v>
      </c>
      <c r="U33" s="79">
        <f t="shared" si="17"/>
        <v>-711.51123212689436</v>
      </c>
      <c r="V33" s="79">
        <f t="shared" si="17"/>
        <v>-13524.510007564619</v>
      </c>
    </row>
    <row r="34" spans="1:22">
      <c r="A34" s="52" t="s">
        <v>88</v>
      </c>
      <c r="B34" s="79">
        <f t="shared" ref="B34:V34" si="18">C111-C90</f>
        <v>-4756906.9085428948</v>
      </c>
      <c r="C34" s="79">
        <f t="shared" si="18"/>
        <v>-1647222.1019532434</v>
      </c>
      <c r="D34" s="79">
        <f t="shared" si="18"/>
        <v>518194.45945617626</v>
      </c>
      <c r="E34" s="79">
        <f t="shared" si="18"/>
        <v>4709316.159231565</v>
      </c>
      <c r="F34" s="79">
        <f t="shared" si="18"/>
        <v>1467834.7621819733</v>
      </c>
      <c r="G34" s="79">
        <f t="shared" si="18"/>
        <v>-612302.20701502287</v>
      </c>
      <c r="H34" s="79">
        <f t="shared" si="18"/>
        <v>-225508.99519245874</v>
      </c>
      <c r="I34" s="79">
        <f t="shared" si="18"/>
        <v>87498.652422576721</v>
      </c>
      <c r="J34" s="79">
        <f t="shared" si="18"/>
        <v>87584.354741901567</v>
      </c>
      <c r="K34" s="79">
        <f t="shared" si="18"/>
        <v>-50220.828889648779</v>
      </c>
      <c r="L34" s="79">
        <f t="shared" si="18"/>
        <v>-10341.378195600046</v>
      </c>
      <c r="M34" s="79">
        <f t="shared" si="18"/>
        <v>-89953.607700966648</v>
      </c>
      <c r="N34" s="79">
        <f t="shared" si="18"/>
        <v>-532157.88252099324</v>
      </c>
      <c r="O34" s="79">
        <f t="shared" si="18"/>
        <v>-139264.61894031009</v>
      </c>
      <c r="P34" s="79">
        <f t="shared" si="18"/>
        <v>25558.826731807698</v>
      </c>
      <c r="Q34" s="79">
        <f t="shared" si="18"/>
        <v>-10449.602245323011</v>
      </c>
      <c r="R34" s="79">
        <f t="shared" si="18"/>
        <v>-11273.174260594591</v>
      </c>
      <c r="S34" s="79">
        <f t="shared" si="18"/>
        <v>-29798.366109307797</v>
      </c>
      <c r="T34" s="79">
        <f t="shared" si="18"/>
        <v>-31136.138496255269</v>
      </c>
      <c r="U34" s="79">
        <f t="shared" si="18"/>
        <v>-4397.502943292624</v>
      </c>
      <c r="V34" s="79">
        <f t="shared" si="18"/>
        <v>-22774.770415852807</v>
      </c>
    </row>
    <row r="35" spans="1:22" ht="17" customHeight="1" thickBot="1">
      <c r="A35" s="34" t="s">
        <v>63</v>
      </c>
      <c r="B35" s="80">
        <f t="shared" ref="B35:V35" si="19">C112-C91</f>
        <v>-14995503.540217929</v>
      </c>
      <c r="C35" s="80">
        <f t="shared" si="19"/>
        <v>-5731996.4711602125</v>
      </c>
      <c r="D35" s="80">
        <f t="shared" si="19"/>
        <v>1380804.700763186</v>
      </c>
      <c r="E35" s="80">
        <f t="shared" si="19"/>
        <v>14824604.020086545</v>
      </c>
      <c r="F35" s="80">
        <f t="shared" si="19"/>
        <v>5149190.6429126095</v>
      </c>
      <c r="G35" s="80">
        <f t="shared" si="19"/>
        <v>-1693310.9369833623</v>
      </c>
      <c r="H35" s="80">
        <f t="shared" si="19"/>
        <v>-682420.12968252809</v>
      </c>
      <c r="I35" s="80">
        <f t="shared" si="19"/>
        <v>272892.22102630697</v>
      </c>
      <c r="J35" s="80">
        <f t="shared" si="19"/>
        <v>281051.67153247772</v>
      </c>
      <c r="K35" s="80">
        <f t="shared" si="19"/>
        <v>-146022.59733511996</v>
      </c>
      <c r="L35" s="80">
        <f t="shared" si="19"/>
        <v>-38875.473703402618</v>
      </c>
      <c r="M35" s="80">
        <f t="shared" si="19"/>
        <v>-299002.55738690682</v>
      </c>
      <c r="N35" s="80">
        <f t="shared" si="19"/>
        <v>-1633845.18510684</v>
      </c>
      <c r="O35" s="80">
        <f t="shared" si="19"/>
        <v>-482635.26408076566</v>
      </c>
      <c r="P35" s="80">
        <f t="shared" si="19"/>
        <v>65524.767351302318</v>
      </c>
      <c r="Q35" s="80">
        <f t="shared" si="19"/>
        <v>-29314.221475147118</v>
      </c>
      <c r="R35" s="80">
        <f t="shared" si="19"/>
        <v>-31127.697925966408</v>
      </c>
      <c r="S35" s="80">
        <f t="shared" si="19"/>
        <v>-92282.231402595877</v>
      </c>
      <c r="T35" s="80">
        <f t="shared" si="19"/>
        <v>-91955.769841540139</v>
      </c>
      <c r="U35" s="80">
        <f t="shared" si="19"/>
        <v>-10032.895884460449</v>
      </c>
      <c r="V35" s="80">
        <f t="shared" si="19"/>
        <v>-64420.670360004879</v>
      </c>
    </row>
    <row r="36" spans="1:22" ht="16" customHeight="1" thickTop="1">
      <c r="A36" s="7" t="s">
        <v>6</v>
      </c>
      <c r="B36" s="72">
        <f t="shared" ref="B36:V36" si="20">SUM(B16:B35)</f>
        <v>-286011030.33994967</v>
      </c>
      <c r="C36" s="72">
        <f t="shared" si="20"/>
        <v>-112680957.63972363</v>
      </c>
      <c r="D36" s="72">
        <f t="shared" si="20"/>
        <v>30467583.520555809</v>
      </c>
      <c r="E36" s="72">
        <f t="shared" si="20"/>
        <v>285006050.84216785</v>
      </c>
      <c r="F36" s="72">
        <f t="shared" si="20"/>
        <v>101399085.67700045</v>
      </c>
      <c r="G36" s="72">
        <f t="shared" si="20"/>
        <v>-35280112.246939696</v>
      </c>
      <c r="H36" s="72">
        <f t="shared" si="20"/>
        <v>-15314308.652748512</v>
      </c>
      <c r="I36" s="72">
        <f t="shared" si="20"/>
        <v>5263634.6969504328</v>
      </c>
      <c r="J36" s="72">
        <f t="shared" si="20"/>
        <v>4335956.2519140076</v>
      </c>
      <c r="K36" s="72">
        <f t="shared" si="20"/>
        <v>-3114024.4932627957</v>
      </c>
      <c r="L36" s="72">
        <f t="shared" si="20"/>
        <v>-684141.27921668044</v>
      </c>
      <c r="M36" s="72">
        <f t="shared" si="20"/>
        <v>-5637815.2571589816</v>
      </c>
      <c r="N36" s="72">
        <f t="shared" si="20"/>
        <v>-33631855.889197916</v>
      </c>
      <c r="O36" s="72">
        <f t="shared" si="20"/>
        <v>-10141939.754163593</v>
      </c>
      <c r="P36" s="72">
        <f t="shared" si="20"/>
        <v>1542663.0788256086</v>
      </c>
      <c r="Q36" s="72">
        <f t="shared" si="20"/>
        <v>-530956.41253640642</v>
      </c>
      <c r="R36" s="72">
        <f t="shared" si="20"/>
        <v>-611375.64698992041</v>
      </c>
      <c r="S36" s="72">
        <f t="shared" si="20"/>
        <v>-1881689.0600901716</v>
      </c>
      <c r="T36" s="72">
        <f t="shared" si="20"/>
        <v>-1944731.1801416704</v>
      </c>
      <c r="U36" s="72">
        <f t="shared" si="20"/>
        <v>-170977.97221533707</v>
      </c>
      <c r="V36" s="72">
        <f t="shared" si="20"/>
        <v>-1411471.5560944011</v>
      </c>
    </row>
    <row r="37" spans="1:22">
      <c r="A37" s="7" t="s">
        <v>110</v>
      </c>
      <c r="B37" s="72">
        <f>SUM($B$36:B36)</f>
        <v>-286011030.33994967</v>
      </c>
      <c r="C37" s="72">
        <f>SUM($B$36:C36)</f>
        <v>-398691987.97967327</v>
      </c>
      <c r="D37" s="72">
        <f>SUM($B$36:D36)</f>
        <v>-368224404.45911747</v>
      </c>
      <c r="E37" s="72">
        <f>SUM($B$36:E36)</f>
        <v>-83218353.616949618</v>
      </c>
      <c r="F37" s="72">
        <f>SUM($B$36:F36)</f>
        <v>18180732.06005083</v>
      </c>
      <c r="G37" s="72">
        <f>SUM($B$36:G36)</f>
        <v>-17099380.186888866</v>
      </c>
      <c r="H37" s="72">
        <f>SUM($B$36:H36)</f>
        <v>-32413688.839637376</v>
      </c>
      <c r="I37" s="72">
        <f>SUM($B$36:I36)</f>
        <v>-27150054.142686944</v>
      </c>
      <c r="J37" s="72">
        <f>SUM($B$36:J36)</f>
        <v>-22814097.890772939</v>
      </c>
      <c r="K37" s="72">
        <f>SUM($B$36:K36)</f>
        <v>-25928122.384035736</v>
      </c>
      <c r="L37" s="72">
        <f>SUM($B$36:L36)</f>
        <v>-26612263.663252417</v>
      </c>
      <c r="M37" s="72">
        <f>SUM($B$36:M36)</f>
        <v>-32250078.9204114</v>
      </c>
      <c r="N37" s="72">
        <f>SUM($B$36:N36)</f>
        <v>-65881934.809609316</v>
      </c>
      <c r="O37" s="72">
        <f>SUM($B$36:O36)</f>
        <v>-76023874.563772917</v>
      </c>
      <c r="P37" s="72">
        <f>SUM($B$36:P36)</f>
        <v>-74481211.484947309</v>
      </c>
      <c r="Q37" s="72">
        <f>SUM($B$36:Q36)</f>
        <v>-75012167.897483721</v>
      </c>
      <c r="R37" s="72">
        <f>SUM($B$36:R36)</f>
        <v>-75623543.544473648</v>
      </c>
      <c r="S37" s="72">
        <f>SUM($B$36:S36)</f>
        <v>-77505232.604563817</v>
      </c>
      <c r="T37" s="72">
        <f>SUM($B$36:T36)</f>
        <v>-79449963.78470549</v>
      </c>
      <c r="U37" s="72">
        <f>SUM($B$36:U36)</f>
        <v>-79620941.756920829</v>
      </c>
      <c r="V37" s="72">
        <f>SUM($B$36:V36)</f>
        <v>-81032413.313015237</v>
      </c>
    </row>
    <row r="38" spans="1:22">
      <c r="A38" s="7"/>
      <c r="B38" s="73"/>
      <c r="C38" s="73"/>
      <c r="D38" s="73"/>
      <c r="E38" s="73"/>
      <c r="F38" s="73"/>
      <c r="G38" s="73"/>
      <c r="H38" s="73"/>
      <c r="I38" s="73"/>
      <c r="J38" s="73"/>
    </row>
    <row r="39" spans="1:22" ht="17" customHeight="1">
      <c r="A39" s="7"/>
      <c r="B39" s="73"/>
      <c r="C39" s="73"/>
      <c r="D39" s="73"/>
      <c r="E39" s="73"/>
      <c r="F39" s="73"/>
      <c r="G39" s="73"/>
      <c r="H39" s="73"/>
      <c r="I39" s="73"/>
      <c r="J39" s="73"/>
    </row>
    <row r="40" spans="1:22" ht="26" customHeight="1">
      <c r="A40" s="133" t="s">
        <v>111</v>
      </c>
      <c r="B40" s="132"/>
      <c r="C40" s="132"/>
      <c r="D40" s="132"/>
      <c r="E40" s="132"/>
      <c r="F40" s="132"/>
      <c r="G40" s="132"/>
      <c r="H40" s="132"/>
      <c r="I40" s="132"/>
      <c r="J40" s="132"/>
      <c r="K40" s="30"/>
      <c r="L40" s="29"/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 spans="1:22">
      <c r="M41" s="71"/>
    </row>
    <row r="42" spans="1:22">
      <c r="M42" s="71"/>
    </row>
    <row r="43" spans="1:22" ht="17" customHeight="1">
      <c r="M43" s="71"/>
    </row>
    <row r="44" spans="1:22">
      <c r="A44" s="5"/>
      <c r="B44" s="6">
        <v>43951</v>
      </c>
      <c r="C44" s="6">
        <v>43982</v>
      </c>
      <c r="D44" s="6">
        <v>44012</v>
      </c>
      <c r="E44" s="6">
        <v>44043</v>
      </c>
      <c r="F44" s="6">
        <v>44074</v>
      </c>
      <c r="G44" s="6">
        <v>44104</v>
      </c>
      <c r="H44" s="6">
        <v>44135</v>
      </c>
      <c r="I44" s="6">
        <v>44165</v>
      </c>
      <c r="J44" s="6">
        <v>44196</v>
      </c>
      <c r="K44" s="6">
        <v>44227</v>
      </c>
      <c r="L44" s="6">
        <v>44255</v>
      </c>
      <c r="M44" s="6">
        <v>44286</v>
      </c>
      <c r="N44" s="6">
        <v>44316</v>
      </c>
      <c r="O44" s="6">
        <v>44347</v>
      </c>
      <c r="P44" s="6">
        <v>44377</v>
      </c>
      <c r="Q44" s="6">
        <v>44408</v>
      </c>
      <c r="R44" s="6">
        <v>44439</v>
      </c>
      <c r="S44" s="6">
        <v>44469</v>
      </c>
      <c r="T44" s="6">
        <v>44500</v>
      </c>
      <c r="U44" s="6">
        <v>44530</v>
      </c>
      <c r="V44" s="6">
        <v>44561</v>
      </c>
    </row>
    <row r="45" spans="1:22">
      <c r="A45" s="52" t="s">
        <v>64</v>
      </c>
      <c r="B45" s="74">
        <f t="shared" ref="B45:V45" si="21">C114-C72</f>
        <v>-4710473.0077869715</v>
      </c>
      <c r="C45" s="74">
        <f t="shared" si="21"/>
        <v>-1715194.5461669441</v>
      </c>
      <c r="D45" s="74">
        <f t="shared" si="21"/>
        <v>393748.3010595637</v>
      </c>
      <c r="E45" s="74">
        <f t="shared" si="21"/>
        <v>4371993.0073012961</v>
      </c>
      <c r="F45" s="74">
        <f t="shared" si="21"/>
        <v>1435045.997821766</v>
      </c>
      <c r="G45" s="74">
        <f t="shared" si="21"/>
        <v>-491180.60178697028</v>
      </c>
      <c r="H45" s="74">
        <f t="shared" si="21"/>
        <v>-187624.60454629507</v>
      </c>
      <c r="I45" s="74">
        <f t="shared" si="21"/>
        <v>95362.219283388811</v>
      </c>
      <c r="J45" s="74">
        <f t="shared" si="21"/>
        <v>86478.051511885104</v>
      </c>
      <c r="K45" s="74">
        <f t="shared" si="21"/>
        <v>-54944.080108049791</v>
      </c>
      <c r="L45" s="74">
        <f t="shared" si="21"/>
        <v>-12483.971836655866</v>
      </c>
      <c r="M45" s="74">
        <f t="shared" si="21"/>
        <v>-112682.19852286193</v>
      </c>
      <c r="N45" s="74">
        <f t="shared" si="21"/>
        <v>-571450.08165641688</v>
      </c>
      <c r="O45" s="74">
        <f t="shared" si="21"/>
        <v>-161534.01089373347</v>
      </c>
      <c r="P45" s="74">
        <f t="shared" si="21"/>
        <v>21887.448271365705</v>
      </c>
      <c r="Q45" s="74">
        <f t="shared" si="21"/>
        <v>-9055.0784153954955</v>
      </c>
      <c r="R45" s="74">
        <f t="shared" si="21"/>
        <v>-10210.821446992566</v>
      </c>
      <c r="S45" s="74">
        <f t="shared" si="21"/>
        <v>-27953.503753634199</v>
      </c>
      <c r="T45" s="74">
        <f t="shared" si="21"/>
        <v>-27155.615705761709</v>
      </c>
      <c r="U45" s="74">
        <f t="shared" si="21"/>
        <v>-2340.6518437286813</v>
      </c>
      <c r="V45" s="74">
        <f t="shared" si="21"/>
        <v>-16518.770009986751</v>
      </c>
    </row>
    <row r="46" spans="1:22">
      <c r="A46" s="52" t="s">
        <v>75</v>
      </c>
      <c r="B46" s="74">
        <f t="shared" ref="B46:V46" si="22">C115-C73</f>
        <v>-2336464.8016769951</v>
      </c>
      <c r="C46" s="74">
        <f t="shared" si="22"/>
        <v>-890168.68846002175</v>
      </c>
      <c r="D46" s="74">
        <f t="shared" si="22"/>
        <v>241625.94382271066</v>
      </c>
      <c r="E46" s="74">
        <f t="shared" si="22"/>
        <v>2193901.3693396584</v>
      </c>
      <c r="F46" s="74">
        <f t="shared" si="22"/>
        <v>740592.93524917343</v>
      </c>
      <c r="G46" s="74">
        <f t="shared" si="22"/>
        <v>-286349.44455580378</v>
      </c>
      <c r="H46" s="74">
        <f t="shared" si="22"/>
        <v>-124193.85557289849</v>
      </c>
      <c r="I46" s="74">
        <f t="shared" si="22"/>
        <v>55528.111533813077</v>
      </c>
      <c r="J46" s="74">
        <f t="shared" si="22"/>
        <v>38352.853043617666</v>
      </c>
      <c r="K46" s="74">
        <f t="shared" si="22"/>
        <v>-36184.485140028904</v>
      </c>
      <c r="L46" s="74">
        <f t="shared" si="22"/>
        <v>-7359.7986091516505</v>
      </c>
      <c r="M46" s="74">
        <f t="shared" si="22"/>
        <v>-67881.39724958397</v>
      </c>
      <c r="N46" s="74">
        <f t="shared" si="22"/>
        <v>-403739.73006545193</v>
      </c>
      <c r="O46" s="74">
        <f t="shared" si="22"/>
        <v>-117417.07700541406</v>
      </c>
      <c r="P46" s="74">
        <f t="shared" si="22"/>
        <v>17901.891504531901</v>
      </c>
      <c r="Q46" s="74">
        <f t="shared" si="22"/>
        <v>-6745.4632702763265</v>
      </c>
      <c r="R46" s="74">
        <f t="shared" si="22"/>
        <v>-7783.9670937956762</v>
      </c>
      <c r="S46" s="74">
        <f t="shared" si="22"/>
        <v>-22487.111563685496</v>
      </c>
      <c r="T46" s="74">
        <f t="shared" si="22"/>
        <v>-23311.9454789437</v>
      </c>
      <c r="U46" s="74">
        <f t="shared" si="22"/>
        <v>-1190.6464469583589</v>
      </c>
      <c r="V46" s="74">
        <f t="shared" si="22"/>
        <v>-16319.741719212223</v>
      </c>
    </row>
    <row r="47" spans="1:22">
      <c r="A47" s="52" t="s">
        <v>76</v>
      </c>
      <c r="B47" s="74">
        <f t="shared" ref="B47:V47" si="23">C116-C74</f>
        <v>-5642511.439186316</v>
      </c>
      <c r="C47" s="74">
        <f t="shared" si="23"/>
        <v>-2076787.2598665813</v>
      </c>
      <c r="D47" s="74">
        <f t="shared" si="23"/>
        <v>573755.07924698584</v>
      </c>
      <c r="E47" s="74">
        <f t="shared" si="23"/>
        <v>5275106.2056273641</v>
      </c>
      <c r="F47" s="74">
        <f t="shared" si="23"/>
        <v>1751938.6206424232</v>
      </c>
      <c r="G47" s="74">
        <f t="shared" si="23"/>
        <v>-670127.65621046827</v>
      </c>
      <c r="H47" s="74">
        <f t="shared" si="23"/>
        <v>-275319.72328015987</v>
      </c>
      <c r="I47" s="74">
        <f t="shared" si="23"/>
        <v>98397.944987029303</v>
      </c>
      <c r="J47" s="74">
        <f t="shared" si="23"/>
        <v>77401.293505316891</v>
      </c>
      <c r="K47" s="74">
        <f t="shared" si="23"/>
        <v>-85785.706053895119</v>
      </c>
      <c r="L47" s="74">
        <f t="shared" si="23"/>
        <v>-20213.160548093801</v>
      </c>
      <c r="M47" s="74">
        <f t="shared" si="23"/>
        <v>-166589.35783695406</v>
      </c>
      <c r="N47" s="74">
        <f t="shared" si="23"/>
        <v>-948429.85223838687</v>
      </c>
      <c r="O47" s="74">
        <f t="shared" si="23"/>
        <v>-268450.63658628101</v>
      </c>
      <c r="P47" s="74">
        <f t="shared" si="23"/>
        <v>43619.229088143213</v>
      </c>
      <c r="Q47" s="74">
        <f t="shared" si="23"/>
        <v>-17124.458701253971</v>
      </c>
      <c r="R47" s="74">
        <f t="shared" si="23"/>
        <v>-18780.416121621893</v>
      </c>
      <c r="S47" s="74">
        <f t="shared" si="23"/>
        <v>-53326.392516691179</v>
      </c>
      <c r="T47" s="74">
        <f t="shared" si="23"/>
        <v>-54652.749888297636</v>
      </c>
      <c r="U47" s="74">
        <f t="shared" si="23"/>
        <v>-6429.7643362675808</v>
      </c>
      <c r="V47" s="74">
        <f t="shared" si="23"/>
        <v>-39503.390951160021</v>
      </c>
    </row>
    <row r="48" spans="1:22">
      <c r="A48" s="52" t="s">
        <v>44</v>
      </c>
      <c r="B48" s="74">
        <f t="shared" ref="B48:V48" si="24">C117-C75</f>
        <v>-14883610.366810368</v>
      </c>
      <c r="C48" s="74">
        <f t="shared" si="24"/>
        <v>-5194239.9359785626</v>
      </c>
      <c r="D48" s="74">
        <f t="shared" si="24"/>
        <v>1471557.3898569946</v>
      </c>
      <c r="E48" s="74">
        <f t="shared" si="24"/>
        <v>13811453.593955917</v>
      </c>
      <c r="F48" s="74">
        <f t="shared" si="24"/>
        <v>4332295.0830282168</v>
      </c>
      <c r="G48" s="74">
        <f t="shared" si="24"/>
        <v>-1705301.0499878419</v>
      </c>
      <c r="H48" s="74">
        <f t="shared" si="24"/>
        <v>-610637.91897840006</v>
      </c>
      <c r="I48" s="74">
        <f t="shared" si="24"/>
        <v>288788.91698503017</v>
      </c>
      <c r="J48" s="74">
        <f t="shared" si="24"/>
        <v>196830.08560469339</v>
      </c>
      <c r="K48" s="74">
        <f t="shared" si="24"/>
        <v>-198321.0525969211</v>
      </c>
      <c r="L48" s="74">
        <f t="shared" si="24"/>
        <v>-46388.205848285754</v>
      </c>
      <c r="M48" s="74">
        <f t="shared" si="24"/>
        <v>-408172.20592231769</v>
      </c>
      <c r="N48" s="74">
        <f t="shared" si="24"/>
        <v>-2187548.7639716715</v>
      </c>
      <c r="O48" s="74">
        <f t="shared" si="24"/>
        <v>-585765.74649887299</v>
      </c>
      <c r="P48" s="74">
        <f t="shared" si="24"/>
        <v>102493.62133364601</v>
      </c>
      <c r="Q48" s="74">
        <f t="shared" si="24"/>
        <v>-40487.903947228333</v>
      </c>
      <c r="R48" s="74">
        <f t="shared" si="24"/>
        <v>-44263.829134804779</v>
      </c>
      <c r="S48" s="74">
        <f t="shared" si="24"/>
        <v>-114950.36906613596</v>
      </c>
      <c r="T48" s="74">
        <f t="shared" si="24"/>
        <v>-117459.20341716753</v>
      </c>
      <c r="U48" s="74">
        <f t="shared" si="24"/>
        <v>-15035.133535650093</v>
      </c>
      <c r="V48" s="74">
        <f t="shared" si="24"/>
        <v>-82243.946235239622</v>
      </c>
    </row>
    <row r="49" spans="1:22">
      <c r="A49" s="52" t="s">
        <v>77</v>
      </c>
      <c r="B49" s="74">
        <f t="shared" ref="B49:V49" si="25">C118-C76</f>
        <v>-1861868.0999179876</v>
      </c>
      <c r="C49" s="74">
        <f t="shared" si="25"/>
        <v>-811016.04553120991</v>
      </c>
      <c r="D49" s="74">
        <f t="shared" si="25"/>
        <v>181704.53042917693</v>
      </c>
      <c r="E49" s="74">
        <f t="shared" si="25"/>
        <v>1761480.9527582549</v>
      </c>
      <c r="F49" s="74">
        <f t="shared" si="25"/>
        <v>699747.3391973814</v>
      </c>
      <c r="G49" s="74">
        <f t="shared" si="25"/>
        <v>-204527.02598955797</v>
      </c>
      <c r="H49" s="74">
        <f t="shared" si="25"/>
        <v>-112623.82304660662</v>
      </c>
      <c r="I49" s="74">
        <f t="shared" si="25"/>
        <v>29706.554140250424</v>
      </c>
      <c r="J49" s="74">
        <f t="shared" si="25"/>
        <v>12910.881716263291</v>
      </c>
      <c r="K49" s="74">
        <f t="shared" si="25"/>
        <v>-46130.718891946715</v>
      </c>
      <c r="L49" s="74">
        <f t="shared" si="25"/>
        <v>-6811.3525059510866</v>
      </c>
      <c r="M49" s="74">
        <f t="shared" si="25"/>
        <v>-52456.841110713198</v>
      </c>
      <c r="N49" s="74">
        <f t="shared" si="25"/>
        <v>-383774.92693370394</v>
      </c>
      <c r="O49" s="74">
        <f t="shared" si="25"/>
        <v>-119535.93082173401</v>
      </c>
      <c r="P49" s="74">
        <f t="shared" si="25"/>
        <v>14639.874538362055</v>
      </c>
      <c r="Q49" s="74">
        <f t="shared" si="25"/>
        <v>-5879.462323820997</v>
      </c>
      <c r="R49" s="74">
        <f t="shared" si="25"/>
        <v>-5406.1699235481938</v>
      </c>
      <c r="S49" s="74">
        <f t="shared" si="25"/>
        <v>-21456.4370758929</v>
      </c>
      <c r="T49" s="74">
        <f t="shared" si="25"/>
        <v>-22789.732728572606</v>
      </c>
      <c r="U49" s="74">
        <f t="shared" si="25"/>
        <v>-762.23432389409572</v>
      </c>
      <c r="V49" s="74">
        <f t="shared" si="25"/>
        <v>-18499.918710832702</v>
      </c>
    </row>
    <row r="50" spans="1:22">
      <c r="A50" s="52" t="s">
        <v>78</v>
      </c>
      <c r="B50" s="74">
        <f t="shared" ref="B50:V50" si="26">C119-C77</f>
        <v>-14418015.846564488</v>
      </c>
      <c r="C50" s="74">
        <f t="shared" si="26"/>
        <v>-6544462.1989981011</v>
      </c>
      <c r="D50" s="74">
        <f t="shared" si="26"/>
        <v>1234489.9910472282</v>
      </c>
      <c r="E50" s="74">
        <f t="shared" si="26"/>
        <v>13386832.837047987</v>
      </c>
      <c r="F50" s="74">
        <f t="shared" si="26"/>
        <v>5404269.1722780056</v>
      </c>
      <c r="G50" s="74">
        <f t="shared" si="26"/>
        <v>-1271235.3584614799</v>
      </c>
      <c r="H50" s="74">
        <f t="shared" si="26"/>
        <v>-600819.74772926944</v>
      </c>
      <c r="I50" s="74">
        <f t="shared" si="26"/>
        <v>509036.52150326822</v>
      </c>
      <c r="J50" s="74">
        <f t="shared" si="26"/>
        <v>-48524.118360535242</v>
      </c>
      <c r="K50" s="74">
        <f t="shared" si="26"/>
        <v>-361091.69619668904</v>
      </c>
      <c r="L50" s="74">
        <f t="shared" si="26"/>
        <v>-57519.063308424433</v>
      </c>
      <c r="M50" s="74">
        <f t="shared" si="26"/>
        <v>-456186.17960368516</v>
      </c>
      <c r="N50" s="74">
        <f t="shared" si="26"/>
        <v>-2940797.1406531204</v>
      </c>
      <c r="O50" s="74">
        <f t="shared" si="26"/>
        <v>-950924.31120621134</v>
      </c>
      <c r="P50" s="74">
        <f t="shared" si="26"/>
        <v>107432.16540160496</v>
      </c>
      <c r="Q50" s="74">
        <f t="shared" si="26"/>
        <v>-52984.660251612309</v>
      </c>
      <c r="R50" s="74">
        <f t="shared" si="26"/>
        <v>-47460.404022928036</v>
      </c>
      <c r="S50" s="74">
        <f t="shared" si="26"/>
        <v>-153572.86912588356</v>
      </c>
      <c r="T50" s="74">
        <f t="shared" si="26"/>
        <v>-158518.32254723983</v>
      </c>
      <c r="U50" s="74">
        <f t="shared" si="26"/>
        <v>12989.229767381519</v>
      </c>
      <c r="V50" s="74">
        <f t="shared" si="26"/>
        <v>-136998.79324961698</v>
      </c>
    </row>
    <row r="51" spans="1:22">
      <c r="A51" s="52" t="s">
        <v>47</v>
      </c>
      <c r="B51" s="74">
        <f t="shared" ref="B51:V51" si="27">C120-C78</f>
        <v>-16768505.138560783</v>
      </c>
      <c r="C51" s="74">
        <f t="shared" si="27"/>
        <v>-6462596.763532199</v>
      </c>
      <c r="D51" s="74">
        <f t="shared" si="27"/>
        <v>1704091.8913219711</v>
      </c>
      <c r="E51" s="74">
        <f t="shared" si="27"/>
        <v>15659853.922464062</v>
      </c>
      <c r="F51" s="74">
        <f t="shared" si="27"/>
        <v>5441187.4729884909</v>
      </c>
      <c r="G51" s="74">
        <f t="shared" si="27"/>
        <v>-1920583.5261044546</v>
      </c>
      <c r="H51" s="74">
        <f t="shared" si="27"/>
        <v>-804342.09508792334</v>
      </c>
      <c r="I51" s="74">
        <f t="shared" si="27"/>
        <v>329299.23353011732</v>
      </c>
      <c r="J51" s="74">
        <f t="shared" si="27"/>
        <v>150577.84028456884</v>
      </c>
      <c r="K51" s="74">
        <f t="shared" si="27"/>
        <v>-293515.40164673305</v>
      </c>
      <c r="L51" s="74">
        <f t="shared" si="27"/>
        <v>-63312.954655834357</v>
      </c>
      <c r="M51" s="74">
        <f t="shared" si="27"/>
        <v>-510919.75857159682</v>
      </c>
      <c r="N51" s="74">
        <f t="shared" si="27"/>
        <v>-3054755.0203150995</v>
      </c>
      <c r="O51" s="74">
        <f t="shared" si="27"/>
        <v>-884675.53358329274</v>
      </c>
      <c r="P51" s="74">
        <f t="shared" si="27"/>
        <v>138216.11052718759</v>
      </c>
      <c r="Q51" s="74">
        <f t="shared" si="27"/>
        <v>-56647.706199824926</v>
      </c>
      <c r="R51" s="74">
        <f t="shared" si="27"/>
        <v>-59545.860003300826</v>
      </c>
      <c r="S51" s="74">
        <f t="shared" si="27"/>
        <v>-170698.32187166228</v>
      </c>
      <c r="T51" s="74">
        <f t="shared" si="27"/>
        <v>-176901.85464004613</v>
      </c>
      <c r="U51" s="74">
        <f t="shared" si="27"/>
        <v>-17265.647699199704</v>
      </c>
      <c r="V51" s="74">
        <f t="shared" si="27"/>
        <v>-135455.84983496997</v>
      </c>
    </row>
    <row r="52" spans="1:22">
      <c r="A52" s="52" t="s">
        <v>79</v>
      </c>
      <c r="B52" s="74">
        <f t="shared" ref="B52:V52" si="28">C121-C79</f>
        <v>-2015554.4934163901</v>
      </c>
      <c r="C52" s="74">
        <f t="shared" si="28"/>
        <v>-784402.41995676782</v>
      </c>
      <c r="D52" s="74">
        <f t="shared" si="28"/>
        <v>231856.19950221176</v>
      </c>
      <c r="E52" s="74">
        <f t="shared" si="28"/>
        <v>1895862.6400805416</v>
      </c>
      <c r="F52" s="74">
        <f t="shared" si="28"/>
        <v>670494.8090639899</v>
      </c>
      <c r="G52" s="74">
        <f t="shared" si="28"/>
        <v>-240960.27311900313</v>
      </c>
      <c r="H52" s="74">
        <f t="shared" si="28"/>
        <v>-104937.03603148945</v>
      </c>
      <c r="I52" s="74">
        <f t="shared" si="28"/>
        <v>26275.37193562599</v>
      </c>
      <c r="J52" s="74">
        <f t="shared" si="28"/>
        <v>8451.6817435130069</v>
      </c>
      <c r="K52" s="74">
        <f t="shared" si="28"/>
        <v>-24581.047647811705</v>
      </c>
      <c r="L52" s="74">
        <f t="shared" si="28"/>
        <v>-5825.3078365293695</v>
      </c>
      <c r="M52" s="74">
        <f t="shared" si="28"/>
        <v>-53547.88724490063</v>
      </c>
      <c r="N52" s="74">
        <f t="shared" si="28"/>
        <v>-273767.37818589504</v>
      </c>
      <c r="O52" s="74">
        <f t="shared" si="28"/>
        <v>-81888.198360451439</v>
      </c>
      <c r="P52" s="74">
        <f t="shared" si="28"/>
        <v>14781.79724858985</v>
      </c>
      <c r="Q52" s="74">
        <f t="shared" si="28"/>
        <v>-3251.2876490206581</v>
      </c>
      <c r="R52" s="74">
        <f t="shared" si="28"/>
        <v>-4860.4703723423299</v>
      </c>
      <c r="S52" s="74">
        <f t="shared" si="28"/>
        <v>-13180.904998752798</v>
      </c>
      <c r="T52" s="74">
        <f t="shared" si="28"/>
        <v>-14452.677750450021</v>
      </c>
      <c r="U52" s="74">
        <f t="shared" si="28"/>
        <v>-2377.7614591807487</v>
      </c>
      <c r="V52" s="74">
        <f t="shared" si="28"/>
        <v>-9347.4444729081806</v>
      </c>
    </row>
    <row r="53" spans="1:22">
      <c r="A53" s="52" t="s">
        <v>80</v>
      </c>
      <c r="B53" s="74">
        <f t="shared" ref="B53:V53" si="29">C122-C80</f>
        <v>-12786031.611003222</v>
      </c>
      <c r="C53" s="74">
        <f t="shared" si="29"/>
        <v>-5119767.4786749659</v>
      </c>
      <c r="D53" s="74">
        <f t="shared" si="29"/>
        <v>1480534.0565752701</v>
      </c>
      <c r="E53" s="74">
        <f t="shared" si="29"/>
        <v>12063236.753017193</v>
      </c>
      <c r="F53" s="74">
        <f t="shared" si="29"/>
        <v>4268120.3823546199</v>
      </c>
      <c r="G53" s="74">
        <f t="shared" si="29"/>
        <v>-1622113.1784652192</v>
      </c>
      <c r="H53" s="74">
        <f t="shared" si="29"/>
        <v>-735758.02251103125</v>
      </c>
      <c r="I53" s="74">
        <f t="shared" si="29"/>
        <v>317584.07066784328</v>
      </c>
      <c r="J53" s="74">
        <f t="shared" si="29"/>
        <v>110630.7960882053</v>
      </c>
      <c r="K53" s="74">
        <f t="shared" si="29"/>
        <v>-210666.73198357411</v>
      </c>
      <c r="L53" s="74">
        <f t="shared" si="29"/>
        <v>-41949.930593615136</v>
      </c>
      <c r="M53" s="74">
        <f t="shared" si="29"/>
        <v>-388890.32086709421</v>
      </c>
      <c r="N53" s="74">
        <f t="shared" si="29"/>
        <v>-2381492.1876407191</v>
      </c>
      <c r="O53" s="74">
        <f t="shared" si="29"/>
        <v>-727169.21640628716</v>
      </c>
      <c r="P53" s="74">
        <f t="shared" si="29"/>
        <v>121082.93501321657</v>
      </c>
      <c r="Q53" s="74">
        <f t="shared" si="29"/>
        <v>-35275.223457082902</v>
      </c>
      <c r="R53" s="74">
        <f t="shared" si="29"/>
        <v>-44208.827654227702</v>
      </c>
      <c r="S53" s="74">
        <f t="shared" si="29"/>
        <v>-131269.83004052716</v>
      </c>
      <c r="T53" s="74">
        <f t="shared" si="29"/>
        <v>-139108.22169735003</v>
      </c>
      <c r="U53" s="74">
        <f t="shared" si="29"/>
        <v>-4942.6973517117185</v>
      </c>
      <c r="V53" s="74">
        <f t="shared" si="29"/>
        <v>-101668.89500094869</v>
      </c>
    </row>
    <row r="54" spans="1:22">
      <c r="A54" s="52" t="s">
        <v>49</v>
      </c>
      <c r="B54" s="74">
        <f t="shared" ref="B54:V54" si="30">C123-C81</f>
        <v>-8116358.8181835283</v>
      </c>
      <c r="C54" s="74">
        <f t="shared" si="30"/>
        <v>-2935388.5580694936</v>
      </c>
      <c r="D54" s="74">
        <f t="shared" si="30"/>
        <v>762525.6011415642</v>
      </c>
      <c r="E54" s="74">
        <f t="shared" si="30"/>
        <v>7559903.1874893308</v>
      </c>
      <c r="F54" s="74">
        <f t="shared" si="30"/>
        <v>2457903.1447595283</v>
      </c>
      <c r="G54" s="74">
        <f t="shared" si="30"/>
        <v>-906441.26002558926</v>
      </c>
      <c r="H54" s="74">
        <f t="shared" si="30"/>
        <v>-353277.74092278042</v>
      </c>
      <c r="I54" s="74">
        <f t="shared" si="30"/>
        <v>156775.1949511517</v>
      </c>
      <c r="J54" s="74">
        <f t="shared" si="30"/>
        <v>129578.39611899713</v>
      </c>
      <c r="K54" s="74">
        <f t="shared" si="30"/>
        <v>-105618.96656660014</v>
      </c>
      <c r="L54" s="74">
        <f t="shared" si="30"/>
        <v>-21373.568760490292</v>
      </c>
      <c r="M54" s="74">
        <f t="shared" si="30"/>
        <v>-202433.88729347102</v>
      </c>
      <c r="N54" s="74">
        <f t="shared" si="30"/>
        <v>-1065019.2418283895</v>
      </c>
      <c r="O54" s="74">
        <f t="shared" si="30"/>
        <v>-294565.02424762119</v>
      </c>
      <c r="P54" s="74">
        <f t="shared" si="30"/>
        <v>46504.855107072101</v>
      </c>
      <c r="Q54" s="74">
        <f t="shared" si="30"/>
        <v>-16822.917847852033</v>
      </c>
      <c r="R54" s="74">
        <f t="shared" si="30"/>
        <v>-20152.025166746389</v>
      </c>
      <c r="S54" s="74">
        <f t="shared" si="30"/>
        <v>-53234.684853180894</v>
      </c>
      <c r="T54" s="74">
        <f t="shared" si="30"/>
        <v>-53887.924421381147</v>
      </c>
      <c r="U54" s="74">
        <f t="shared" si="30"/>
        <v>-6035.835285238536</v>
      </c>
      <c r="V54" s="74">
        <f t="shared" si="30"/>
        <v>-34274.294301463</v>
      </c>
    </row>
    <row r="55" spans="1:22">
      <c r="A55" s="52" t="s">
        <v>81</v>
      </c>
      <c r="B55" s="74">
        <f t="shared" ref="B55:V55" si="31">C124-C82</f>
        <v>-23804179.811717942</v>
      </c>
      <c r="C55" s="74">
        <f t="shared" si="31"/>
        <v>-11215434.941178279</v>
      </c>
      <c r="D55" s="74">
        <f t="shared" si="31"/>
        <v>2968366.4155039648</v>
      </c>
      <c r="E55" s="74">
        <f t="shared" si="31"/>
        <v>22914819.034699298</v>
      </c>
      <c r="F55" s="74">
        <f t="shared" si="31"/>
        <v>9655004.3938342854</v>
      </c>
      <c r="G55" s="74">
        <f t="shared" si="31"/>
        <v>-3217144.3306795559</v>
      </c>
      <c r="H55" s="74">
        <f t="shared" si="31"/>
        <v>-1834610.6982231897</v>
      </c>
      <c r="I55" s="74">
        <f t="shared" si="31"/>
        <v>440199.49490091961</v>
      </c>
      <c r="J55" s="74">
        <f t="shared" si="31"/>
        <v>184601.02324128803</v>
      </c>
      <c r="K55" s="74">
        <f t="shared" si="31"/>
        <v>-479270.36282083206</v>
      </c>
      <c r="L55" s="74">
        <f t="shared" si="31"/>
        <v>-80014.466732741857</v>
      </c>
      <c r="M55" s="74">
        <f t="shared" si="31"/>
        <v>-680841.36349705607</v>
      </c>
      <c r="N55" s="74">
        <f t="shared" si="31"/>
        <v>-4988140.0311799124</v>
      </c>
      <c r="O55" s="74">
        <f t="shared" si="31"/>
        <v>-1727778.6919550169</v>
      </c>
      <c r="P55" s="74">
        <f t="shared" si="31"/>
        <v>249571.50581354601</v>
      </c>
      <c r="Q55" s="74">
        <f t="shared" si="31"/>
        <v>-45843.407311780116</v>
      </c>
      <c r="R55" s="74">
        <f t="shared" si="31"/>
        <v>-68312.019265523355</v>
      </c>
      <c r="S55" s="74">
        <f t="shared" si="31"/>
        <v>-277307.816645151</v>
      </c>
      <c r="T55" s="74">
        <f t="shared" si="31"/>
        <v>-302797.72934875404</v>
      </c>
      <c r="U55" s="74">
        <f t="shared" si="31"/>
        <v>2438.7063355313003</v>
      </c>
      <c r="V55" s="74">
        <f t="shared" si="31"/>
        <v>-224828.15882221493</v>
      </c>
    </row>
    <row r="56" spans="1:22" ht="16" customHeight="1">
      <c r="A56" s="52" t="s">
        <v>82</v>
      </c>
      <c r="B56" s="74">
        <f t="shared" ref="B56:V56" si="32">C125-C83</f>
        <v>-6217500.9343141383</v>
      </c>
      <c r="C56" s="74">
        <f t="shared" si="32"/>
        <v>-2510245.9375054673</v>
      </c>
      <c r="D56" s="74">
        <f t="shared" si="32"/>
        <v>686905.714969313</v>
      </c>
      <c r="E56" s="74">
        <f t="shared" si="32"/>
        <v>5875280.5270745559</v>
      </c>
      <c r="F56" s="74">
        <f t="shared" si="32"/>
        <v>2159541.9340308993</v>
      </c>
      <c r="G56" s="74">
        <f t="shared" si="32"/>
        <v>-766126.75603845087</v>
      </c>
      <c r="H56" s="74">
        <f t="shared" si="32"/>
        <v>-368794.07666214852</v>
      </c>
      <c r="I56" s="74">
        <f t="shared" si="32"/>
        <v>82827.807399987651</v>
      </c>
      <c r="J56" s="74">
        <f t="shared" si="32"/>
        <v>56243.3613967743</v>
      </c>
      <c r="K56" s="74">
        <f t="shared" si="32"/>
        <v>-120118.77626550815</v>
      </c>
      <c r="L56" s="74">
        <f t="shared" si="32"/>
        <v>-22919.716498930487</v>
      </c>
      <c r="M56" s="74">
        <f t="shared" si="32"/>
        <v>-182875.21844824485</v>
      </c>
      <c r="N56" s="74">
        <f t="shared" si="32"/>
        <v>-1214512.6916854372</v>
      </c>
      <c r="O56" s="74">
        <f t="shared" si="32"/>
        <v>-366454.60886521498</v>
      </c>
      <c r="P56" s="74">
        <f t="shared" si="32"/>
        <v>57032.962940113153</v>
      </c>
      <c r="Q56" s="74">
        <f t="shared" si="32"/>
        <v>-19119.412952376108</v>
      </c>
      <c r="R56" s="74">
        <f t="shared" si="32"/>
        <v>-21461.577370267987</v>
      </c>
      <c r="S56" s="74">
        <f t="shared" si="32"/>
        <v>-68899.123769736208</v>
      </c>
      <c r="T56" s="74">
        <f t="shared" si="32"/>
        <v>-72788.762571880245</v>
      </c>
      <c r="U56" s="74">
        <f t="shared" si="32"/>
        <v>-7878.8994656753348</v>
      </c>
      <c r="V56" s="74">
        <f t="shared" si="32"/>
        <v>-56011.070720428776</v>
      </c>
    </row>
    <row r="57" spans="1:22" ht="16" customHeight="1">
      <c r="A57" s="52" t="s">
        <v>83</v>
      </c>
      <c r="B57" s="74">
        <f t="shared" ref="B57:V57" si="33">C126-C84</f>
        <v>-79042740.348406255</v>
      </c>
      <c r="C57" s="74">
        <f t="shared" si="33"/>
        <v>-30556118.570099227</v>
      </c>
      <c r="D57" s="74">
        <f t="shared" si="33"/>
        <v>8708095.5275603756</v>
      </c>
      <c r="E57" s="74">
        <f t="shared" si="33"/>
        <v>74695154.676708058</v>
      </c>
      <c r="F57" s="74">
        <f t="shared" si="33"/>
        <v>26229278.240359657</v>
      </c>
      <c r="G57" s="74">
        <f t="shared" si="33"/>
        <v>-10047149.107763523</v>
      </c>
      <c r="H57" s="74">
        <f t="shared" si="33"/>
        <v>-4661307.7354605142</v>
      </c>
      <c r="I57" s="74">
        <f t="shared" si="33"/>
        <v>999186.44014253351</v>
      </c>
      <c r="J57" s="74">
        <f t="shared" si="33"/>
        <v>1098208.0709062475</v>
      </c>
      <c r="K57" s="74">
        <f t="shared" si="33"/>
        <v>-1222794.208572627</v>
      </c>
      <c r="L57" s="74">
        <f t="shared" si="33"/>
        <v>-287706.27054461301</v>
      </c>
      <c r="M57" s="74">
        <f t="shared" si="33"/>
        <v>-2364437.5148732699</v>
      </c>
      <c r="N57" s="74">
        <f t="shared" si="33"/>
        <v>-14129454.22230491</v>
      </c>
      <c r="O57" s="74">
        <f t="shared" si="33"/>
        <v>-4250381.438072823</v>
      </c>
      <c r="P57" s="74">
        <f t="shared" si="33"/>
        <v>685032.54423229396</v>
      </c>
      <c r="Q57" s="74">
        <f t="shared" si="33"/>
        <v>-213290.76642215415</v>
      </c>
      <c r="R57" s="74">
        <f t="shared" si="33"/>
        <v>-260888.76985133486</v>
      </c>
      <c r="S57" s="74">
        <f t="shared" si="33"/>
        <v>-813702.50229226425</v>
      </c>
      <c r="T57" s="74">
        <f t="shared" si="33"/>
        <v>-840204.96282010898</v>
      </c>
      <c r="U57" s="74">
        <f t="shared" si="33"/>
        <v>-103395.70595707977</v>
      </c>
      <c r="V57" s="74">
        <f t="shared" si="33"/>
        <v>-597734.55363873905</v>
      </c>
    </row>
    <row r="58" spans="1:22" ht="16" customHeight="1">
      <c r="A58" s="52" t="s">
        <v>84</v>
      </c>
      <c r="B58" s="74">
        <f t="shared" ref="B58:V58" si="34">C127-C85</f>
        <v>-38731914.10195516</v>
      </c>
      <c r="C58" s="74">
        <f t="shared" si="34"/>
        <v>-14668375.77027132</v>
      </c>
      <c r="D58" s="74">
        <f t="shared" si="34"/>
        <v>3831222.839354598</v>
      </c>
      <c r="E58" s="74">
        <f t="shared" si="34"/>
        <v>36341350.37303368</v>
      </c>
      <c r="F58" s="74">
        <f t="shared" si="34"/>
        <v>12508205.132361148</v>
      </c>
      <c r="G58" s="74">
        <f t="shared" si="34"/>
        <v>-4592089.972778555</v>
      </c>
      <c r="H58" s="74">
        <f t="shared" si="34"/>
        <v>-2020317.5376168573</v>
      </c>
      <c r="I58" s="74">
        <f t="shared" si="34"/>
        <v>561064.51482401718</v>
      </c>
      <c r="J58" s="74">
        <f t="shared" si="34"/>
        <v>618262.18735048804</v>
      </c>
      <c r="K58" s="74">
        <f t="shared" si="34"/>
        <v>-592909.59501907416</v>
      </c>
      <c r="L58" s="74">
        <f t="shared" si="34"/>
        <v>-144251.11179337825</v>
      </c>
      <c r="M58" s="74">
        <f t="shared" si="34"/>
        <v>-1145725.2671142919</v>
      </c>
      <c r="N58" s="74">
        <f t="shared" si="34"/>
        <v>-6579823.6499162391</v>
      </c>
      <c r="O58" s="74">
        <f t="shared" si="34"/>
        <v>-1924205.5817649905</v>
      </c>
      <c r="P58" s="74">
        <f t="shared" si="34"/>
        <v>285475.59135650611</v>
      </c>
      <c r="Q58" s="74">
        <f t="shared" si="34"/>
        <v>-112882.87802869454</v>
      </c>
      <c r="R58" s="74">
        <f t="shared" si="34"/>
        <v>-125791.59919836966</v>
      </c>
      <c r="S58" s="74">
        <f t="shared" si="34"/>
        <v>-377229.34498897986</v>
      </c>
      <c r="T58" s="74">
        <f t="shared" si="34"/>
        <v>-383046.64108406007</v>
      </c>
      <c r="U58" s="74">
        <f t="shared" si="34"/>
        <v>-47376.826261034003</v>
      </c>
      <c r="V58" s="74">
        <f t="shared" si="34"/>
        <v>-271282.45767592592</v>
      </c>
    </row>
    <row r="59" spans="1:22" ht="16" customHeight="1">
      <c r="A59" s="52" t="s">
        <v>85</v>
      </c>
      <c r="B59" s="74">
        <f t="shared" ref="B59:V59" si="35">C128-C86</f>
        <v>-7064642.3406296363</v>
      </c>
      <c r="C59" s="74">
        <f t="shared" si="35"/>
        <v>-2468030.4094640603</v>
      </c>
      <c r="D59" s="74">
        <f t="shared" si="35"/>
        <v>749662.4474806342</v>
      </c>
      <c r="E59" s="74">
        <f t="shared" si="35"/>
        <v>6626982.4636414051</v>
      </c>
      <c r="F59" s="74">
        <f t="shared" si="35"/>
        <v>2098689.8711947822</v>
      </c>
      <c r="G59" s="74">
        <f t="shared" si="35"/>
        <v>-891395.22205314797</v>
      </c>
      <c r="H59" s="74">
        <f t="shared" si="35"/>
        <v>-363578.22632270202</v>
      </c>
      <c r="I59" s="74">
        <f t="shared" si="35"/>
        <v>93985.319668010226</v>
      </c>
      <c r="J59" s="74">
        <f t="shared" si="35"/>
        <v>126666.55638051368</v>
      </c>
      <c r="K59" s="74">
        <f t="shared" si="35"/>
        <v>-93214.043818447622</v>
      </c>
      <c r="L59" s="74">
        <f t="shared" si="35"/>
        <v>-21525.0062464441</v>
      </c>
      <c r="M59" s="74">
        <f t="shared" si="35"/>
        <v>-193599.09602511697</v>
      </c>
      <c r="N59" s="74">
        <f t="shared" si="35"/>
        <v>-1087707.7289656242</v>
      </c>
      <c r="O59" s="74">
        <f t="shared" si="35"/>
        <v>-299020.47644363716</v>
      </c>
      <c r="P59" s="74">
        <f t="shared" si="35"/>
        <v>52714.091477777925</v>
      </c>
      <c r="Q59" s="74">
        <f t="shared" si="35"/>
        <v>-17957.6026592821</v>
      </c>
      <c r="R59" s="74">
        <f t="shared" si="35"/>
        <v>-21336.878555420801</v>
      </c>
      <c r="S59" s="74">
        <f t="shared" si="35"/>
        <v>-60244.115116088011</v>
      </c>
      <c r="T59" s="74">
        <f t="shared" si="35"/>
        <v>-61481.468950022361</v>
      </c>
      <c r="U59" s="74">
        <f t="shared" si="35"/>
        <v>-8909.6381780645097</v>
      </c>
      <c r="V59" s="74">
        <f t="shared" si="35"/>
        <v>-41509.098570441973</v>
      </c>
    </row>
    <row r="60" spans="1:22" ht="16" customHeight="1">
      <c r="A60" s="52" t="s">
        <v>57</v>
      </c>
      <c r="B60" s="74">
        <f t="shared" ref="B60:V60" si="36">C129-C87</f>
        <v>-23524370.69195139</v>
      </c>
      <c r="C60" s="74">
        <f t="shared" si="36"/>
        <v>-9188024.7548922226</v>
      </c>
      <c r="D60" s="74">
        <f t="shared" si="36"/>
        <v>2223566.3296431126</v>
      </c>
      <c r="E60" s="74">
        <f t="shared" si="36"/>
        <v>21951288.459627301</v>
      </c>
      <c r="F60" s="74">
        <f t="shared" si="36"/>
        <v>7778865.9865301512</v>
      </c>
      <c r="G60" s="74">
        <f t="shared" si="36"/>
        <v>-2586544.2939562919</v>
      </c>
      <c r="H60" s="74">
        <f t="shared" si="36"/>
        <v>-1094510.2378112499</v>
      </c>
      <c r="I60" s="74">
        <f t="shared" si="36"/>
        <v>420873.76989352779</v>
      </c>
      <c r="J60" s="74">
        <f t="shared" si="36"/>
        <v>265776.12049777317</v>
      </c>
      <c r="K60" s="74">
        <f t="shared" si="36"/>
        <v>-371680.62192369299</v>
      </c>
      <c r="L60" s="74">
        <f t="shared" si="36"/>
        <v>-94437.116410539718</v>
      </c>
      <c r="M60" s="74">
        <f t="shared" si="36"/>
        <v>-727630.40205772268</v>
      </c>
      <c r="N60" s="74">
        <f t="shared" si="36"/>
        <v>-4028685.3482646123</v>
      </c>
      <c r="O60" s="74">
        <f t="shared" si="36"/>
        <v>-1208576.2595937746</v>
      </c>
      <c r="P60" s="74">
        <f t="shared" si="36"/>
        <v>174362.74430157198</v>
      </c>
      <c r="Q60" s="74">
        <f t="shared" si="36"/>
        <v>-70933.890089870489</v>
      </c>
      <c r="R60" s="74">
        <f t="shared" si="36"/>
        <v>-76411.79957252962</v>
      </c>
      <c r="S60" s="74">
        <f t="shared" si="36"/>
        <v>-226436.87670837902</v>
      </c>
      <c r="T60" s="74">
        <f t="shared" si="36"/>
        <v>-228045.03104643291</v>
      </c>
      <c r="U60" s="74">
        <f t="shared" si="36"/>
        <v>-24206.694358975685</v>
      </c>
      <c r="V60" s="74">
        <f t="shared" si="36"/>
        <v>-165506.26420207787</v>
      </c>
    </row>
    <row r="61" spans="1:22" ht="16" customHeight="1">
      <c r="A61" s="52" t="s">
        <v>86</v>
      </c>
      <c r="B61" s="74">
        <f t="shared" ref="B61:V61" si="37">C130-C88</f>
        <v>-2250721.7026811629</v>
      </c>
      <c r="C61" s="74">
        <f t="shared" si="37"/>
        <v>-925563.90320095024</v>
      </c>
      <c r="D61" s="74">
        <f t="shared" si="37"/>
        <v>307061.75068145571</v>
      </c>
      <c r="E61" s="74">
        <f t="shared" si="37"/>
        <v>2152412.1060589748</v>
      </c>
      <c r="F61" s="74">
        <f t="shared" si="37"/>
        <v>780689.98787268344</v>
      </c>
      <c r="G61" s="74">
        <f t="shared" si="37"/>
        <v>-329930.75733072171</v>
      </c>
      <c r="H61" s="74">
        <f t="shared" si="37"/>
        <v>-158902.7408391145</v>
      </c>
      <c r="I61" s="74">
        <f t="shared" si="37"/>
        <v>47567.781682430839</v>
      </c>
      <c r="J61" s="74">
        <f t="shared" si="37"/>
        <v>22458.267222687573</v>
      </c>
      <c r="K61" s="74">
        <f t="shared" si="37"/>
        <v>-36289.824999484495</v>
      </c>
      <c r="L61" s="74">
        <f t="shared" si="37"/>
        <v>-6236.7419456479329</v>
      </c>
      <c r="M61" s="74">
        <f t="shared" si="37"/>
        <v>-63692.990393564804</v>
      </c>
      <c r="N61" s="74">
        <f t="shared" si="37"/>
        <v>-432845.09727121424</v>
      </c>
      <c r="O61" s="74">
        <f t="shared" si="37"/>
        <v>-134975.26291326352</v>
      </c>
      <c r="P61" s="74">
        <f t="shared" si="37"/>
        <v>25095.776096609305</v>
      </c>
      <c r="Q61" s="74">
        <f t="shared" si="37"/>
        <v>-4807.1343904143105</v>
      </c>
      <c r="R61" s="74">
        <f t="shared" si="37"/>
        <v>-7685.8918190249315</v>
      </c>
      <c r="S61" s="74">
        <f t="shared" si="37"/>
        <v>-23256.185525014793</v>
      </c>
      <c r="T61" s="74">
        <f t="shared" si="37"/>
        <v>-25894.534858013823</v>
      </c>
      <c r="U61" s="74">
        <f t="shared" si="37"/>
        <v>-1033.8928334398224</v>
      </c>
      <c r="V61" s="74">
        <f t="shared" si="37"/>
        <v>-18424.759850301707</v>
      </c>
    </row>
    <row r="62" spans="1:22" ht="16" customHeight="1">
      <c r="A62" s="52" t="s">
        <v>87</v>
      </c>
      <c r="B62" s="74">
        <f t="shared" ref="B62:V62" si="38">C131-C89</f>
        <v>-2961775.039305747</v>
      </c>
      <c r="C62" s="74">
        <f t="shared" si="38"/>
        <v>-1266987.8175608786</v>
      </c>
      <c r="D62" s="74">
        <f t="shared" si="38"/>
        <v>265559.64931602328</v>
      </c>
      <c r="E62" s="74">
        <f t="shared" si="38"/>
        <v>2787599.7906298018</v>
      </c>
      <c r="F62" s="74">
        <f t="shared" si="38"/>
        <v>1075589.2288509323</v>
      </c>
      <c r="G62" s="74">
        <f t="shared" si="38"/>
        <v>-321512.03634998272</v>
      </c>
      <c r="H62" s="74">
        <f t="shared" si="38"/>
        <v>-161454.99826875617</v>
      </c>
      <c r="I62" s="74">
        <f t="shared" si="38"/>
        <v>60017.056554569339</v>
      </c>
      <c r="J62" s="74">
        <f t="shared" si="38"/>
        <v>42289.810960719406</v>
      </c>
      <c r="K62" s="74">
        <f t="shared" si="38"/>
        <v>-43554.280305128137</v>
      </c>
      <c r="L62" s="74">
        <f t="shared" si="38"/>
        <v>-12058.896301190587</v>
      </c>
      <c r="M62" s="74">
        <f t="shared" si="38"/>
        <v>-94726.751474215533</v>
      </c>
      <c r="N62" s="74">
        <f t="shared" si="38"/>
        <v>-526836.13927834202</v>
      </c>
      <c r="O62" s="74">
        <f t="shared" si="38"/>
        <v>-176741.801495158</v>
      </c>
      <c r="P62" s="74">
        <f t="shared" si="38"/>
        <v>19524.082861611692</v>
      </c>
      <c r="Q62" s="74">
        <f t="shared" si="38"/>
        <v>-7679.6293059649179</v>
      </c>
      <c r="R62" s="74">
        <f t="shared" si="38"/>
        <v>-8900.835632260183</v>
      </c>
      <c r="S62" s="74">
        <f t="shared" si="38"/>
        <v>-30206.303955743118</v>
      </c>
      <c r="T62" s="74">
        <f t="shared" si="38"/>
        <v>-29961.528751332109</v>
      </c>
      <c r="U62" s="74">
        <f t="shared" si="38"/>
        <v>-1067.266848190342</v>
      </c>
      <c r="V62" s="74">
        <f t="shared" si="38"/>
        <v>-20286.765011346914</v>
      </c>
    </row>
    <row r="63" spans="1:22" ht="16" customHeight="1">
      <c r="A63" s="52" t="s">
        <v>88</v>
      </c>
      <c r="B63" s="74">
        <f t="shared" ref="B63:V63" si="39">C132-C90</f>
        <v>-4772600.9063982619</v>
      </c>
      <c r="C63" s="74">
        <f t="shared" si="39"/>
        <v>-1648861.4605921046</v>
      </c>
      <c r="D63" s="74">
        <f t="shared" si="39"/>
        <v>508928.11685734324</v>
      </c>
      <c r="E63" s="74">
        <f t="shared" si="39"/>
        <v>4456561.5158418221</v>
      </c>
      <c r="F63" s="74">
        <f t="shared" si="39"/>
        <v>1383916.2663773922</v>
      </c>
      <c r="G63" s="74">
        <f t="shared" si="39"/>
        <v>-595195.50951110548</v>
      </c>
      <c r="H63" s="74">
        <f t="shared" si="39"/>
        <v>-230160.09845113649</v>
      </c>
      <c r="I63" s="74">
        <f t="shared" si="39"/>
        <v>81167.819517324227</v>
      </c>
      <c r="J63" s="74">
        <f t="shared" si="39"/>
        <v>73220.607019872084</v>
      </c>
      <c r="K63" s="74">
        <f t="shared" si="39"/>
        <v>-75331.243334473285</v>
      </c>
      <c r="L63" s="74">
        <f t="shared" si="39"/>
        <v>-15512.067293400076</v>
      </c>
      <c r="M63" s="74">
        <f t="shared" si="39"/>
        <v>-134930.41155145003</v>
      </c>
      <c r="N63" s="74">
        <f t="shared" si="39"/>
        <v>-798236.82378149033</v>
      </c>
      <c r="O63" s="74">
        <f t="shared" si="39"/>
        <v>-208896.9284104649</v>
      </c>
      <c r="P63" s="74">
        <f t="shared" si="39"/>
        <v>38338.24009771159</v>
      </c>
      <c r="Q63" s="74">
        <f t="shared" si="39"/>
        <v>-15674.403367984516</v>
      </c>
      <c r="R63" s="74">
        <f t="shared" si="39"/>
        <v>-16909.761390891872</v>
      </c>
      <c r="S63" s="74">
        <f t="shared" si="39"/>
        <v>-44697.549163961696</v>
      </c>
      <c r="T63" s="74">
        <f t="shared" si="39"/>
        <v>-46704.207744382904</v>
      </c>
      <c r="U63" s="74">
        <f t="shared" si="39"/>
        <v>-6596.2544149389432</v>
      </c>
      <c r="V63" s="74">
        <f t="shared" si="39"/>
        <v>-34162.155623779196</v>
      </c>
    </row>
    <row r="64" spans="1:22" ht="16" customHeight="1" thickBot="1">
      <c r="A64" s="34" t="s">
        <v>63</v>
      </c>
      <c r="B64" s="75">
        <f t="shared" ref="B64:V64" si="40">C133-C91</f>
        <v>-15041949.905037209</v>
      </c>
      <c r="C64" s="75">
        <f t="shared" si="40"/>
        <v>-5734977.5345883649</v>
      </c>
      <c r="D64" s="75">
        <f t="shared" si="40"/>
        <v>1352262.2025465546</v>
      </c>
      <c r="E64" s="75">
        <f t="shared" si="40"/>
        <v>14030704.796497336</v>
      </c>
      <c r="F64" s="75">
        <f t="shared" si="40"/>
        <v>4859758.8090978535</v>
      </c>
      <c r="G64" s="75">
        <f t="shared" si="40"/>
        <v>-1651386.075251003</v>
      </c>
      <c r="H64" s="75">
        <f t="shared" si="40"/>
        <v>-695394.19108795188</v>
      </c>
      <c r="I64" s="75">
        <f t="shared" si="40"/>
        <v>255391.51104791934</v>
      </c>
      <c r="J64" s="75">
        <f t="shared" si="40"/>
        <v>236214.74332905107</v>
      </c>
      <c r="K64" s="75">
        <f t="shared" si="40"/>
        <v>-219033.8960026789</v>
      </c>
      <c r="L64" s="75">
        <f t="shared" si="40"/>
        <v>-58313.210555103782</v>
      </c>
      <c r="M64" s="75">
        <f t="shared" si="40"/>
        <v>-448503.83608035976</v>
      </c>
      <c r="N64" s="75">
        <f t="shared" si="40"/>
        <v>-2450767.7776602693</v>
      </c>
      <c r="O64" s="75">
        <f t="shared" si="40"/>
        <v>-723952.89612114849</v>
      </c>
      <c r="P64" s="75">
        <f t="shared" si="40"/>
        <v>98287.151026953594</v>
      </c>
      <c r="Q64" s="75">
        <f t="shared" si="40"/>
        <v>-43971.332212720677</v>
      </c>
      <c r="R64" s="75">
        <f t="shared" si="40"/>
        <v>-46691.546888949582</v>
      </c>
      <c r="S64" s="75">
        <f t="shared" si="40"/>
        <v>-138423.34710389387</v>
      </c>
      <c r="T64" s="75">
        <f t="shared" si="40"/>
        <v>-137933.65476231021</v>
      </c>
      <c r="U64" s="75">
        <f t="shared" si="40"/>
        <v>-15049.343826690674</v>
      </c>
      <c r="V64" s="75">
        <f t="shared" si="40"/>
        <v>-96631.00554000726</v>
      </c>
    </row>
    <row r="65" spans="1:23" ht="17" customHeight="1" thickTop="1">
      <c r="A65" s="7" t="s">
        <v>6</v>
      </c>
      <c r="B65" s="72">
        <f t="shared" ref="B65:V65" si="41">SUM(B45:B64)</f>
        <v>-286951789.40550399</v>
      </c>
      <c r="C65" s="72">
        <f t="shared" si="41"/>
        <v>-112716644.99458773</v>
      </c>
      <c r="D65" s="72">
        <f t="shared" si="41"/>
        <v>29877519.977917053</v>
      </c>
      <c r="E65" s="72">
        <f t="shared" si="41"/>
        <v>269811778.21289384</v>
      </c>
      <c r="F65" s="72">
        <f t="shared" si="41"/>
        <v>95731134.807893381</v>
      </c>
      <c r="G65" s="72">
        <f t="shared" si="41"/>
        <v>-34317293.436418727</v>
      </c>
      <c r="H65" s="72">
        <f t="shared" si="41"/>
        <v>-15498565.108450474</v>
      </c>
      <c r="I65" s="72">
        <f t="shared" si="41"/>
        <v>4949035.6551487576</v>
      </c>
      <c r="J65" s="72">
        <f t="shared" si="41"/>
        <v>3486628.5095619396</v>
      </c>
      <c r="K65" s="72">
        <f t="shared" si="41"/>
        <v>-4671036.7398941973</v>
      </c>
      <c r="L65" s="72">
        <f t="shared" si="41"/>
        <v>-1026211.9188250215</v>
      </c>
      <c r="M65" s="72">
        <f t="shared" si="41"/>
        <v>-8456722.8857384734</v>
      </c>
      <c r="N65" s="72">
        <f t="shared" si="41"/>
        <v>-50447783.833796903</v>
      </c>
      <c r="O65" s="72">
        <f t="shared" si="41"/>
        <v>-15212909.631245391</v>
      </c>
      <c r="P65" s="72">
        <f t="shared" si="41"/>
        <v>2313994.6182384156</v>
      </c>
      <c r="Q65" s="72">
        <f t="shared" si="41"/>
        <v>-796434.61880460975</v>
      </c>
      <c r="R65" s="72">
        <f t="shared" si="41"/>
        <v>-917063.4704848812</v>
      </c>
      <c r="S65" s="72">
        <f t="shared" si="41"/>
        <v>-2822533.5901352586</v>
      </c>
      <c r="T65" s="72">
        <f t="shared" si="41"/>
        <v>-2917096.7702125087</v>
      </c>
      <c r="U65" s="72">
        <f t="shared" si="41"/>
        <v>-256466.95832300576</v>
      </c>
      <c r="V65" s="72">
        <f t="shared" si="41"/>
        <v>-2117207.3341416018</v>
      </c>
    </row>
    <row r="66" spans="1:23">
      <c r="A66" s="7" t="s">
        <v>110</v>
      </c>
      <c r="B66" s="72">
        <f>SUM($B$65:B65)</f>
        <v>-286951789.40550399</v>
      </c>
      <c r="C66" s="72">
        <f>SUM($B$65:C65)</f>
        <v>-399668434.40009171</v>
      </c>
      <c r="D66" s="72">
        <f>SUM($B$65:D65)</f>
        <v>-369790914.42217463</v>
      </c>
      <c r="E66" s="72">
        <f>SUM($B$65:E65)</f>
        <v>-99979136.209280789</v>
      </c>
      <c r="F66" s="72">
        <f>SUM($B$65:F65)</f>
        <v>-4248001.4013874084</v>
      </c>
      <c r="G66" s="72">
        <f>SUM($B$65:G65)</f>
        <v>-38565294.837806135</v>
      </c>
      <c r="H66" s="72">
        <f>SUM($B$65:H65)</f>
        <v>-54063859.946256608</v>
      </c>
      <c r="I66" s="72">
        <f>SUM($B$65:I65)</f>
        <v>-49114824.291107848</v>
      </c>
      <c r="J66" s="72">
        <f>SUM($B$65:J65)</f>
        <v>-45628195.781545907</v>
      </c>
      <c r="K66" s="72">
        <f>SUM($B$65:K65)</f>
        <v>-50299232.521440104</v>
      </c>
      <c r="L66" s="72">
        <f>SUM($B$65:L65)</f>
        <v>-51325444.440265127</v>
      </c>
      <c r="M66" s="72">
        <f>SUM($B$65:M65)</f>
        <v>-59782167.326003596</v>
      </c>
      <c r="N66" s="72">
        <f>SUM($B$65:N65)</f>
        <v>-110229951.1598005</v>
      </c>
      <c r="O66" s="72">
        <f>SUM($B$65:O65)</f>
        <v>-125442860.79104589</v>
      </c>
      <c r="P66" s="72">
        <f>SUM($B$65:P65)</f>
        <v>-123128866.17280747</v>
      </c>
      <c r="Q66" s="72">
        <f>SUM($B$65:Q65)</f>
        <v>-123925300.79161207</v>
      </c>
      <c r="R66" s="72">
        <f>SUM($B$65:R65)</f>
        <v>-124842364.26209696</v>
      </c>
      <c r="S66" s="72">
        <f>SUM($B$65:S65)</f>
        <v>-127664897.85223222</v>
      </c>
      <c r="T66" s="72">
        <f>SUM($B$65:T65)</f>
        <v>-130581994.62244472</v>
      </c>
      <c r="U66" s="72">
        <f>SUM($B$65:U65)</f>
        <v>-130838461.58076772</v>
      </c>
      <c r="V66" s="72">
        <f>SUM($B$65:V65)</f>
        <v>-132955668.91490932</v>
      </c>
    </row>
    <row r="70" spans="1:23" ht="26" customHeight="1">
      <c r="A70" s="134" t="s">
        <v>112</v>
      </c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</row>
    <row r="71" spans="1:23">
      <c r="A71" s="113" t="s">
        <v>113</v>
      </c>
      <c r="B71" s="114" t="s">
        <v>34</v>
      </c>
      <c r="C71" s="13">
        <v>43951</v>
      </c>
      <c r="D71" s="13">
        <v>43982</v>
      </c>
      <c r="E71" s="13">
        <v>44012</v>
      </c>
      <c r="F71" s="13">
        <v>44043</v>
      </c>
      <c r="G71" s="13">
        <v>44074</v>
      </c>
      <c r="H71" s="13">
        <v>44104</v>
      </c>
      <c r="I71" s="13">
        <v>44135</v>
      </c>
      <c r="J71" s="13">
        <v>44165</v>
      </c>
      <c r="K71" s="14">
        <v>44196</v>
      </c>
      <c r="L71" s="13">
        <v>44227</v>
      </c>
      <c r="M71" s="14">
        <v>44255</v>
      </c>
      <c r="N71" s="13">
        <v>44286</v>
      </c>
      <c r="O71" s="14">
        <v>44316</v>
      </c>
      <c r="P71" s="13">
        <v>44347</v>
      </c>
      <c r="Q71" s="14">
        <v>44377</v>
      </c>
      <c r="R71" s="13">
        <v>44408</v>
      </c>
      <c r="S71" s="14">
        <v>44439</v>
      </c>
      <c r="T71" s="13">
        <v>44469</v>
      </c>
      <c r="U71" s="13">
        <v>44500</v>
      </c>
      <c r="V71" s="14">
        <v>44530</v>
      </c>
      <c r="W71" s="13">
        <v>44561</v>
      </c>
    </row>
    <row r="72" spans="1:23">
      <c r="A72" s="113" t="s">
        <v>114</v>
      </c>
      <c r="B72" s="113" t="s">
        <v>64</v>
      </c>
      <c r="C72" s="76">
        <v>4937346.1843711706</v>
      </c>
      <c r="D72" s="76">
        <v>1723178.1940083541</v>
      </c>
      <c r="E72" s="76">
        <v>-272037.85967828159</v>
      </c>
      <c r="F72" s="76">
        <v>71618.558632757457</v>
      </c>
      <c r="G72" s="76">
        <v>115814.376785753</v>
      </c>
      <c r="H72" s="76">
        <v>246346.5280765169</v>
      </c>
      <c r="I72" s="76">
        <v>252081.30731577679</v>
      </c>
      <c r="J72" s="76">
        <v>8870.7198237889006</v>
      </c>
      <c r="K72" s="76">
        <v>135233.8237569801</v>
      </c>
      <c r="L72" s="76">
        <v>366293.86738699902</v>
      </c>
      <c r="M72" s="76">
        <v>83226.47891103907</v>
      </c>
      <c r="N72" s="76">
        <v>751214.65681907907</v>
      </c>
      <c r="O72" s="76">
        <v>3809667.211042779</v>
      </c>
      <c r="P72" s="76">
        <v>1076893.4059582241</v>
      </c>
      <c r="Q72" s="76">
        <v>-145916.32180910421</v>
      </c>
      <c r="R72" s="76">
        <v>60367.189435969944</v>
      </c>
      <c r="S72" s="76">
        <v>68072.142979950426</v>
      </c>
      <c r="T72" s="76">
        <v>186356.6916908944</v>
      </c>
      <c r="U72" s="76">
        <v>181037.43803841161</v>
      </c>
      <c r="V72" s="76">
        <v>15604.3456248579</v>
      </c>
      <c r="W72" s="76">
        <v>110125.13339991171</v>
      </c>
    </row>
    <row r="73" spans="1:23">
      <c r="A73" s="113" t="s">
        <v>114</v>
      </c>
      <c r="B73" s="113" t="s">
        <v>75</v>
      </c>
      <c r="C73" s="76">
        <v>2476675.8764851671</v>
      </c>
      <c r="D73" s="76">
        <v>886764.24548988766</v>
      </c>
      <c r="E73" s="76">
        <v>-163101.3338441528</v>
      </c>
      <c r="F73" s="76">
        <v>35106.919496991548</v>
      </c>
      <c r="G73" s="76">
        <v>57494.885691725583</v>
      </c>
      <c r="H73" s="76">
        <v>139558.24409606631</v>
      </c>
      <c r="I73" s="76">
        <v>155790.08312019089</v>
      </c>
      <c r="J73" s="76">
        <v>-3782.7144112600599</v>
      </c>
      <c r="K73" s="76">
        <v>87249.566642842037</v>
      </c>
      <c r="L73" s="76">
        <v>241229.90093352599</v>
      </c>
      <c r="M73" s="76">
        <v>49065.324061010942</v>
      </c>
      <c r="N73" s="76">
        <v>452542.64833056019</v>
      </c>
      <c r="O73" s="76">
        <v>2691598.200436343</v>
      </c>
      <c r="P73" s="76">
        <v>782780.51336942671</v>
      </c>
      <c r="Q73" s="76">
        <v>-119345.9433635462</v>
      </c>
      <c r="R73" s="76">
        <v>44969.75513517551</v>
      </c>
      <c r="S73" s="76">
        <v>51893.113958637899</v>
      </c>
      <c r="T73" s="76">
        <v>149914.07709123689</v>
      </c>
      <c r="U73" s="76">
        <v>155412.96985962469</v>
      </c>
      <c r="V73" s="76">
        <v>7937.6429797223946</v>
      </c>
      <c r="W73" s="76">
        <v>108798.2781280817</v>
      </c>
    </row>
    <row r="74" spans="1:23">
      <c r="A74" s="113" t="s">
        <v>114</v>
      </c>
      <c r="B74" s="113" t="s">
        <v>76</v>
      </c>
      <c r="C74" s="76">
        <v>5968498.7585988725</v>
      </c>
      <c r="D74" s="76">
        <v>2100217.0725383461</v>
      </c>
      <c r="E74" s="76">
        <v>-371265.09915605781</v>
      </c>
      <c r="F74" s="76">
        <v>96542.677111620113</v>
      </c>
      <c r="G74" s="76">
        <v>138256.74464208781</v>
      </c>
      <c r="H74" s="76">
        <v>335989.06697001628</v>
      </c>
      <c r="I74" s="76">
        <v>362208.13268061797</v>
      </c>
      <c r="J74" s="76">
        <v>26033.125190849689</v>
      </c>
      <c r="K74" s="76">
        <v>224988.86676769779</v>
      </c>
      <c r="L74" s="76">
        <v>571904.70702596754</v>
      </c>
      <c r="M74" s="76">
        <v>134754.4036539587</v>
      </c>
      <c r="N74" s="76">
        <v>1110595.7189130241</v>
      </c>
      <c r="O74" s="76">
        <v>6322865.6815892374</v>
      </c>
      <c r="P74" s="76">
        <v>1789670.9105752071</v>
      </c>
      <c r="Q74" s="76">
        <v>-290794.86058762082</v>
      </c>
      <c r="R74" s="76">
        <v>114163.0580083597</v>
      </c>
      <c r="S74" s="76">
        <v>125202.77414414589</v>
      </c>
      <c r="T74" s="76">
        <v>355509.2834446078</v>
      </c>
      <c r="U74" s="76">
        <v>364351.66592198401</v>
      </c>
      <c r="V74" s="76">
        <v>42865.095575117193</v>
      </c>
      <c r="W74" s="76">
        <v>263355.93967439962</v>
      </c>
    </row>
    <row r="75" spans="1:23">
      <c r="A75" s="113" t="s">
        <v>114</v>
      </c>
      <c r="B75" s="113" t="s">
        <v>44</v>
      </c>
      <c r="C75" s="76">
        <v>15667553.81102079</v>
      </c>
      <c r="D75" s="76">
        <v>5258933.1861224361</v>
      </c>
      <c r="E75" s="76">
        <v>-986755.04210725683</v>
      </c>
      <c r="F75" s="76">
        <v>289344.83596279228</v>
      </c>
      <c r="G75" s="76">
        <v>400744.78448197589</v>
      </c>
      <c r="H75" s="76">
        <v>817221.51209131081</v>
      </c>
      <c r="I75" s="76">
        <v>871048.27134491317</v>
      </c>
      <c r="J75" s="76">
        <v>71881.389048748213</v>
      </c>
      <c r="K75" s="76">
        <v>538669.2752774863</v>
      </c>
      <c r="L75" s="76">
        <v>1322140.350646141</v>
      </c>
      <c r="M75" s="76">
        <v>309254.70565523847</v>
      </c>
      <c r="N75" s="76">
        <v>2721148.0394821218</v>
      </c>
      <c r="O75" s="76">
        <v>14583658.426477831</v>
      </c>
      <c r="P75" s="76">
        <v>3905104.9766591531</v>
      </c>
      <c r="Q75" s="76">
        <v>-683290.80889097345</v>
      </c>
      <c r="R75" s="76">
        <v>269919.35964818893</v>
      </c>
      <c r="S75" s="76">
        <v>295092.19423203159</v>
      </c>
      <c r="T75" s="76">
        <v>766335.79377423949</v>
      </c>
      <c r="U75" s="76">
        <v>783061.35611445003</v>
      </c>
      <c r="V75" s="76">
        <v>100234.2235710004</v>
      </c>
      <c r="W75" s="76">
        <v>548292.97490159725</v>
      </c>
    </row>
    <row r="76" spans="1:23">
      <c r="A76" s="113" t="s">
        <v>114</v>
      </c>
      <c r="B76" s="113" t="s">
        <v>77</v>
      </c>
      <c r="C76" s="76">
        <v>1979446.379799806</v>
      </c>
      <c r="D76" s="76">
        <v>802526.94485278812</v>
      </c>
      <c r="E76" s="76">
        <v>-102056.9480526642</v>
      </c>
      <c r="F76" s="76">
        <v>20020.78906157098</v>
      </c>
      <c r="G76" s="76">
        <v>22526.911170127889</v>
      </c>
      <c r="H76" s="76">
        <v>112675.7727421602</v>
      </c>
      <c r="I76" s="76">
        <v>130642.5332020205</v>
      </c>
      <c r="J76" s="76">
        <v>-9432.334087135323</v>
      </c>
      <c r="K76" s="76">
        <v>88497.313751680806</v>
      </c>
      <c r="L76" s="76">
        <v>307538.12594631122</v>
      </c>
      <c r="M76" s="76">
        <v>45409.016706340597</v>
      </c>
      <c r="N76" s="76">
        <v>349712.27407142101</v>
      </c>
      <c r="O76" s="76">
        <v>2558499.512891361</v>
      </c>
      <c r="P76" s="76">
        <v>796906.20547822677</v>
      </c>
      <c r="Q76" s="76">
        <v>-97599.163589080315</v>
      </c>
      <c r="R76" s="76">
        <v>39196.415492139997</v>
      </c>
      <c r="S76" s="76">
        <v>36041.132823654603</v>
      </c>
      <c r="T76" s="76">
        <v>143042.9138392859</v>
      </c>
      <c r="U76" s="76">
        <v>151931.55152381741</v>
      </c>
      <c r="V76" s="76">
        <v>5081.5621592939697</v>
      </c>
      <c r="W76" s="76">
        <v>123332.79140555111</v>
      </c>
    </row>
    <row r="77" spans="1:23">
      <c r="A77" s="113" t="s">
        <v>114</v>
      </c>
      <c r="B77" s="113" t="s">
        <v>78</v>
      </c>
      <c r="C77" s="76">
        <v>15186048.049859609</v>
      </c>
      <c r="D77" s="76">
        <v>6305798.1553504616</v>
      </c>
      <c r="E77" s="76">
        <v>-594530.05228394025</v>
      </c>
      <c r="F77" s="76">
        <v>280610.40782565199</v>
      </c>
      <c r="G77" s="76">
        <v>270949.16753740993</v>
      </c>
      <c r="H77" s="76">
        <v>736158.31140593369</v>
      </c>
      <c r="I77" s="76">
        <v>853369.11477235635</v>
      </c>
      <c r="J77" s="76">
        <v>-265182.27071959933</v>
      </c>
      <c r="K77" s="76">
        <v>711066.59862587554</v>
      </c>
      <c r="L77" s="76">
        <v>2407277.974644593</v>
      </c>
      <c r="M77" s="76">
        <v>383460.4220561629</v>
      </c>
      <c r="N77" s="76">
        <v>3041241.1973578981</v>
      </c>
      <c r="O77" s="76">
        <v>19605314.271020811</v>
      </c>
      <c r="P77" s="76">
        <v>6339495.4080414092</v>
      </c>
      <c r="Q77" s="76">
        <v>-716214.43601069949</v>
      </c>
      <c r="R77" s="76">
        <v>353231.06834408193</v>
      </c>
      <c r="S77" s="76">
        <v>316402.69348618633</v>
      </c>
      <c r="T77" s="76">
        <v>1023819.127505889</v>
      </c>
      <c r="U77" s="76">
        <v>1056788.8169815999</v>
      </c>
      <c r="V77" s="76">
        <v>-86594.865115876819</v>
      </c>
      <c r="W77" s="76">
        <v>913325.28833077976</v>
      </c>
    </row>
    <row r="78" spans="1:23">
      <c r="A78" s="113" t="s">
        <v>114</v>
      </c>
      <c r="B78" s="113" t="s">
        <v>47</v>
      </c>
      <c r="C78" s="76">
        <v>17741444.084664281</v>
      </c>
      <c r="D78" s="76">
        <v>6490278.9676546697</v>
      </c>
      <c r="E78" s="76">
        <v>-1047746.462854151</v>
      </c>
      <c r="F78" s="76">
        <v>307445.75373378728</v>
      </c>
      <c r="G78" s="76">
        <v>400063.5979007117</v>
      </c>
      <c r="H78" s="76">
        <v>977611.70953571855</v>
      </c>
      <c r="I78" s="76">
        <v>1081043.273448332</v>
      </c>
      <c r="J78" s="76">
        <v>30758.004580523269</v>
      </c>
      <c r="K78" s="76">
        <v>729272.69829757791</v>
      </c>
      <c r="L78" s="76">
        <v>1956769.344311551</v>
      </c>
      <c r="M78" s="76">
        <v>422086.36437222903</v>
      </c>
      <c r="N78" s="76">
        <v>3406131.723810649</v>
      </c>
      <c r="O78" s="76">
        <v>20365033.468767349</v>
      </c>
      <c r="P78" s="76">
        <v>5897836.8905552821</v>
      </c>
      <c r="Q78" s="76">
        <v>-921440.73684791708</v>
      </c>
      <c r="R78" s="76">
        <v>377651.37466549902</v>
      </c>
      <c r="S78" s="76">
        <v>396972.40002200502</v>
      </c>
      <c r="T78" s="76">
        <v>1137988.812477747</v>
      </c>
      <c r="U78" s="76">
        <v>1179345.6976003051</v>
      </c>
      <c r="V78" s="76">
        <v>115104.3179946648</v>
      </c>
      <c r="W78" s="76">
        <v>903038.99889979931</v>
      </c>
    </row>
    <row r="79" spans="1:23">
      <c r="A79" s="113" t="s">
        <v>114</v>
      </c>
      <c r="B79" s="113" t="s">
        <v>79</v>
      </c>
      <c r="C79" s="76">
        <v>2119369.3261235869</v>
      </c>
      <c r="D79" s="76">
        <v>803150.51613606128</v>
      </c>
      <c r="E79" s="76">
        <v>-163412.88503683</v>
      </c>
      <c r="F79" s="76">
        <v>11569.753430686491</v>
      </c>
      <c r="G79" s="76">
        <v>52340.655458465219</v>
      </c>
      <c r="H79" s="76">
        <v>93888.676585856127</v>
      </c>
      <c r="I79" s="76">
        <v>115349.81411910729</v>
      </c>
      <c r="J79" s="76">
        <v>20831.21797699271</v>
      </c>
      <c r="K79" s="76">
        <v>76048.127183757504</v>
      </c>
      <c r="L79" s="76">
        <v>163873.65098541131</v>
      </c>
      <c r="M79" s="76">
        <v>38835.385576862493</v>
      </c>
      <c r="N79" s="76">
        <v>356985.91496600391</v>
      </c>
      <c r="O79" s="76">
        <v>1825115.854572633</v>
      </c>
      <c r="P79" s="76">
        <v>545921.32240300986</v>
      </c>
      <c r="Q79" s="76">
        <v>-98545.314990598941</v>
      </c>
      <c r="R79" s="76">
        <v>21675.250993471029</v>
      </c>
      <c r="S79" s="76">
        <v>32403.135815615518</v>
      </c>
      <c r="T79" s="76">
        <v>87872.699991685324</v>
      </c>
      <c r="U79" s="76">
        <v>96351.185003000093</v>
      </c>
      <c r="V79" s="76">
        <v>15851.743061204999</v>
      </c>
      <c r="W79" s="76">
        <v>62316.296486054547</v>
      </c>
    </row>
    <row r="80" spans="1:23">
      <c r="A80" s="113" t="s">
        <v>114</v>
      </c>
      <c r="B80" s="113" t="s">
        <v>80</v>
      </c>
      <c r="C80" s="76">
        <v>13568236.388631839</v>
      </c>
      <c r="D80" s="76">
        <v>5080311.0899138954</v>
      </c>
      <c r="E80" s="76">
        <v>-982251.28596984223</v>
      </c>
      <c r="F80" s="76">
        <v>148175.99675146749</v>
      </c>
      <c r="G80" s="76">
        <v>304159.59856788639</v>
      </c>
      <c r="H80" s="76">
        <v>738087.0210923613</v>
      </c>
      <c r="I80" s="76">
        <v>869116.41958735208</v>
      </c>
      <c r="J80" s="76">
        <v>-43840.431956745437</v>
      </c>
      <c r="K80" s="76">
        <v>553647.52289491985</v>
      </c>
      <c r="L80" s="76">
        <v>1404444.879890491</v>
      </c>
      <c r="M80" s="76">
        <v>279666.20395743393</v>
      </c>
      <c r="N80" s="76">
        <v>2592602.1391139622</v>
      </c>
      <c r="O80" s="76">
        <v>15876614.58427145</v>
      </c>
      <c r="P80" s="76">
        <v>4847794.776041911</v>
      </c>
      <c r="Q80" s="76">
        <v>-807219.56675477733</v>
      </c>
      <c r="R80" s="76">
        <v>235168.15638055271</v>
      </c>
      <c r="S80" s="76">
        <v>294725.51769485109</v>
      </c>
      <c r="T80" s="76">
        <v>875132.20027018117</v>
      </c>
      <c r="U80" s="76">
        <v>927388.14464899991</v>
      </c>
      <c r="V80" s="76">
        <v>32951.31567807815</v>
      </c>
      <c r="W80" s="76">
        <v>677792.63333965756</v>
      </c>
    </row>
    <row r="81" spans="1:23">
      <c r="A81" s="113" t="s">
        <v>114</v>
      </c>
      <c r="B81" s="113" t="s">
        <v>49</v>
      </c>
      <c r="C81" s="76">
        <v>8526890.0485153999</v>
      </c>
      <c r="D81" s="76">
        <v>2964536.2928348309</v>
      </c>
      <c r="E81" s="76">
        <v>-534792.38755695277</v>
      </c>
      <c r="F81" s="76">
        <v>114297.85617452989</v>
      </c>
      <c r="G81" s="76">
        <v>210179.5187918194</v>
      </c>
      <c r="H81" s="76">
        <v>425128.11122433178</v>
      </c>
      <c r="I81" s="76">
        <v>456145.81147985731</v>
      </c>
      <c r="J81" s="76">
        <v>32386.371961485791</v>
      </c>
      <c r="K81" s="76">
        <v>253036.9039829016</v>
      </c>
      <c r="L81" s="76">
        <v>704126.44377733406</v>
      </c>
      <c r="M81" s="76">
        <v>142490.4584032686</v>
      </c>
      <c r="N81" s="76">
        <v>1349559.2486231399</v>
      </c>
      <c r="O81" s="76">
        <v>7100128.2788559282</v>
      </c>
      <c r="P81" s="76">
        <v>1963766.8283174741</v>
      </c>
      <c r="Q81" s="76">
        <v>-310032.36738048069</v>
      </c>
      <c r="R81" s="76">
        <v>112152.7856523466</v>
      </c>
      <c r="S81" s="76">
        <v>134346.8344449763</v>
      </c>
      <c r="T81" s="76">
        <v>354897.89902120578</v>
      </c>
      <c r="U81" s="76">
        <v>359252.82947587402</v>
      </c>
      <c r="V81" s="76">
        <v>40238.901901590289</v>
      </c>
      <c r="W81" s="76">
        <v>228495.29534308671</v>
      </c>
    </row>
    <row r="82" spans="1:23">
      <c r="A82" s="113" t="s">
        <v>114</v>
      </c>
      <c r="B82" s="113" t="s">
        <v>81</v>
      </c>
      <c r="C82" s="76">
        <v>25440317.424399931</v>
      </c>
      <c r="D82" s="76">
        <v>11065320.43085492</v>
      </c>
      <c r="E82" s="76">
        <v>-1950628.8877147019</v>
      </c>
      <c r="F82" s="76">
        <v>-18533.352739360798</v>
      </c>
      <c r="G82" s="76">
        <v>303783.99393514742</v>
      </c>
      <c r="H82" s="76">
        <v>1461578.3317363239</v>
      </c>
      <c r="I82" s="76">
        <v>1817930.680757765</v>
      </c>
      <c r="J82" s="76">
        <v>-166793.9003592869</v>
      </c>
      <c r="K82" s="76">
        <v>1130819.4753214039</v>
      </c>
      <c r="L82" s="76">
        <v>3195135.7521388819</v>
      </c>
      <c r="M82" s="76">
        <v>533429.77821827843</v>
      </c>
      <c r="N82" s="76">
        <v>4538942.4233137071</v>
      </c>
      <c r="O82" s="76">
        <v>33254266.874532782</v>
      </c>
      <c r="P82" s="76">
        <v>11518524.613033431</v>
      </c>
      <c r="Q82" s="76">
        <v>-1663810.038756975</v>
      </c>
      <c r="R82" s="76">
        <v>305622.71541186702</v>
      </c>
      <c r="S82" s="76">
        <v>455413.46177015587</v>
      </c>
      <c r="T82" s="76">
        <v>1848718.7776343359</v>
      </c>
      <c r="U82" s="76">
        <v>2018651.528991695</v>
      </c>
      <c r="V82" s="76">
        <v>-16258.042236875321</v>
      </c>
      <c r="W82" s="76">
        <v>1498854.392148098</v>
      </c>
    </row>
    <row r="83" spans="1:23">
      <c r="A83" s="113" t="s">
        <v>114</v>
      </c>
      <c r="B83" s="113" t="s">
        <v>82</v>
      </c>
      <c r="C83" s="76">
        <v>6606783.6766777923</v>
      </c>
      <c r="D83" s="76">
        <v>2533106.805462915</v>
      </c>
      <c r="E83" s="76">
        <v>-431594.34625558922</v>
      </c>
      <c r="F83" s="76">
        <v>70824.781935457402</v>
      </c>
      <c r="G83" s="76">
        <v>120254.1908857243</v>
      </c>
      <c r="H83" s="76">
        <v>377691.84440842061</v>
      </c>
      <c r="I83" s="76">
        <v>432536.38040406018</v>
      </c>
      <c r="J83" s="76">
        <v>25400.964397164251</v>
      </c>
      <c r="K83" s="76">
        <v>283679.29857080418</v>
      </c>
      <c r="L83" s="76">
        <v>800791.84177005442</v>
      </c>
      <c r="M83" s="76">
        <v>152798.10999286949</v>
      </c>
      <c r="N83" s="76">
        <v>1219168.1229883039</v>
      </c>
      <c r="O83" s="76">
        <v>8096751.2779029068</v>
      </c>
      <c r="P83" s="76">
        <v>2443030.7257681</v>
      </c>
      <c r="Q83" s="76">
        <v>-380219.75293408782</v>
      </c>
      <c r="R83" s="76">
        <v>127462.7530158407</v>
      </c>
      <c r="S83" s="76">
        <v>143077.18246845339</v>
      </c>
      <c r="T83" s="76">
        <v>459327.49179824098</v>
      </c>
      <c r="U83" s="76">
        <v>485258.41714586847</v>
      </c>
      <c r="V83" s="76">
        <v>52525.996437835573</v>
      </c>
      <c r="W83" s="76">
        <v>373407.13813619188</v>
      </c>
    </row>
    <row r="84" spans="1:23">
      <c r="A84" s="113" t="s">
        <v>114</v>
      </c>
      <c r="B84" s="113" t="s">
        <v>83</v>
      </c>
      <c r="C84" s="76">
        <v>83892405.985930637</v>
      </c>
      <c r="D84" s="76">
        <v>31037399.997341789</v>
      </c>
      <c r="E84" s="76">
        <v>-5750155.0335333711</v>
      </c>
      <c r="F84" s="76">
        <v>808010.71062952222</v>
      </c>
      <c r="G84" s="76">
        <v>1704381.757247953</v>
      </c>
      <c r="H84" s="76">
        <v>4872009.577583489</v>
      </c>
      <c r="I84" s="76">
        <v>5388517.3750270847</v>
      </c>
      <c r="J84" s="76">
        <v>534757.14138062345</v>
      </c>
      <c r="K84" s="76">
        <v>3286600.5489188931</v>
      </c>
      <c r="L84" s="76">
        <v>8151961.3904841794</v>
      </c>
      <c r="M84" s="76">
        <v>1918041.803630753</v>
      </c>
      <c r="N84" s="76">
        <v>15762916.765821811</v>
      </c>
      <c r="O84" s="76">
        <v>94196361.482032731</v>
      </c>
      <c r="P84" s="76">
        <v>28335876.253818762</v>
      </c>
      <c r="Q84" s="76">
        <v>-4566883.6282152887</v>
      </c>
      <c r="R84" s="76">
        <v>1421938.442814358</v>
      </c>
      <c r="S84" s="76">
        <v>1739258.4656755619</v>
      </c>
      <c r="T84" s="76">
        <v>5424683.3486151015</v>
      </c>
      <c r="U84" s="76">
        <v>5601366.4188007228</v>
      </c>
      <c r="V84" s="76">
        <v>689304.70638053201</v>
      </c>
      <c r="W84" s="76">
        <v>3984897.0242582639</v>
      </c>
    </row>
    <row r="85" spans="1:23">
      <c r="A85" s="113" t="s">
        <v>114</v>
      </c>
      <c r="B85" s="113" t="s">
        <v>84</v>
      </c>
      <c r="C85" s="76">
        <v>41009985.548535287</v>
      </c>
      <c r="D85" s="76">
        <v>14877385.7923143</v>
      </c>
      <c r="E85" s="76">
        <v>-2465187.9336509509</v>
      </c>
      <c r="F85" s="76">
        <v>567636.6206480962</v>
      </c>
      <c r="G85" s="76">
        <v>881442.08072172233</v>
      </c>
      <c r="H85" s="76">
        <v>2373420.8324926989</v>
      </c>
      <c r="I85" s="76">
        <v>2531190.4962001438</v>
      </c>
      <c r="J85" s="76">
        <v>232233.3578255329</v>
      </c>
      <c r="K85" s="76">
        <v>1517816.5618929409</v>
      </c>
      <c r="L85" s="76">
        <v>3952730.63346049</v>
      </c>
      <c r="M85" s="76">
        <v>961674.07862252183</v>
      </c>
      <c r="N85" s="76">
        <v>7638168.4474286065</v>
      </c>
      <c r="O85" s="76">
        <v>43865490.999441572</v>
      </c>
      <c r="P85" s="76">
        <v>12828037.21176656</v>
      </c>
      <c r="Q85" s="76">
        <v>-1903170.6090433721</v>
      </c>
      <c r="R85" s="76">
        <v>752552.52019129705</v>
      </c>
      <c r="S85" s="76">
        <v>838610.66132246412</v>
      </c>
      <c r="T85" s="76">
        <v>2514862.299926539</v>
      </c>
      <c r="U85" s="76">
        <v>2553644.273893733</v>
      </c>
      <c r="V85" s="76">
        <v>315845.50840689318</v>
      </c>
      <c r="W85" s="76">
        <v>1808549.717839502</v>
      </c>
    </row>
    <row r="86" spans="1:23">
      <c r="A86" s="113" t="s">
        <v>114</v>
      </c>
      <c r="B86" s="113" t="s">
        <v>85</v>
      </c>
      <c r="C86" s="76">
        <v>7468660.3275665306</v>
      </c>
      <c r="D86" s="76">
        <v>2522158.0298711369</v>
      </c>
      <c r="E86" s="76">
        <v>-522628.11202969222</v>
      </c>
      <c r="F86" s="76">
        <v>94811.831168472418</v>
      </c>
      <c r="G86" s="76">
        <v>171252.35568924181</v>
      </c>
      <c r="H86" s="76">
        <v>421029.9212264251</v>
      </c>
      <c r="I86" s="76">
        <v>448908.87437432719</v>
      </c>
      <c r="J86" s="76">
        <v>60141.800452307478</v>
      </c>
      <c r="K86" s="76">
        <v>252260.3727232689</v>
      </c>
      <c r="L86" s="76">
        <v>621426.95878965047</v>
      </c>
      <c r="M86" s="76">
        <v>143500.04164296039</v>
      </c>
      <c r="N86" s="76">
        <v>1290660.640167451</v>
      </c>
      <c r="O86" s="76">
        <v>7251384.8597708261</v>
      </c>
      <c r="P86" s="76">
        <v>1993469.8429575791</v>
      </c>
      <c r="Q86" s="76">
        <v>-351427.27651851933</v>
      </c>
      <c r="R86" s="76">
        <v>119717.3510618804</v>
      </c>
      <c r="S86" s="76">
        <v>142245.8570361383</v>
      </c>
      <c r="T86" s="76">
        <v>401627.43410725292</v>
      </c>
      <c r="U86" s="76">
        <v>409876.45966681628</v>
      </c>
      <c r="V86" s="76">
        <v>59397.587853763427</v>
      </c>
      <c r="W86" s="76">
        <v>276727.32380294648</v>
      </c>
    </row>
    <row r="87" spans="1:23">
      <c r="A87" s="113" t="s">
        <v>114</v>
      </c>
      <c r="B87" s="113" t="s">
        <v>57</v>
      </c>
      <c r="C87" s="76">
        <v>24829838.574477509</v>
      </c>
      <c r="D87" s="76">
        <v>9255929.5678916015</v>
      </c>
      <c r="E87" s="76">
        <v>-1356693.579286023</v>
      </c>
      <c r="F87" s="76">
        <v>395566.25740246219</v>
      </c>
      <c r="G87" s="76">
        <v>551470.62457228964</v>
      </c>
      <c r="H87" s="76">
        <v>1365520.0725988711</v>
      </c>
      <c r="I87" s="76">
        <v>1450519.869473466</v>
      </c>
      <c r="J87" s="76">
        <v>75449.792221532902</v>
      </c>
      <c r="K87" s="76">
        <v>963191.94484121073</v>
      </c>
      <c r="L87" s="76">
        <v>2477870.8128246199</v>
      </c>
      <c r="M87" s="76">
        <v>629580.77607026498</v>
      </c>
      <c r="N87" s="76">
        <v>4850869.3470514826</v>
      </c>
      <c r="O87" s="76">
        <v>26857902.321764071</v>
      </c>
      <c r="P87" s="76">
        <v>8057175.0639584977</v>
      </c>
      <c r="Q87" s="76">
        <v>-1162418.295343814</v>
      </c>
      <c r="R87" s="76">
        <v>472892.60059913638</v>
      </c>
      <c r="S87" s="76">
        <v>509411.99715019681</v>
      </c>
      <c r="T87" s="76">
        <v>1509579.178055861</v>
      </c>
      <c r="U87" s="76">
        <v>1520300.2069762149</v>
      </c>
      <c r="V87" s="76">
        <v>161377.9623931711</v>
      </c>
      <c r="W87" s="76">
        <v>1103375.09468052</v>
      </c>
    </row>
    <row r="88" spans="1:23">
      <c r="A88" s="113" t="s">
        <v>114</v>
      </c>
      <c r="B88" s="113" t="s">
        <v>86</v>
      </c>
      <c r="C88" s="76">
        <v>2399558.537005892</v>
      </c>
      <c r="D88" s="76">
        <v>923963.13472283736</v>
      </c>
      <c r="E88" s="76">
        <v>-221513.9400147234</v>
      </c>
      <c r="F88" s="76">
        <v>7190.5772463284429</v>
      </c>
      <c r="G88" s="76">
        <v>50876.833377870149</v>
      </c>
      <c r="H88" s="76">
        <v>130568.2113174706</v>
      </c>
      <c r="I88" s="76">
        <v>165374.26036081009</v>
      </c>
      <c r="J88" s="76">
        <v>-1778.631642347696</v>
      </c>
      <c r="K88" s="76">
        <v>95053.12296303593</v>
      </c>
      <c r="L88" s="76">
        <v>241932.16666323011</v>
      </c>
      <c r="M88" s="76">
        <v>41578.279637652849</v>
      </c>
      <c r="N88" s="76">
        <v>424619.9359570985</v>
      </c>
      <c r="O88" s="76">
        <v>2885633.981808098</v>
      </c>
      <c r="P88" s="76">
        <v>899835.08608842338</v>
      </c>
      <c r="Q88" s="76">
        <v>-167305.17397739569</v>
      </c>
      <c r="R88" s="76">
        <v>32047.56260276206</v>
      </c>
      <c r="S88" s="76">
        <v>51239.278793499529</v>
      </c>
      <c r="T88" s="76">
        <v>155041.23683343211</v>
      </c>
      <c r="U88" s="76">
        <v>172630.23238675861</v>
      </c>
      <c r="V88" s="76">
        <v>6892.618889598808</v>
      </c>
      <c r="W88" s="76">
        <v>122831.73233534511</v>
      </c>
    </row>
    <row r="89" spans="1:23">
      <c r="A89" s="113" t="s">
        <v>114</v>
      </c>
      <c r="B89" s="113" t="s">
        <v>87</v>
      </c>
      <c r="C89" s="76">
        <v>3133316.2632379639</v>
      </c>
      <c r="D89" s="76">
        <v>1261052.3663930299</v>
      </c>
      <c r="E89" s="76">
        <v>-159393.8366685783</v>
      </c>
      <c r="F89" s="76">
        <v>32384.84628436602</v>
      </c>
      <c r="G89" s="76">
        <v>59357.900902794703</v>
      </c>
      <c r="H89" s="76">
        <v>178057.58334826221</v>
      </c>
      <c r="I89" s="76">
        <v>190601.35992468559</v>
      </c>
      <c r="J89" s="76">
        <v>-6594.9457420541094</v>
      </c>
      <c r="K89" s="76">
        <v>117962.01405271659</v>
      </c>
      <c r="L89" s="76">
        <v>290361.86870085372</v>
      </c>
      <c r="M89" s="76">
        <v>80392.642007937189</v>
      </c>
      <c r="N89" s="76">
        <v>631511.67649476998</v>
      </c>
      <c r="O89" s="76">
        <v>3512240.9285222841</v>
      </c>
      <c r="P89" s="76">
        <v>1178278.676634388</v>
      </c>
      <c r="Q89" s="76">
        <v>-130160.5524107447</v>
      </c>
      <c r="R89" s="76">
        <v>51197.5287064328</v>
      </c>
      <c r="S89" s="76">
        <v>59338.904215067851</v>
      </c>
      <c r="T89" s="76">
        <v>201375.35970495371</v>
      </c>
      <c r="U89" s="76">
        <v>199743.5250088808</v>
      </c>
      <c r="V89" s="76">
        <v>7115.1123212689472</v>
      </c>
      <c r="W89" s="76">
        <v>135245.10007564601</v>
      </c>
    </row>
    <row r="90" spans="1:23">
      <c r="A90" s="113" t="s">
        <v>114</v>
      </c>
      <c r="B90" s="113" t="s">
        <v>88</v>
      </c>
      <c r="C90" s="76">
        <v>5055092.8677948639</v>
      </c>
      <c r="D90" s="76">
        <v>1678369.916091603</v>
      </c>
      <c r="E90" s="76">
        <v>-342133.95007834933</v>
      </c>
      <c r="F90" s="76">
        <v>93022.065173554918</v>
      </c>
      <c r="G90" s="76">
        <v>126616.65810504981</v>
      </c>
      <c r="H90" s="76">
        <v>287274.9544405911</v>
      </c>
      <c r="I90" s="76">
        <v>313879.95710733591</v>
      </c>
      <c r="J90" s="76">
        <v>32787.172777220578</v>
      </c>
      <c r="K90" s="76">
        <v>185326.85197665991</v>
      </c>
      <c r="L90" s="76">
        <v>502208.28889648861</v>
      </c>
      <c r="M90" s="76">
        <v>103413.7819560006</v>
      </c>
      <c r="N90" s="76">
        <v>899536.07700966706</v>
      </c>
      <c r="O90" s="76">
        <v>5321578.8252099352</v>
      </c>
      <c r="P90" s="76">
        <v>1392646.189403099</v>
      </c>
      <c r="Q90" s="76">
        <v>-255588.2673180768</v>
      </c>
      <c r="R90" s="76">
        <v>104496.0224532298</v>
      </c>
      <c r="S90" s="76">
        <v>112731.742605946</v>
      </c>
      <c r="T90" s="76">
        <v>297983.66109307809</v>
      </c>
      <c r="U90" s="76">
        <v>311361.38496255269</v>
      </c>
      <c r="V90" s="76">
        <v>43975.029432926283</v>
      </c>
      <c r="W90" s="76">
        <v>227747.7041585281</v>
      </c>
    </row>
    <row r="91" spans="1:23">
      <c r="A91" s="113" t="s">
        <v>114</v>
      </c>
      <c r="B91" s="113" t="s">
        <v>63</v>
      </c>
      <c r="C91" s="76">
        <v>15877984.47178423</v>
      </c>
      <c r="D91" s="76">
        <v>5788636.6762951165</v>
      </c>
      <c r="E91" s="76">
        <v>-838497.2346471888</v>
      </c>
      <c r="F91" s="76">
        <v>259481.22810847551</v>
      </c>
      <c r="G91" s="76">
        <v>350014.19956775173</v>
      </c>
      <c r="H91" s="76">
        <v>896738.56406853313</v>
      </c>
      <c r="I91" s="76">
        <v>928927.29638557986</v>
      </c>
      <c r="J91" s="76">
        <v>59621.268563057223</v>
      </c>
      <c r="K91" s="76">
        <v>570849.96433262876</v>
      </c>
      <c r="L91" s="76">
        <v>1460225.9733511989</v>
      </c>
      <c r="M91" s="76">
        <v>388754.7370340256</v>
      </c>
      <c r="N91" s="76">
        <v>2990025.5738690668</v>
      </c>
      <c r="O91" s="76">
        <v>16338451.851068409</v>
      </c>
      <c r="P91" s="76">
        <v>4826352.6408076556</v>
      </c>
      <c r="Q91" s="76">
        <v>-655247.67351302353</v>
      </c>
      <c r="R91" s="76">
        <v>293142.21475147159</v>
      </c>
      <c r="S91" s="76">
        <v>311276.97925966431</v>
      </c>
      <c r="T91" s="76">
        <v>922822.314025959</v>
      </c>
      <c r="U91" s="76">
        <v>919557.69841540162</v>
      </c>
      <c r="V91" s="76">
        <v>100328.95884460441</v>
      </c>
      <c r="W91" s="76">
        <v>644206.70360004844</v>
      </c>
    </row>
    <row r="92" spans="1:23">
      <c r="A92" s="113" t="s">
        <v>114</v>
      </c>
      <c r="B92" s="113" t="s">
        <v>6</v>
      </c>
      <c r="C92" s="77">
        <v>303885452.58548123</v>
      </c>
      <c r="D92" s="77">
        <v>113359017.38214099</v>
      </c>
      <c r="E92" s="77">
        <v>-19256376.210419301</v>
      </c>
      <c r="F92" s="77">
        <v>3685129.1140392302</v>
      </c>
      <c r="G92" s="77">
        <v>6291980.8360335073</v>
      </c>
      <c r="H92" s="77">
        <v>16986554.847041361</v>
      </c>
      <c r="I92" s="77">
        <v>18815181.311085779</v>
      </c>
      <c r="J92" s="77">
        <v>713747.09728139848</v>
      </c>
      <c r="K92" s="77">
        <v>11801270.852775279</v>
      </c>
      <c r="L92" s="77">
        <v>31140244.93262798</v>
      </c>
      <c r="M92" s="77">
        <v>6841412.7921668077</v>
      </c>
      <c r="N92" s="77">
        <v>56378152.571589828</v>
      </c>
      <c r="O92" s="77">
        <v>336318558.89197928</v>
      </c>
      <c r="P92" s="77">
        <v>101419397.5416358</v>
      </c>
      <c r="Q92" s="77">
        <v>-15426630.788256099</v>
      </c>
      <c r="R92" s="77">
        <v>5309564.1253640614</v>
      </c>
      <c r="S92" s="77">
        <v>6113756.4698992018</v>
      </c>
      <c r="T92" s="77">
        <v>18816890.600901719</v>
      </c>
      <c r="U92" s="77">
        <v>19447311.80141671</v>
      </c>
      <c r="V92" s="77">
        <v>1709779.7221533719</v>
      </c>
      <c r="W92" s="77">
        <v>14114715.56094401</v>
      </c>
    </row>
    <row r="93" spans="1:23">
      <c r="A93" s="113" t="s">
        <v>115</v>
      </c>
      <c r="B93" s="113" t="s">
        <v>64</v>
      </c>
      <c r="C93" s="76">
        <v>239477.24194998789</v>
      </c>
      <c r="D93" s="76">
        <v>8427.1838325994559</v>
      </c>
      <c r="E93" s="76">
        <v>128472.13256913111</v>
      </c>
      <c r="F93" s="76">
        <v>4690478.8751526121</v>
      </c>
      <c r="G93" s="76">
        <v>1637019.284307936</v>
      </c>
      <c r="H93" s="76">
        <v>-258435.9666943675</v>
      </c>
      <c r="I93" s="76">
        <v>68037.630701119575</v>
      </c>
      <c r="J93" s="76">
        <v>110023.6579464653</v>
      </c>
      <c r="K93" s="76">
        <v>234029.20167269101</v>
      </c>
      <c r="L93" s="76">
        <v>329664.4806482991</v>
      </c>
      <c r="M93" s="76">
        <v>74903.831019935169</v>
      </c>
      <c r="N93" s="76">
        <v>676093.19113717123</v>
      </c>
      <c r="O93" s="76">
        <v>3428700.4899385008</v>
      </c>
      <c r="P93" s="76">
        <v>969204.06536240189</v>
      </c>
      <c r="Q93" s="76">
        <v>-131324.6896281938</v>
      </c>
      <c r="R93" s="76">
        <v>54330.470492372937</v>
      </c>
      <c r="S93" s="76">
        <v>61264.928681955382</v>
      </c>
      <c r="T93" s="76">
        <v>167721.0225218049</v>
      </c>
      <c r="U93" s="76">
        <v>162933.69423457049</v>
      </c>
      <c r="V93" s="76">
        <v>14043.91106237211</v>
      </c>
      <c r="W93" s="76">
        <v>99112.620059920548</v>
      </c>
    </row>
    <row r="94" spans="1:23">
      <c r="A94" s="113" t="s">
        <v>115</v>
      </c>
      <c r="B94" s="113" t="s">
        <v>75</v>
      </c>
      <c r="C94" s="76">
        <v>148000.57896418139</v>
      </c>
      <c r="D94" s="76">
        <v>-3593.578690697057</v>
      </c>
      <c r="E94" s="76">
        <v>82887.088310699924</v>
      </c>
      <c r="F94" s="76">
        <v>2352842.0826609079</v>
      </c>
      <c r="G94" s="76">
        <v>842426.0332153932</v>
      </c>
      <c r="H94" s="76">
        <v>-154946.26715194521</v>
      </c>
      <c r="I94" s="76">
        <v>33351.573522141967</v>
      </c>
      <c r="J94" s="76">
        <v>54620.141407139286</v>
      </c>
      <c r="K94" s="76">
        <v>132580.33189126299</v>
      </c>
      <c r="L94" s="76">
        <v>217106.9108401734</v>
      </c>
      <c r="M94" s="76">
        <v>44158.791654909837</v>
      </c>
      <c r="N94" s="76">
        <v>407288.38349750423</v>
      </c>
      <c r="O94" s="76">
        <v>2422438.3803927079</v>
      </c>
      <c r="P94" s="76">
        <v>704502.46203248401</v>
      </c>
      <c r="Q94" s="76">
        <v>-107411.34902719159</v>
      </c>
      <c r="R94" s="76">
        <v>40472.779621657959</v>
      </c>
      <c r="S94" s="76">
        <v>46703.802562774108</v>
      </c>
      <c r="T94" s="76">
        <v>134922.66938211321</v>
      </c>
      <c r="U94" s="76">
        <v>139871.67287366229</v>
      </c>
      <c r="V94" s="76">
        <v>7143.8786817501559</v>
      </c>
      <c r="W94" s="76">
        <v>97918.450315273571</v>
      </c>
    </row>
    <row r="95" spans="1:23">
      <c r="A95" s="113" t="s">
        <v>115</v>
      </c>
      <c r="B95" s="113" t="s">
        <v>76</v>
      </c>
      <c r="C95" s="76">
        <v>344097.72604658699</v>
      </c>
      <c r="D95" s="76">
        <v>24731.468931307201</v>
      </c>
      <c r="E95" s="76">
        <v>213739.42342931291</v>
      </c>
      <c r="F95" s="76">
        <v>5670073.8206689274</v>
      </c>
      <c r="G95" s="76">
        <v>1995206.218911428</v>
      </c>
      <c r="H95" s="76">
        <v>-352701.84419825493</v>
      </c>
      <c r="I95" s="76">
        <v>91715.543256039105</v>
      </c>
      <c r="J95" s="76">
        <v>131343.9074099834</v>
      </c>
      <c r="K95" s="76">
        <v>319189.61362151551</v>
      </c>
      <c r="L95" s="76">
        <v>514714.23632337077</v>
      </c>
      <c r="M95" s="76">
        <v>121278.96328856279</v>
      </c>
      <c r="N95" s="76">
        <v>999536.14702172123</v>
      </c>
      <c r="O95" s="76">
        <v>5690579.1134303138</v>
      </c>
      <c r="P95" s="76">
        <v>1610703.819517686</v>
      </c>
      <c r="Q95" s="76">
        <v>-261715.37452885869</v>
      </c>
      <c r="R95" s="76">
        <v>102746.75220752371</v>
      </c>
      <c r="S95" s="76">
        <v>112682.4967297313</v>
      </c>
      <c r="T95" s="76">
        <v>319958.35510014702</v>
      </c>
      <c r="U95" s="76">
        <v>327916.49932978558</v>
      </c>
      <c r="V95" s="76">
        <v>38578.58601760547</v>
      </c>
      <c r="W95" s="76">
        <v>237020.3457069596</v>
      </c>
    </row>
    <row r="96" spans="1:23">
      <c r="A96" s="113" t="s">
        <v>115</v>
      </c>
      <c r="B96" s="113" t="s">
        <v>44</v>
      </c>
      <c r="C96" s="76">
        <v>827495.85777766746</v>
      </c>
      <c r="D96" s="76">
        <v>68287.319596310801</v>
      </c>
      <c r="E96" s="76">
        <v>511735.81151361199</v>
      </c>
      <c r="F96" s="76">
        <v>14884176.120469751</v>
      </c>
      <c r="G96" s="76">
        <v>4995986.5268163141</v>
      </c>
      <c r="H96" s="76">
        <v>-937417.290001894</v>
      </c>
      <c r="I96" s="76">
        <v>274877.59416465269</v>
      </c>
      <c r="J96" s="76">
        <v>380707.54525787721</v>
      </c>
      <c r="K96" s="76">
        <v>776360.43648674525</v>
      </c>
      <c r="L96" s="76">
        <v>1189926.3155815271</v>
      </c>
      <c r="M96" s="76">
        <v>278329.23508971458</v>
      </c>
      <c r="N96" s="76">
        <v>2449033.2355339099</v>
      </c>
      <c r="O96" s="76">
        <v>13125292.583830049</v>
      </c>
      <c r="P96" s="76">
        <v>3514594.478993237</v>
      </c>
      <c r="Q96" s="76">
        <v>-614961.72800187615</v>
      </c>
      <c r="R96" s="76">
        <v>242927.42368337</v>
      </c>
      <c r="S96" s="76">
        <v>265582.97480882838</v>
      </c>
      <c r="T96" s="76">
        <v>689702.21439681551</v>
      </c>
      <c r="U96" s="76">
        <v>704755.22050300508</v>
      </c>
      <c r="V96" s="76">
        <v>90210.801213900326</v>
      </c>
      <c r="W96" s="76">
        <v>493463.67741143762</v>
      </c>
    </row>
    <row r="97" spans="1:23">
      <c r="A97" s="113" t="s">
        <v>115</v>
      </c>
      <c r="B97" s="113" t="s">
        <v>77</v>
      </c>
      <c r="C97" s="76">
        <v>124110.4065419195</v>
      </c>
      <c r="D97" s="76">
        <v>-8960.7173827785573</v>
      </c>
      <c r="E97" s="76">
        <v>84072.448064096767</v>
      </c>
      <c r="F97" s="76">
        <v>1880474.060809816</v>
      </c>
      <c r="G97" s="76">
        <v>762400.59761014872</v>
      </c>
      <c r="H97" s="76">
        <v>-96954.100650030945</v>
      </c>
      <c r="I97" s="76">
        <v>19019.749608492431</v>
      </c>
      <c r="J97" s="76">
        <v>21400.565611621489</v>
      </c>
      <c r="K97" s="76">
        <v>107041.98410505211</v>
      </c>
      <c r="L97" s="76">
        <v>276784.31335168012</v>
      </c>
      <c r="M97" s="76">
        <v>40868.115035706542</v>
      </c>
      <c r="N97" s="76">
        <v>314741.04666427878</v>
      </c>
      <c r="O97" s="76">
        <v>2302649.5616022251</v>
      </c>
      <c r="P97" s="76">
        <v>717215.58493040409</v>
      </c>
      <c r="Q97" s="76">
        <v>-87839.247230172288</v>
      </c>
      <c r="R97" s="76">
        <v>35276.773942925996</v>
      </c>
      <c r="S97" s="76">
        <v>32437.019541289141</v>
      </c>
      <c r="T97" s="76">
        <v>128738.6224553573</v>
      </c>
      <c r="U97" s="76">
        <v>136738.39637143569</v>
      </c>
      <c r="V97" s="76">
        <v>4573.4059433645734</v>
      </c>
      <c r="W97" s="76">
        <v>110999.512264996</v>
      </c>
    </row>
    <row r="98" spans="1:23">
      <c r="A98" s="113" t="s">
        <v>115</v>
      </c>
      <c r="B98" s="113" t="s">
        <v>78</v>
      </c>
      <c r="C98" s="76">
        <v>810700.65903373854</v>
      </c>
      <c r="D98" s="76">
        <v>-251923.15718361939</v>
      </c>
      <c r="E98" s="76">
        <v>675513.2686945817</v>
      </c>
      <c r="F98" s="76">
        <v>14426745.647366621</v>
      </c>
      <c r="G98" s="76">
        <v>5990508.2475829395</v>
      </c>
      <c r="H98" s="76">
        <v>-564803.54966974317</v>
      </c>
      <c r="I98" s="76">
        <v>266579.88743436942</v>
      </c>
      <c r="J98" s="76">
        <v>257401.70916053941</v>
      </c>
      <c r="K98" s="76">
        <v>699350.395835637</v>
      </c>
      <c r="L98" s="76">
        <v>2166550.1771801342</v>
      </c>
      <c r="M98" s="76">
        <v>345114.3798505466</v>
      </c>
      <c r="N98" s="76">
        <v>2737117.0776221082</v>
      </c>
      <c r="O98" s="76">
        <v>17644782.84391873</v>
      </c>
      <c r="P98" s="76">
        <v>5705545.867237268</v>
      </c>
      <c r="Q98" s="76">
        <v>-644592.99240962951</v>
      </c>
      <c r="R98" s="76">
        <v>317907.96150967368</v>
      </c>
      <c r="S98" s="76">
        <v>284762.42413756758</v>
      </c>
      <c r="T98" s="76">
        <v>921437.21475529997</v>
      </c>
      <c r="U98" s="76">
        <v>951109.93528344017</v>
      </c>
      <c r="V98" s="76">
        <v>-77935.378604289144</v>
      </c>
      <c r="W98" s="76">
        <v>821992.75949770177</v>
      </c>
    </row>
    <row r="99" spans="1:23">
      <c r="A99" s="113" t="s">
        <v>115</v>
      </c>
      <c r="B99" s="113" t="s">
        <v>47</v>
      </c>
      <c r="C99" s="76">
        <v>1026991.109775915</v>
      </c>
      <c r="D99" s="76">
        <v>29220.10435149711</v>
      </c>
      <c r="E99" s="76">
        <v>692809.06338269904</v>
      </c>
      <c r="F99" s="76">
        <v>16854371.880431071</v>
      </c>
      <c r="G99" s="76">
        <v>6165765.0192719363</v>
      </c>
      <c r="H99" s="76">
        <v>-995359.13971144357</v>
      </c>
      <c r="I99" s="76">
        <v>292073.46604709793</v>
      </c>
      <c r="J99" s="76">
        <v>380060.41800567613</v>
      </c>
      <c r="K99" s="76">
        <v>928731.12405893253</v>
      </c>
      <c r="L99" s="76">
        <v>1761092.409880396</v>
      </c>
      <c r="M99" s="76">
        <v>379877.72793500609</v>
      </c>
      <c r="N99" s="76">
        <v>3065518.5514295842</v>
      </c>
      <c r="O99" s="76">
        <v>18328530.121890619</v>
      </c>
      <c r="P99" s="76">
        <v>5308053.2014997536</v>
      </c>
      <c r="Q99" s="76">
        <v>-829296.6631631254</v>
      </c>
      <c r="R99" s="76">
        <v>339886.23719894909</v>
      </c>
      <c r="S99" s="76">
        <v>357275.16001980449</v>
      </c>
      <c r="T99" s="76">
        <v>1024189.931229972</v>
      </c>
      <c r="U99" s="76">
        <v>1061411.1278402749</v>
      </c>
      <c r="V99" s="76">
        <v>103593.8861951983</v>
      </c>
      <c r="W99" s="76">
        <v>812735.09900981945</v>
      </c>
    </row>
    <row r="100" spans="1:23">
      <c r="A100" s="113" t="s">
        <v>115</v>
      </c>
      <c r="B100" s="113" t="s">
        <v>79</v>
      </c>
      <c r="C100" s="76">
        <v>109582.323413152</v>
      </c>
      <c r="D100" s="76">
        <v>19789.657078143078</v>
      </c>
      <c r="E100" s="76">
        <v>72245.720824569624</v>
      </c>
      <c r="F100" s="76">
        <v>2013400.8598174071</v>
      </c>
      <c r="G100" s="76">
        <v>762992.99032925814</v>
      </c>
      <c r="H100" s="76">
        <v>-155242.24078498851</v>
      </c>
      <c r="I100" s="76">
        <v>10991.26575915216</v>
      </c>
      <c r="J100" s="76">
        <v>49723.622685541952</v>
      </c>
      <c r="K100" s="76">
        <v>89194.242756563312</v>
      </c>
      <c r="L100" s="76">
        <v>147486.2858868702</v>
      </c>
      <c r="M100" s="76">
        <v>34951.847019176254</v>
      </c>
      <c r="N100" s="76">
        <v>321287.32346940349</v>
      </c>
      <c r="O100" s="76">
        <v>1642604.26911537</v>
      </c>
      <c r="P100" s="76">
        <v>491329.19016270892</v>
      </c>
      <c r="Q100" s="76">
        <v>-88690.783491539056</v>
      </c>
      <c r="R100" s="76">
        <v>19507.72589412392</v>
      </c>
      <c r="S100" s="76">
        <v>29162.822234053969</v>
      </c>
      <c r="T100" s="76">
        <v>79085.429992516787</v>
      </c>
      <c r="U100" s="76">
        <v>86716.06650270008</v>
      </c>
      <c r="V100" s="76">
        <v>14266.5687550845</v>
      </c>
      <c r="W100" s="76">
        <v>56084.666837449098</v>
      </c>
    </row>
    <row r="101" spans="1:23">
      <c r="A101" s="113" t="s">
        <v>115</v>
      </c>
      <c r="B101" s="113" t="s">
        <v>80</v>
      </c>
      <c r="C101" s="76">
        <v>825660.59860798449</v>
      </c>
      <c r="D101" s="76">
        <v>-41648.410358908157</v>
      </c>
      <c r="E101" s="76">
        <v>525965.14675017388</v>
      </c>
      <c r="F101" s="76">
        <v>12889824.569200249</v>
      </c>
      <c r="G101" s="76">
        <v>4826295.5354182003</v>
      </c>
      <c r="H101" s="76">
        <v>-933138.72167135007</v>
      </c>
      <c r="I101" s="76">
        <v>140767.19691389409</v>
      </c>
      <c r="J101" s="76">
        <v>288951.61863949208</v>
      </c>
      <c r="K101" s="76">
        <v>701182.67003774317</v>
      </c>
      <c r="L101" s="76">
        <v>1264000.3919014421</v>
      </c>
      <c r="M101" s="76">
        <v>251699.5835616905</v>
      </c>
      <c r="N101" s="76">
        <v>2333341.9252025662</v>
      </c>
      <c r="O101" s="76">
        <v>14288953.125844309</v>
      </c>
      <c r="P101" s="76">
        <v>4363015.2984377202</v>
      </c>
      <c r="Q101" s="76">
        <v>-726497.61007929966</v>
      </c>
      <c r="R101" s="76">
        <v>211651.3407424975</v>
      </c>
      <c r="S101" s="76">
        <v>265252.96592536598</v>
      </c>
      <c r="T101" s="76">
        <v>787618.98024316307</v>
      </c>
      <c r="U101" s="76">
        <v>834649.33018409996</v>
      </c>
      <c r="V101" s="76">
        <v>29656.18411027034</v>
      </c>
      <c r="W101" s="76">
        <v>610013.37000569177</v>
      </c>
    </row>
    <row r="102" spans="1:23">
      <c r="A102" s="113" t="s">
        <v>115</v>
      </c>
      <c r="B102" s="113" t="s">
        <v>49</v>
      </c>
      <c r="C102" s="76">
        <v>433338.52090586443</v>
      </c>
      <c r="D102" s="76">
        <v>30767.053363411502</v>
      </c>
      <c r="E102" s="76">
        <v>240385.05878375651</v>
      </c>
      <c r="F102" s="76">
        <v>8100545.5460896296</v>
      </c>
      <c r="G102" s="76">
        <v>2816309.4781930898</v>
      </c>
      <c r="H102" s="76">
        <v>-508052.76817910513</v>
      </c>
      <c r="I102" s="76">
        <v>108582.9633658034</v>
      </c>
      <c r="J102" s="76">
        <v>199670.54285222839</v>
      </c>
      <c r="K102" s="76">
        <v>403871.70566311531</v>
      </c>
      <c r="L102" s="76">
        <v>633713.79939960071</v>
      </c>
      <c r="M102" s="76">
        <v>128241.4125629418</v>
      </c>
      <c r="N102" s="76">
        <v>1214603.3237608259</v>
      </c>
      <c r="O102" s="76">
        <v>6390115.4509703359</v>
      </c>
      <c r="P102" s="76">
        <v>1767390.1454857269</v>
      </c>
      <c r="Q102" s="76">
        <v>-279029.1306424326</v>
      </c>
      <c r="R102" s="76">
        <v>100937.5070871119</v>
      </c>
      <c r="S102" s="76">
        <v>120912.1510004787</v>
      </c>
      <c r="T102" s="76">
        <v>319408.10911908519</v>
      </c>
      <c r="U102" s="76">
        <v>323327.54652828659</v>
      </c>
      <c r="V102" s="76">
        <v>36215.01171143126</v>
      </c>
      <c r="W102" s="76">
        <v>205645.765808778</v>
      </c>
    </row>
    <row r="103" spans="1:23">
      <c r="A103" s="113" t="s">
        <v>115</v>
      </c>
      <c r="B103" s="113" t="s">
        <v>81</v>
      </c>
      <c r="C103" s="76">
        <v>1727034.1467198769</v>
      </c>
      <c r="D103" s="76">
        <v>-158454.20534132249</v>
      </c>
      <c r="E103" s="76">
        <v>1074278.5015553329</v>
      </c>
      <c r="F103" s="76">
        <v>24168301.553179931</v>
      </c>
      <c r="G103" s="76">
        <v>10512054.409312179</v>
      </c>
      <c r="H103" s="76">
        <v>-1853097.4433289671</v>
      </c>
      <c r="I103" s="76">
        <v>-17606.685102392759</v>
      </c>
      <c r="J103" s="76">
        <v>288594.79423839011</v>
      </c>
      <c r="K103" s="76">
        <v>1388499.415149508</v>
      </c>
      <c r="L103" s="76">
        <v>2875622.1769249942</v>
      </c>
      <c r="M103" s="76">
        <v>480086.80039645062</v>
      </c>
      <c r="N103" s="76">
        <v>4085048.1809823359</v>
      </c>
      <c r="O103" s="76">
        <v>29928840.1870795</v>
      </c>
      <c r="P103" s="76">
        <v>10366672.15173009</v>
      </c>
      <c r="Q103" s="76">
        <v>-1497429.0348812779</v>
      </c>
      <c r="R103" s="76">
        <v>275060.44387068029</v>
      </c>
      <c r="S103" s="76">
        <v>409872.11559314042</v>
      </c>
      <c r="T103" s="76">
        <v>1663846.8998709021</v>
      </c>
      <c r="U103" s="76">
        <v>1816786.376092525</v>
      </c>
      <c r="V103" s="76">
        <v>-14632.238013187791</v>
      </c>
      <c r="W103" s="76">
        <v>1348968.9529332879</v>
      </c>
    </row>
    <row r="104" spans="1:23">
      <c r="A104" s="113" t="s">
        <v>115</v>
      </c>
      <c r="B104" s="113" t="s">
        <v>82</v>
      </c>
      <c r="C104" s="76">
        <v>410909.56138385722</v>
      </c>
      <c r="D104" s="76">
        <v>24130.91617730604</v>
      </c>
      <c r="E104" s="76">
        <v>269495.33364226401</v>
      </c>
      <c r="F104" s="76">
        <v>6276444.4928439027</v>
      </c>
      <c r="G104" s="76">
        <v>2406451.4651897689</v>
      </c>
      <c r="H104" s="76">
        <v>-410014.62894280971</v>
      </c>
      <c r="I104" s="76">
        <v>67283.542838684531</v>
      </c>
      <c r="J104" s="76">
        <v>114241.48134143811</v>
      </c>
      <c r="K104" s="76">
        <v>358807.25218799949</v>
      </c>
      <c r="L104" s="76">
        <v>720712.65759304899</v>
      </c>
      <c r="M104" s="76">
        <v>137518.29899358249</v>
      </c>
      <c r="N104" s="76">
        <v>1097251.310689474</v>
      </c>
      <c r="O104" s="76">
        <v>7287076.1501126159</v>
      </c>
      <c r="P104" s="76">
        <v>2198727.6531912899</v>
      </c>
      <c r="Q104" s="76">
        <v>-342197.77764067898</v>
      </c>
      <c r="R104" s="76">
        <v>114716.4777142566</v>
      </c>
      <c r="S104" s="76">
        <v>128769.464221608</v>
      </c>
      <c r="T104" s="76">
        <v>413394.7426184169</v>
      </c>
      <c r="U104" s="76">
        <v>436732.5754312817</v>
      </c>
      <c r="V104" s="76">
        <v>47273.396794052023</v>
      </c>
      <c r="W104" s="76">
        <v>336066.42432257271</v>
      </c>
    </row>
    <row r="105" spans="1:23">
      <c r="A105" s="113" t="s">
        <v>115</v>
      </c>
      <c r="B105" s="113" t="s">
        <v>83</v>
      </c>
      <c r="C105" s="76">
        <v>5119091.5062757302</v>
      </c>
      <c r="D105" s="76">
        <v>508019.28431159217</v>
      </c>
      <c r="E105" s="76">
        <v>3122270.5214729481</v>
      </c>
      <c r="F105" s="76">
        <v>79697785.686634094</v>
      </c>
      <c r="G105" s="76">
        <v>29485529.9974747</v>
      </c>
      <c r="H105" s="76">
        <v>-5462647.2818567026</v>
      </c>
      <c r="I105" s="76">
        <v>767610.17509804608</v>
      </c>
      <c r="J105" s="76">
        <v>1619162.669385555</v>
      </c>
      <c r="K105" s="76">
        <v>4628409.0987043148</v>
      </c>
      <c r="L105" s="76">
        <v>7336765.2514357613</v>
      </c>
      <c r="M105" s="76">
        <v>1726237.6232676781</v>
      </c>
      <c r="N105" s="76">
        <v>14186625.089239631</v>
      </c>
      <c r="O105" s="76">
        <v>84776725.333829463</v>
      </c>
      <c r="P105" s="76">
        <v>25502288.628436878</v>
      </c>
      <c r="Q105" s="76">
        <v>-4110195.2653937601</v>
      </c>
      <c r="R105" s="76">
        <v>1279744.5985329221</v>
      </c>
      <c r="S105" s="76">
        <v>1565332.6191080059</v>
      </c>
      <c r="T105" s="76">
        <v>4882215.013753592</v>
      </c>
      <c r="U105" s="76">
        <v>5041229.7769206511</v>
      </c>
      <c r="V105" s="76">
        <v>620374.23574247886</v>
      </c>
      <c r="W105" s="76">
        <v>3586407.321832438</v>
      </c>
    </row>
    <row r="106" spans="1:23">
      <c r="A106" s="113" t="s">
        <v>115</v>
      </c>
      <c r="B106" s="113" t="s">
        <v>84</v>
      </c>
      <c r="C106" s="76">
        <v>2404630.971390137</v>
      </c>
      <c r="D106" s="76">
        <v>220621.68993425631</v>
      </c>
      <c r="E106" s="76">
        <v>1441925.7337982941</v>
      </c>
      <c r="F106" s="76">
        <v>38959486.27110853</v>
      </c>
      <c r="G106" s="76">
        <v>14133516.50269858</v>
      </c>
      <c r="H106" s="76">
        <v>-2341928.536968403</v>
      </c>
      <c r="I106" s="76">
        <v>539254.78961569141</v>
      </c>
      <c r="J106" s="76">
        <v>837369.97668563621</v>
      </c>
      <c r="K106" s="76">
        <v>2254749.7908680639</v>
      </c>
      <c r="L106" s="76">
        <v>3557457.5701144412</v>
      </c>
      <c r="M106" s="76">
        <v>865506.67076026963</v>
      </c>
      <c r="N106" s="76">
        <v>6874351.6026857458</v>
      </c>
      <c r="O106" s="76">
        <v>39478941.899497412</v>
      </c>
      <c r="P106" s="76">
        <v>11545233.4905899</v>
      </c>
      <c r="Q106" s="76">
        <v>-1712853.548139035</v>
      </c>
      <c r="R106" s="76">
        <v>677297.26817216736</v>
      </c>
      <c r="S106" s="76">
        <v>754749.59519021772</v>
      </c>
      <c r="T106" s="76">
        <v>2263376.0699338862</v>
      </c>
      <c r="U106" s="76">
        <v>2298279.84650436</v>
      </c>
      <c r="V106" s="76">
        <v>284260.9575662039</v>
      </c>
      <c r="W106" s="76">
        <v>1627694.7460555511</v>
      </c>
    </row>
    <row r="107" spans="1:23">
      <c r="A107" s="113" t="s">
        <v>115</v>
      </c>
      <c r="B107" s="113" t="s">
        <v>85</v>
      </c>
      <c r="C107" s="76">
        <v>426463.43065561092</v>
      </c>
      <c r="D107" s="76">
        <v>57134.710429692102</v>
      </c>
      <c r="E107" s="76">
        <v>239647.35408710549</v>
      </c>
      <c r="F107" s="76">
        <v>7095227.3111882033</v>
      </c>
      <c r="G107" s="76">
        <v>2396050.128377581</v>
      </c>
      <c r="H107" s="76">
        <v>-496496.70642820752</v>
      </c>
      <c r="I107" s="76">
        <v>90071.239610048797</v>
      </c>
      <c r="J107" s="76">
        <v>162689.7379047797</v>
      </c>
      <c r="K107" s="76">
        <v>399978.42516510381</v>
      </c>
      <c r="L107" s="76">
        <v>559284.26291068539</v>
      </c>
      <c r="M107" s="76">
        <v>129150.0374786644</v>
      </c>
      <c r="N107" s="76">
        <v>1161594.576150706</v>
      </c>
      <c r="O107" s="76">
        <v>6526246.3737937436</v>
      </c>
      <c r="P107" s="76">
        <v>1794122.8586618211</v>
      </c>
      <c r="Q107" s="76">
        <v>-316284.54886666738</v>
      </c>
      <c r="R107" s="76">
        <v>107745.61595569229</v>
      </c>
      <c r="S107" s="76">
        <v>128021.2713325245</v>
      </c>
      <c r="T107" s="76">
        <v>361464.6906965276</v>
      </c>
      <c r="U107" s="76">
        <v>368888.81370013469</v>
      </c>
      <c r="V107" s="76">
        <v>53457.829068387087</v>
      </c>
      <c r="W107" s="76">
        <v>249054.59142265181</v>
      </c>
    </row>
    <row r="108" spans="1:23">
      <c r="A108" s="113" t="s">
        <v>115</v>
      </c>
      <c r="B108" s="113" t="s">
        <v>57</v>
      </c>
      <c r="C108" s="76">
        <v>1377993.875999792</v>
      </c>
      <c r="D108" s="76">
        <v>71677.30261045626</v>
      </c>
      <c r="E108" s="76">
        <v>915032.34759915015</v>
      </c>
      <c r="F108" s="76">
        <v>23588346.64575363</v>
      </c>
      <c r="G108" s="76">
        <v>8793133.0894970205</v>
      </c>
      <c r="H108" s="76">
        <v>-1288858.900321722</v>
      </c>
      <c r="I108" s="76">
        <v>375787.94453233911</v>
      </c>
      <c r="J108" s="76">
        <v>523897.09334367508</v>
      </c>
      <c r="K108" s="76">
        <v>1297244.068968927</v>
      </c>
      <c r="L108" s="76">
        <v>2230083.7315421579</v>
      </c>
      <c r="M108" s="76">
        <v>566622.69846323854</v>
      </c>
      <c r="N108" s="76">
        <v>4365782.4123463342</v>
      </c>
      <c r="O108" s="76">
        <v>24172112.08958767</v>
      </c>
      <c r="P108" s="76">
        <v>7251457.5575626483</v>
      </c>
      <c r="Q108" s="76">
        <v>-1046176.465809433</v>
      </c>
      <c r="R108" s="76">
        <v>425603.34053922282</v>
      </c>
      <c r="S108" s="76">
        <v>458470.79743517708</v>
      </c>
      <c r="T108" s="76">
        <v>1358621.260250275</v>
      </c>
      <c r="U108" s="76">
        <v>1368270.186278593</v>
      </c>
      <c r="V108" s="76">
        <v>145240.16615385399</v>
      </c>
      <c r="W108" s="76">
        <v>993037.58521246829</v>
      </c>
    </row>
    <row r="109" spans="1:23">
      <c r="A109" s="113" t="s">
        <v>115</v>
      </c>
      <c r="B109" s="113" t="s">
        <v>86</v>
      </c>
      <c r="C109" s="76">
        <v>157105.5473427696</v>
      </c>
      <c r="D109" s="76">
        <v>-1689.700060230311</v>
      </c>
      <c r="E109" s="76">
        <v>90300.46681488413</v>
      </c>
      <c r="F109" s="76">
        <v>2279580.6101555969</v>
      </c>
      <c r="G109" s="76">
        <v>877764.97798669548</v>
      </c>
      <c r="H109" s="76">
        <v>-210438.2430139872</v>
      </c>
      <c r="I109" s="76">
        <v>6831.0483840120214</v>
      </c>
      <c r="J109" s="76">
        <v>48332.991708976639</v>
      </c>
      <c r="K109" s="76">
        <v>124039.8007515971</v>
      </c>
      <c r="L109" s="76">
        <v>217738.94999690709</v>
      </c>
      <c r="M109" s="76">
        <v>37420.451673887568</v>
      </c>
      <c r="N109" s="76">
        <v>382157.94236138859</v>
      </c>
      <c r="O109" s="76">
        <v>2597070.5836272892</v>
      </c>
      <c r="P109" s="76">
        <v>809851.57747958112</v>
      </c>
      <c r="Q109" s="76">
        <v>-150574.65657965609</v>
      </c>
      <c r="R109" s="76">
        <v>28842.806342485859</v>
      </c>
      <c r="S109" s="76">
        <v>46115.350914149567</v>
      </c>
      <c r="T109" s="76">
        <v>139537.1131500889</v>
      </c>
      <c r="U109" s="76">
        <v>155367.20914808279</v>
      </c>
      <c r="V109" s="76">
        <v>6203.3570006389273</v>
      </c>
      <c r="W109" s="76">
        <v>110548.55910181061</v>
      </c>
    </row>
    <row r="110" spans="1:23">
      <c r="A110" s="113" t="s">
        <v>115</v>
      </c>
      <c r="B110" s="113" t="s">
        <v>87</v>
      </c>
      <c r="C110" s="76">
        <v>181071.2919284513</v>
      </c>
      <c r="D110" s="76">
        <v>-6265.1984549514036</v>
      </c>
      <c r="E110" s="76">
        <v>112063.91335008079</v>
      </c>
      <c r="F110" s="76">
        <v>2976650.450076066</v>
      </c>
      <c r="G110" s="76">
        <v>1197999.748073379</v>
      </c>
      <c r="H110" s="76">
        <v>-151424.1448351494</v>
      </c>
      <c r="I110" s="76">
        <v>30765.60397014772</v>
      </c>
      <c r="J110" s="76">
        <v>56390.005857654964</v>
      </c>
      <c r="K110" s="76">
        <v>169154.7041808491</v>
      </c>
      <c r="L110" s="76">
        <v>261325.68183076839</v>
      </c>
      <c r="M110" s="76">
        <v>72353.377807143479</v>
      </c>
      <c r="N110" s="76">
        <v>568360.50884529296</v>
      </c>
      <c r="O110" s="76">
        <v>3161016.8356700558</v>
      </c>
      <c r="P110" s="76">
        <v>1060450.8089709489</v>
      </c>
      <c r="Q110" s="76">
        <v>-117144.4971696703</v>
      </c>
      <c r="R110" s="76">
        <v>46077.775835789522</v>
      </c>
      <c r="S110" s="76">
        <v>53405.013793561069</v>
      </c>
      <c r="T110" s="76">
        <v>181237.8237344583</v>
      </c>
      <c r="U110" s="76">
        <v>179769.17250799271</v>
      </c>
      <c r="V110" s="76">
        <v>6403.6010891420528</v>
      </c>
      <c r="W110" s="76">
        <v>121720.59006808139</v>
      </c>
    </row>
    <row r="111" spans="1:23">
      <c r="A111" s="113" t="s">
        <v>115</v>
      </c>
      <c r="B111" s="113" t="s">
        <v>88</v>
      </c>
      <c r="C111" s="76">
        <v>298185.95925196912</v>
      </c>
      <c r="D111" s="76">
        <v>31147.81413835955</v>
      </c>
      <c r="E111" s="76">
        <v>176060.50937782691</v>
      </c>
      <c r="F111" s="76">
        <v>4802338.2244051201</v>
      </c>
      <c r="G111" s="76">
        <v>1594451.4202870231</v>
      </c>
      <c r="H111" s="76">
        <v>-325027.25257443183</v>
      </c>
      <c r="I111" s="76">
        <v>88370.961914877174</v>
      </c>
      <c r="J111" s="76">
        <v>120285.8251997973</v>
      </c>
      <c r="K111" s="76">
        <v>272911.20671856147</v>
      </c>
      <c r="L111" s="76">
        <v>451987.46000683983</v>
      </c>
      <c r="M111" s="76">
        <v>93072.403760400557</v>
      </c>
      <c r="N111" s="76">
        <v>809582.46930870041</v>
      </c>
      <c r="O111" s="76">
        <v>4789420.942688942</v>
      </c>
      <c r="P111" s="76">
        <v>1253381.5704627889</v>
      </c>
      <c r="Q111" s="76">
        <v>-230029.44058626911</v>
      </c>
      <c r="R111" s="76">
        <v>94046.420207906791</v>
      </c>
      <c r="S111" s="76">
        <v>101458.56834535141</v>
      </c>
      <c r="T111" s="76">
        <v>268185.29498377029</v>
      </c>
      <c r="U111" s="76">
        <v>280225.24646629742</v>
      </c>
      <c r="V111" s="76">
        <v>39577.526489633659</v>
      </c>
      <c r="W111" s="76">
        <v>204972.93374267529</v>
      </c>
    </row>
    <row r="112" spans="1:23">
      <c r="A112" s="113" t="s">
        <v>115</v>
      </c>
      <c r="B112" s="113" t="s">
        <v>63</v>
      </c>
      <c r="C112" s="76">
        <v>882480.9315663008</v>
      </c>
      <c r="D112" s="76">
        <v>56640.205134904361</v>
      </c>
      <c r="E112" s="76">
        <v>542307.46611599729</v>
      </c>
      <c r="F112" s="76">
        <v>15084085.24819502</v>
      </c>
      <c r="G112" s="76">
        <v>5499204.8424803615</v>
      </c>
      <c r="H112" s="76">
        <v>-796572.37291482929</v>
      </c>
      <c r="I112" s="76">
        <v>246507.16670305171</v>
      </c>
      <c r="J112" s="76">
        <v>332513.48958936421</v>
      </c>
      <c r="K112" s="76">
        <v>851901.63586510648</v>
      </c>
      <c r="L112" s="76">
        <v>1314203.376016079</v>
      </c>
      <c r="M112" s="76">
        <v>349879.26333062298</v>
      </c>
      <c r="N112" s="76">
        <v>2691023.01648216</v>
      </c>
      <c r="O112" s="76">
        <v>14704606.665961569</v>
      </c>
      <c r="P112" s="76">
        <v>4343717.37672689</v>
      </c>
      <c r="Q112" s="76">
        <v>-589722.90616172121</v>
      </c>
      <c r="R112" s="76">
        <v>263827.99327632447</v>
      </c>
      <c r="S112" s="76">
        <v>280149.2813336979</v>
      </c>
      <c r="T112" s="76">
        <v>830540.08262336312</v>
      </c>
      <c r="U112" s="76">
        <v>827601.92857386149</v>
      </c>
      <c r="V112" s="76">
        <v>90296.062960143958</v>
      </c>
      <c r="W112" s="76">
        <v>579786.03324004356</v>
      </c>
    </row>
    <row r="113" spans="1:23">
      <c r="A113" s="113" t="s">
        <v>115</v>
      </c>
      <c r="B113" s="113" t="s">
        <v>6</v>
      </c>
      <c r="C113" s="77">
        <v>17874422.245531499</v>
      </c>
      <c r="D113" s="77">
        <v>678059.74241732841</v>
      </c>
      <c r="E113" s="77">
        <v>11211207.310136519</v>
      </c>
      <c r="F113" s="77">
        <v>288691179.95620698</v>
      </c>
      <c r="G113" s="77">
        <v>107691066.5130339</v>
      </c>
      <c r="H113" s="77">
        <v>-18293557.399898332</v>
      </c>
      <c r="I113" s="77">
        <v>3500872.658337269</v>
      </c>
      <c r="J113" s="77">
        <v>5977381.7942318311</v>
      </c>
      <c r="K113" s="77">
        <v>16137227.104689291</v>
      </c>
      <c r="L113" s="77">
        <v>28026220.439365178</v>
      </c>
      <c r="M113" s="77">
        <v>6157271.5129501279</v>
      </c>
      <c r="N113" s="77">
        <v>50740337.314430848</v>
      </c>
      <c r="O113" s="77">
        <v>302686703.00278151</v>
      </c>
      <c r="P113" s="77">
        <v>91277457.787472233</v>
      </c>
      <c r="Q113" s="77">
        <v>-13883967.70943049</v>
      </c>
      <c r="R113" s="77">
        <v>4778607.7128276546</v>
      </c>
      <c r="S113" s="77">
        <v>5502380.8229092835</v>
      </c>
      <c r="T113" s="77">
        <v>16935201.540811561</v>
      </c>
      <c r="U113" s="77">
        <v>17502580.621275041</v>
      </c>
      <c r="V113" s="77">
        <v>1538801.7499380349</v>
      </c>
      <c r="W113" s="77">
        <v>12703244.004849611</v>
      </c>
    </row>
    <row r="114" spans="1:23">
      <c r="A114" s="113" t="s">
        <v>116</v>
      </c>
      <c r="B114" s="113" t="s">
        <v>64</v>
      </c>
      <c r="C114" s="76">
        <v>226873.1765841991</v>
      </c>
      <c r="D114" s="76">
        <v>7983.6478414100111</v>
      </c>
      <c r="E114" s="76">
        <v>121710.4413812821</v>
      </c>
      <c r="F114" s="76">
        <v>4443611.5659340536</v>
      </c>
      <c r="G114" s="76">
        <v>1550860.374607519</v>
      </c>
      <c r="H114" s="76">
        <v>-244834.07371045341</v>
      </c>
      <c r="I114" s="76">
        <v>64456.702769481722</v>
      </c>
      <c r="J114" s="76">
        <v>104232.93910717771</v>
      </c>
      <c r="K114" s="76">
        <v>221711.8752688652</v>
      </c>
      <c r="L114" s="76">
        <v>311349.78727894922</v>
      </c>
      <c r="M114" s="76">
        <v>70742.507074383204</v>
      </c>
      <c r="N114" s="76">
        <v>638532.45829621714</v>
      </c>
      <c r="O114" s="76">
        <v>3238217.1293863622</v>
      </c>
      <c r="P114" s="76">
        <v>915359.39506449061</v>
      </c>
      <c r="Q114" s="76">
        <v>-124028.8735377385</v>
      </c>
      <c r="R114" s="76">
        <v>51312.111020574448</v>
      </c>
      <c r="S114" s="76">
        <v>57861.32153295786</v>
      </c>
      <c r="T114" s="76">
        <v>158403.1879372602</v>
      </c>
      <c r="U114" s="76">
        <v>153881.8223326499</v>
      </c>
      <c r="V114" s="76">
        <v>13263.693781129219</v>
      </c>
      <c r="W114" s="76">
        <v>93606.363389924954</v>
      </c>
    </row>
    <row r="115" spans="1:23">
      <c r="A115" s="113" t="s">
        <v>116</v>
      </c>
      <c r="B115" s="113" t="s">
        <v>75</v>
      </c>
      <c r="C115" s="76">
        <v>140211.0748081718</v>
      </c>
      <c r="D115" s="76">
        <v>-3404.4429701340541</v>
      </c>
      <c r="E115" s="76">
        <v>78524.609978557841</v>
      </c>
      <c r="F115" s="76">
        <v>2229008.2888366501</v>
      </c>
      <c r="G115" s="76">
        <v>798087.82094089896</v>
      </c>
      <c r="H115" s="76">
        <v>-146791.20045973751</v>
      </c>
      <c r="I115" s="76">
        <v>31596.22754729239</v>
      </c>
      <c r="J115" s="76">
        <v>51745.397122553019</v>
      </c>
      <c r="K115" s="76">
        <v>125602.4196864597</v>
      </c>
      <c r="L115" s="76">
        <v>205045.41579349709</v>
      </c>
      <c r="M115" s="76">
        <v>41705.525451859292</v>
      </c>
      <c r="N115" s="76">
        <v>384661.25108097622</v>
      </c>
      <c r="O115" s="76">
        <v>2287858.470370891</v>
      </c>
      <c r="P115" s="76">
        <v>665363.43636401265</v>
      </c>
      <c r="Q115" s="76">
        <v>-101444.0518590143</v>
      </c>
      <c r="R115" s="76">
        <v>38224.291864899184</v>
      </c>
      <c r="S115" s="76">
        <v>44109.146864842223</v>
      </c>
      <c r="T115" s="76">
        <v>127426.96552755139</v>
      </c>
      <c r="U115" s="76">
        <v>132101.02438068099</v>
      </c>
      <c r="V115" s="76">
        <v>6746.9965327640357</v>
      </c>
      <c r="W115" s="76">
        <v>92478.536408869477</v>
      </c>
    </row>
    <row r="116" spans="1:23">
      <c r="A116" s="113" t="s">
        <v>116</v>
      </c>
      <c r="B116" s="113" t="s">
        <v>76</v>
      </c>
      <c r="C116" s="76">
        <v>325987.31941255619</v>
      </c>
      <c r="D116" s="76">
        <v>23429.812671764721</v>
      </c>
      <c r="E116" s="76">
        <v>202489.980090928</v>
      </c>
      <c r="F116" s="76">
        <v>5371648.8827389842</v>
      </c>
      <c r="G116" s="76">
        <v>1890195.3652845109</v>
      </c>
      <c r="H116" s="76">
        <v>-334138.58924045198</v>
      </c>
      <c r="I116" s="76">
        <v>86888.409400458098</v>
      </c>
      <c r="J116" s="76">
        <v>124431.070177879</v>
      </c>
      <c r="K116" s="76">
        <v>302390.16027301468</v>
      </c>
      <c r="L116" s="76">
        <v>486119.00097207242</v>
      </c>
      <c r="M116" s="76">
        <v>114541.24310586489</v>
      </c>
      <c r="N116" s="76">
        <v>944006.36107607</v>
      </c>
      <c r="O116" s="76">
        <v>5374435.8293508505</v>
      </c>
      <c r="P116" s="76">
        <v>1521220.2739889261</v>
      </c>
      <c r="Q116" s="76">
        <v>-247175.6314994776</v>
      </c>
      <c r="R116" s="76">
        <v>97038.599307105731</v>
      </c>
      <c r="S116" s="76">
        <v>106422.358022524</v>
      </c>
      <c r="T116" s="76">
        <v>302182.89092791663</v>
      </c>
      <c r="U116" s="76">
        <v>309698.91603368637</v>
      </c>
      <c r="V116" s="76">
        <v>36435.331238849612</v>
      </c>
      <c r="W116" s="76">
        <v>223852.5487232396</v>
      </c>
    </row>
    <row r="117" spans="1:23">
      <c r="A117" s="113" t="s">
        <v>116</v>
      </c>
      <c r="B117" s="113" t="s">
        <v>44</v>
      </c>
      <c r="C117" s="76">
        <v>783943.44421042188</v>
      </c>
      <c r="D117" s="76">
        <v>64693.250143873403</v>
      </c>
      <c r="E117" s="76">
        <v>484802.34774973767</v>
      </c>
      <c r="F117" s="76">
        <v>14100798.42991871</v>
      </c>
      <c r="G117" s="76">
        <v>4733039.867510193</v>
      </c>
      <c r="H117" s="76">
        <v>-888079.53789653117</v>
      </c>
      <c r="I117" s="76">
        <v>260410.35236651311</v>
      </c>
      <c r="J117" s="76">
        <v>360670.30603377841</v>
      </c>
      <c r="K117" s="76">
        <v>735499.3608821797</v>
      </c>
      <c r="L117" s="76">
        <v>1123819.2980492199</v>
      </c>
      <c r="M117" s="76">
        <v>262866.49980695272</v>
      </c>
      <c r="N117" s="76">
        <v>2312975.8335598041</v>
      </c>
      <c r="O117" s="76">
        <v>12396109.662506159</v>
      </c>
      <c r="P117" s="76">
        <v>3319339.2301602801</v>
      </c>
      <c r="Q117" s="76">
        <v>-580797.18755732744</v>
      </c>
      <c r="R117" s="76">
        <v>229431.45570096059</v>
      </c>
      <c r="S117" s="76">
        <v>250828.36509722681</v>
      </c>
      <c r="T117" s="76">
        <v>651385.42470810353</v>
      </c>
      <c r="U117" s="76">
        <v>665602.15269728249</v>
      </c>
      <c r="V117" s="76">
        <v>85199.090035350309</v>
      </c>
      <c r="W117" s="76">
        <v>466049.02866635763</v>
      </c>
    </row>
    <row r="118" spans="1:23">
      <c r="A118" s="113" t="s">
        <v>116</v>
      </c>
      <c r="B118" s="113" t="s">
        <v>77</v>
      </c>
      <c r="C118" s="76">
        <v>117578.27988181839</v>
      </c>
      <c r="D118" s="76">
        <v>-8489.1006784217916</v>
      </c>
      <c r="E118" s="76">
        <v>79647.582376512728</v>
      </c>
      <c r="F118" s="76">
        <v>1781501.741819826</v>
      </c>
      <c r="G118" s="76">
        <v>722274.25036750932</v>
      </c>
      <c r="H118" s="76">
        <v>-91851.253247397748</v>
      </c>
      <c r="I118" s="76">
        <v>18018.710155413879</v>
      </c>
      <c r="J118" s="76">
        <v>20274.220053115099</v>
      </c>
      <c r="K118" s="76">
        <v>101408.1954679441</v>
      </c>
      <c r="L118" s="76">
        <v>261407.40705436451</v>
      </c>
      <c r="M118" s="76">
        <v>38597.66420038951</v>
      </c>
      <c r="N118" s="76">
        <v>297255.43296070781</v>
      </c>
      <c r="O118" s="76">
        <v>2174724.5859576571</v>
      </c>
      <c r="P118" s="76">
        <v>677370.27465649275</v>
      </c>
      <c r="Q118" s="76">
        <v>-82959.28905071826</v>
      </c>
      <c r="R118" s="76">
        <v>33316.953168319</v>
      </c>
      <c r="S118" s="76">
        <v>30634.96290010641</v>
      </c>
      <c r="T118" s="76">
        <v>121586.476763393</v>
      </c>
      <c r="U118" s="76">
        <v>129141.81879524481</v>
      </c>
      <c r="V118" s="76">
        <v>4319.3278353998739</v>
      </c>
      <c r="W118" s="76">
        <v>104832.8726947184</v>
      </c>
    </row>
    <row r="119" spans="1:23">
      <c r="A119" s="113" t="s">
        <v>116</v>
      </c>
      <c r="B119" s="113" t="s">
        <v>78</v>
      </c>
      <c r="C119" s="76">
        <v>768032.20329512074</v>
      </c>
      <c r="D119" s="76">
        <v>-238664.0436476394</v>
      </c>
      <c r="E119" s="76">
        <v>639959.93876328797</v>
      </c>
      <c r="F119" s="76">
        <v>13667443.244873639</v>
      </c>
      <c r="G119" s="76">
        <v>5675218.3398154154</v>
      </c>
      <c r="H119" s="76">
        <v>-535077.04705554619</v>
      </c>
      <c r="I119" s="76">
        <v>252549.36704308691</v>
      </c>
      <c r="J119" s="76">
        <v>243854.25078366889</v>
      </c>
      <c r="K119" s="76">
        <v>662542.4802653403</v>
      </c>
      <c r="L119" s="76">
        <v>2046186.2784479039</v>
      </c>
      <c r="M119" s="76">
        <v>325941.35874773847</v>
      </c>
      <c r="N119" s="76">
        <v>2585055.017754213</v>
      </c>
      <c r="O119" s="76">
        <v>16664517.130367691</v>
      </c>
      <c r="P119" s="76">
        <v>5388571.0968351979</v>
      </c>
      <c r="Q119" s="76">
        <v>-608782.27060909453</v>
      </c>
      <c r="R119" s="76">
        <v>300246.40809246962</v>
      </c>
      <c r="S119" s="76">
        <v>268942.28946325829</v>
      </c>
      <c r="T119" s="76">
        <v>870246.25838000549</v>
      </c>
      <c r="U119" s="76">
        <v>898270.49443436007</v>
      </c>
      <c r="V119" s="76">
        <v>-73605.6353484953</v>
      </c>
      <c r="W119" s="76">
        <v>776326.49508116278</v>
      </c>
    </row>
    <row r="120" spans="1:23">
      <c r="A120" s="113" t="s">
        <v>116</v>
      </c>
      <c r="B120" s="113" t="s">
        <v>47</v>
      </c>
      <c r="C120" s="76">
        <v>972938.94610349881</v>
      </c>
      <c r="D120" s="76">
        <v>27682.204122470939</v>
      </c>
      <c r="E120" s="76">
        <v>656345.42846782017</v>
      </c>
      <c r="F120" s="76">
        <v>15967299.676197849</v>
      </c>
      <c r="G120" s="76">
        <v>5841251.0708892029</v>
      </c>
      <c r="H120" s="76">
        <v>-942971.8165687361</v>
      </c>
      <c r="I120" s="76">
        <v>276701.17836040858</v>
      </c>
      <c r="J120" s="76">
        <v>360057.23811064061</v>
      </c>
      <c r="K120" s="76">
        <v>879850.53858214675</v>
      </c>
      <c r="L120" s="76">
        <v>1663253.9426648179</v>
      </c>
      <c r="M120" s="76">
        <v>358773.40971639467</v>
      </c>
      <c r="N120" s="76">
        <v>2895211.9652390522</v>
      </c>
      <c r="O120" s="76">
        <v>17310278.448452249</v>
      </c>
      <c r="P120" s="76">
        <v>5013161.3569719894</v>
      </c>
      <c r="Q120" s="76">
        <v>-783224.6263207295</v>
      </c>
      <c r="R120" s="76">
        <v>321003.6684656741</v>
      </c>
      <c r="S120" s="76">
        <v>337426.5400187042</v>
      </c>
      <c r="T120" s="76">
        <v>967290.4906060847</v>
      </c>
      <c r="U120" s="76">
        <v>1002443.8429602589</v>
      </c>
      <c r="V120" s="76">
        <v>97838.670295465097</v>
      </c>
      <c r="W120" s="76">
        <v>767583.14906482934</v>
      </c>
    </row>
    <row r="121" spans="1:23">
      <c r="A121" s="113" t="s">
        <v>116</v>
      </c>
      <c r="B121" s="113" t="s">
        <v>79</v>
      </c>
      <c r="C121" s="76">
        <v>103814.83270719661</v>
      </c>
      <c r="D121" s="76">
        <v>18748.096179293439</v>
      </c>
      <c r="E121" s="76">
        <v>68443.314465381758</v>
      </c>
      <c r="F121" s="76">
        <v>1907432.393511228</v>
      </c>
      <c r="G121" s="76">
        <v>722835.46452245512</v>
      </c>
      <c r="H121" s="76">
        <v>-147071.59653314701</v>
      </c>
      <c r="I121" s="76">
        <v>10412.77808761784</v>
      </c>
      <c r="J121" s="76">
        <v>47106.5899126187</v>
      </c>
      <c r="K121" s="76">
        <v>84499.808927270511</v>
      </c>
      <c r="L121" s="76">
        <v>139292.6033375996</v>
      </c>
      <c r="M121" s="76">
        <v>33010.077740333123</v>
      </c>
      <c r="N121" s="76">
        <v>303438.02772110328</v>
      </c>
      <c r="O121" s="76">
        <v>1551348.476386738</v>
      </c>
      <c r="P121" s="76">
        <v>464033.12404255843</v>
      </c>
      <c r="Q121" s="76">
        <v>-83763.517742009091</v>
      </c>
      <c r="R121" s="76">
        <v>18423.963344450371</v>
      </c>
      <c r="S121" s="76">
        <v>27542.665443273188</v>
      </c>
      <c r="T121" s="76">
        <v>74691.794992932526</v>
      </c>
      <c r="U121" s="76">
        <v>81898.507252550073</v>
      </c>
      <c r="V121" s="76">
        <v>13473.981602024251</v>
      </c>
      <c r="W121" s="76">
        <v>52968.852013146367</v>
      </c>
    </row>
    <row r="122" spans="1:23">
      <c r="A122" s="113" t="s">
        <v>116</v>
      </c>
      <c r="B122" s="113" t="s">
        <v>80</v>
      </c>
      <c r="C122" s="76">
        <v>782204.7776286169</v>
      </c>
      <c r="D122" s="76">
        <v>-39456.388761070892</v>
      </c>
      <c r="E122" s="76">
        <v>498282.77060542791</v>
      </c>
      <c r="F122" s="76">
        <v>12211412.749768659</v>
      </c>
      <c r="G122" s="76">
        <v>4572279.9809225062</v>
      </c>
      <c r="H122" s="76">
        <v>-884026.15737285803</v>
      </c>
      <c r="I122" s="76">
        <v>133358.39707632081</v>
      </c>
      <c r="J122" s="76">
        <v>273743.63871109782</v>
      </c>
      <c r="K122" s="76">
        <v>664278.31898312515</v>
      </c>
      <c r="L122" s="76">
        <v>1193778.1479069169</v>
      </c>
      <c r="M122" s="76">
        <v>237716.27336381879</v>
      </c>
      <c r="N122" s="76">
        <v>2203711.818246868</v>
      </c>
      <c r="O122" s="76">
        <v>13495122.39663073</v>
      </c>
      <c r="P122" s="76">
        <v>4120625.5596356238</v>
      </c>
      <c r="Q122" s="76">
        <v>-686136.63174156076</v>
      </c>
      <c r="R122" s="76">
        <v>199892.93292346981</v>
      </c>
      <c r="S122" s="76">
        <v>250516.69004062339</v>
      </c>
      <c r="T122" s="76">
        <v>743862.37022965401</v>
      </c>
      <c r="U122" s="76">
        <v>788279.92295164987</v>
      </c>
      <c r="V122" s="76">
        <v>28008.618326366432</v>
      </c>
      <c r="W122" s="76">
        <v>576123.73833870888</v>
      </c>
    </row>
    <row r="123" spans="1:23">
      <c r="A123" s="113" t="s">
        <v>116</v>
      </c>
      <c r="B123" s="113" t="s">
        <v>49</v>
      </c>
      <c r="C123" s="76">
        <v>410531.2303318716</v>
      </c>
      <c r="D123" s="76">
        <v>29147.73476533722</v>
      </c>
      <c r="E123" s="76">
        <v>227733.2135846114</v>
      </c>
      <c r="F123" s="76">
        <v>7674201.0436638603</v>
      </c>
      <c r="G123" s="76">
        <v>2668082.6635513478</v>
      </c>
      <c r="H123" s="76">
        <v>-481313.14880125748</v>
      </c>
      <c r="I123" s="76">
        <v>102868.07055707691</v>
      </c>
      <c r="J123" s="76">
        <v>189161.5669126375</v>
      </c>
      <c r="K123" s="76">
        <v>382615.30010189873</v>
      </c>
      <c r="L123" s="76">
        <v>598507.47721073392</v>
      </c>
      <c r="M123" s="76">
        <v>121116.8896427783</v>
      </c>
      <c r="N123" s="76">
        <v>1147125.3613296689</v>
      </c>
      <c r="O123" s="76">
        <v>6035109.0370275388</v>
      </c>
      <c r="P123" s="76">
        <v>1669201.8040698529</v>
      </c>
      <c r="Q123" s="76">
        <v>-263527.51227340859</v>
      </c>
      <c r="R123" s="76">
        <v>95329.86780449457</v>
      </c>
      <c r="S123" s="76">
        <v>114194.80927822991</v>
      </c>
      <c r="T123" s="76">
        <v>301663.21416802489</v>
      </c>
      <c r="U123" s="76">
        <v>305364.90505449288</v>
      </c>
      <c r="V123" s="76">
        <v>34203.066616351753</v>
      </c>
      <c r="W123" s="76">
        <v>194221.00104162371</v>
      </c>
    </row>
    <row r="124" spans="1:23">
      <c r="A124" s="113" t="s">
        <v>116</v>
      </c>
      <c r="B124" s="113" t="s">
        <v>81</v>
      </c>
      <c r="C124" s="76">
        <v>1636137.6126819891</v>
      </c>
      <c r="D124" s="76">
        <v>-150114.5103233582</v>
      </c>
      <c r="E124" s="76">
        <v>1017737.5277892631</v>
      </c>
      <c r="F124" s="76">
        <v>22896285.681959938</v>
      </c>
      <c r="G124" s="76">
        <v>9958788.3877694327</v>
      </c>
      <c r="H124" s="76">
        <v>-1755565.998943232</v>
      </c>
      <c r="I124" s="76">
        <v>-16680.01746542472</v>
      </c>
      <c r="J124" s="76">
        <v>273405.59454163269</v>
      </c>
      <c r="K124" s="76">
        <v>1315420.498562692</v>
      </c>
      <c r="L124" s="76">
        <v>2715865.3893180499</v>
      </c>
      <c r="M124" s="76">
        <v>453415.31148553657</v>
      </c>
      <c r="N124" s="76">
        <v>3858101.059816651</v>
      </c>
      <c r="O124" s="76">
        <v>28266126.843352869</v>
      </c>
      <c r="P124" s="76">
        <v>9790745.9210784137</v>
      </c>
      <c r="Q124" s="76">
        <v>-1414238.532943429</v>
      </c>
      <c r="R124" s="76">
        <v>259779.3081000869</v>
      </c>
      <c r="S124" s="76">
        <v>387101.44250463252</v>
      </c>
      <c r="T124" s="76">
        <v>1571410.9609891849</v>
      </c>
      <c r="U124" s="76">
        <v>1715853.799642941</v>
      </c>
      <c r="V124" s="76">
        <v>-13819.33590134402</v>
      </c>
      <c r="W124" s="76">
        <v>1274026.233325883</v>
      </c>
    </row>
    <row r="125" spans="1:23">
      <c r="A125" s="113" t="s">
        <v>116</v>
      </c>
      <c r="B125" s="113" t="s">
        <v>82</v>
      </c>
      <c r="C125" s="76">
        <v>389282.74236365431</v>
      </c>
      <c r="D125" s="76">
        <v>22860.86795744783</v>
      </c>
      <c r="E125" s="76">
        <v>255311.36871372379</v>
      </c>
      <c r="F125" s="76">
        <v>5946105.309010013</v>
      </c>
      <c r="G125" s="76">
        <v>2279796.1249166238</v>
      </c>
      <c r="H125" s="76">
        <v>-388434.91163003031</v>
      </c>
      <c r="I125" s="76">
        <v>63742.303741911674</v>
      </c>
      <c r="J125" s="76">
        <v>108228.7717971519</v>
      </c>
      <c r="K125" s="76">
        <v>339922.65996757848</v>
      </c>
      <c r="L125" s="76">
        <v>680673.06550454628</v>
      </c>
      <c r="M125" s="76">
        <v>129878.393493939</v>
      </c>
      <c r="N125" s="76">
        <v>1036292.904540059</v>
      </c>
      <c r="O125" s="76">
        <v>6882238.5862174695</v>
      </c>
      <c r="P125" s="76">
        <v>2076576.116902885</v>
      </c>
      <c r="Q125" s="76">
        <v>-323186.78999397467</v>
      </c>
      <c r="R125" s="76">
        <v>108343.3400634646</v>
      </c>
      <c r="S125" s="76">
        <v>121615.60509818541</v>
      </c>
      <c r="T125" s="76">
        <v>390428.36802850477</v>
      </c>
      <c r="U125" s="76">
        <v>412469.65457398823</v>
      </c>
      <c r="V125" s="76">
        <v>44647.096972160238</v>
      </c>
      <c r="W125" s="76">
        <v>317396.0674157631</v>
      </c>
    </row>
    <row r="126" spans="1:23">
      <c r="A126" s="113" t="s">
        <v>116</v>
      </c>
      <c r="B126" s="113" t="s">
        <v>83</v>
      </c>
      <c r="C126" s="76">
        <v>4849665.6375243766</v>
      </c>
      <c r="D126" s="76">
        <v>481281.42724256113</v>
      </c>
      <c r="E126" s="76">
        <v>2957940.4940270041</v>
      </c>
      <c r="F126" s="76">
        <v>75503165.38733758</v>
      </c>
      <c r="G126" s="76">
        <v>27933659.997607611</v>
      </c>
      <c r="H126" s="76">
        <v>-5175139.5301800342</v>
      </c>
      <c r="I126" s="76">
        <v>727209.63956657005</v>
      </c>
      <c r="J126" s="76">
        <v>1533943.581523157</v>
      </c>
      <c r="K126" s="76">
        <v>4384808.6198251406</v>
      </c>
      <c r="L126" s="76">
        <v>6929167.1819115523</v>
      </c>
      <c r="M126" s="76">
        <v>1630335.5330861399</v>
      </c>
      <c r="N126" s="76">
        <v>13398479.250948541</v>
      </c>
      <c r="O126" s="76">
        <v>80066907.259727821</v>
      </c>
      <c r="P126" s="76">
        <v>24085494.815745939</v>
      </c>
      <c r="Q126" s="76">
        <v>-3881851.0839829948</v>
      </c>
      <c r="R126" s="76">
        <v>1208647.6763922039</v>
      </c>
      <c r="S126" s="76">
        <v>1478369.6958242271</v>
      </c>
      <c r="T126" s="76">
        <v>4610980.8463228373</v>
      </c>
      <c r="U126" s="76">
        <v>4761161.4559806138</v>
      </c>
      <c r="V126" s="76">
        <v>585909.00042345223</v>
      </c>
      <c r="W126" s="76">
        <v>3387162.4706195248</v>
      </c>
    </row>
    <row r="127" spans="1:23">
      <c r="A127" s="113" t="s">
        <v>116</v>
      </c>
      <c r="B127" s="113" t="s">
        <v>84</v>
      </c>
      <c r="C127" s="76">
        <v>2278071.4465801301</v>
      </c>
      <c r="D127" s="76">
        <v>209010.0220429796</v>
      </c>
      <c r="E127" s="76">
        <v>1366034.9057036471</v>
      </c>
      <c r="F127" s="76">
        <v>36908986.993681774</v>
      </c>
      <c r="G127" s="76">
        <v>13389647.21308287</v>
      </c>
      <c r="H127" s="76">
        <v>-2218669.1402858561</v>
      </c>
      <c r="I127" s="76">
        <v>510872.95858328661</v>
      </c>
      <c r="J127" s="76">
        <v>793297.87264955009</v>
      </c>
      <c r="K127" s="76">
        <v>2136078.7492434289</v>
      </c>
      <c r="L127" s="76">
        <v>3359821.0384414159</v>
      </c>
      <c r="M127" s="76">
        <v>817422.96682914358</v>
      </c>
      <c r="N127" s="76">
        <v>6492443.1803143146</v>
      </c>
      <c r="O127" s="76">
        <v>37285667.349525332</v>
      </c>
      <c r="P127" s="76">
        <v>10903831.630001569</v>
      </c>
      <c r="Q127" s="76">
        <v>-1617695.017686866</v>
      </c>
      <c r="R127" s="76">
        <v>639669.64216260251</v>
      </c>
      <c r="S127" s="76">
        <v>712819.06212409446</v>
      </c>
      <c r="T127" s="76">
        <v>2137632.9549375591</v>
      </c>
      <c r="U127" s="76">
        <v>2170597.632809673</v>
      </c>
      <c r="V127" s="76">
        <v>268468.68214585917</v>
      </c>
      <c r="W127" s="76">
        <v>1537267.2601635761</v>
      </c>
    </row>
    <row r="128" spans="1:23">
      <c r="A128" s="113" t="s">
        <v>116</v>
      </c>
      <c r="B128" s="113" t="s">
        <v>85</v>
      </c>
      <c r="C128" s="76">
        <v>404017.98693689448</v>
      </c>
      <c r="D128" s="76">
        <v>54127.620407076727</v>
      </c>
      <c r="E128" s="76">
        <v>227034.33545094199</v>
      </c>
      <c r="F128" s="76">
        <v>6721794.2948098779</v>
      </c>
      <c r="G128" s="76">
        <v>2269942.2268840242</v>
      </c>
      <c r="H128" s="76">
        <v>-470365.30082672287</v>
      </c>
      <c r="I128" s="76">
        <v>85330.648051625176</v>
      </c>
      <c r="J128" s="76">
        <v>154127.1201203177</v>
      </c>
      <c r="K128" s="76">
        <v>378926.92910378258</v>
      </c>
      <c r="L128" s="76">
        <v>528212.91497120284</v>
      </c>
      <c r="M128" s="76">
        <v>121975.03539651629</v>
      </c>
      <c r="N128" s="76">
        <v>1097061.544142334</v>
      </c>
      <c r="O128" s="76">
        <v>6163677.1308052018</v>
      </c>
      <c r="P128" s="76">
        <v>1694449.3665139419</v>
      </c>
      <c r="Q128" s="76">
        <v>-298713.1850407414</v>
      </c>
      <c r="R128" s="76">
        <v>101759.7484025983</v>
      </c>
      <c r="S128" s="76">
        <v>120908.9784807175</v>
      </c>
      <c r="T128" s="76">
        <v>341383.31899116491</v>
      </c>
      <c r="U128" s="76">
        <v>348394.99071679392</v>
      </c>
      <c r="V128" s="76">
        <v>50487.949675698917</v>
      </c>
      <c r="W128" s="76">
        <v>235218.22523250451</v>
      </c>
    </row>
    <row r="129" spans="1:23">
      <c r="A129" s="113" t="s">
        <v>116</v>
      </c>
      <c r="B129" s="113" t="s">
        <v>57</v>
      </c>
      <c r="C129" s="76">
        <v>1305467.882526119</v>
      </c>
      <c r="D129" s="76">
        <v>67904.812999379617</v>
      </c>
      <c r="E129" s="76">
        <v>866872.75035708968</v>
      </c>
      <c r="F129" s="76">
        <v>22346854.717029762</v>
      </c>
      <c r="G129" s="76">
        <v>8330336.6111024413</v>
      </c>
      <c r="H129" s="76">
        <v>-1221024.221357421</v>
      </c>
      <c r="I129" s="76">
        <v>356009.63166221598</v>
      </c>
      <c r="J129" s="76">
        <v>496323.56211506069</v>
      </c>
      <c r="K129" s="76">
        <v>1228968.0653389839</v>
      </c>
      <c r="L129" s="76">
        <v>2106190.1909009269</v>
      </c>
      <c r="M129" s="76">
        <v>535143.65965972526</v>
      </c>
      <c r="N129" s="76">
        <v>4123238.94499376</v>
      </c>
      <c r="O129" s="76">
        <v>22829216.973499458</v>
      </c>
      <c r="P129" s="76">
        <v>6848598.8043647232</v>
      </c>
      <c r="Q129" s="76">
        <v>-988055.55104224198</v>
      </c>
      <c r="R129" s="76">
        <v>401958.71050926589</v>
      </c>
      <c r="S129" s="76">
        <v>433000.19757766719</v>
      </c>
      <c r="T129" s="76">
        <v>1283142.301347482</v>
      </c>
      <c r="U129" s="76">
        <v>1292255.175929782</v>
      </c>
      <c r="V129" s="76">
        <v>137171.26803419541</v>
      </c>
      <c r="W129" s="76">
        <v>937868.83047844213</v>
      </c>
    </row>
    <row r="130" spans="1:23">
      <c r="A130" s="113" t="s">
        <v>116</v>
      </c>
      <c r="B130" s="113" t="s">
        <v>86</v>
      </c>
      <c r="C130" s="76">
        <v>148836.8343247291</v>
      </c>
      <c r="D130" s="76">
        <v>-1600.768478112926</v>
      </c>
      <c r="E130" s="76">
        <v>85547.810666732345</v>
      </c>
      <c r="F130" s="76">
        <v>2159602.6833053031</v>
      </c>
      <c r="G130" s="76">
        <v>831566.82125055359</v>
      </c>
      <c r="H130" s="76">
        <v>-199362.54601325109</v>
      </c>
      <c r="I130" s="76">
        <v>6471.519521695599</v>
      </c>
      <c r="J130" s="76">
        <v>45789.150040083143</v>
      </c>
      <c r="K130" s="76">
        <v>117511.3901857235</v>
      </c>
      <c r="L130" s="76">
        <v>205642.34166374561</v>
      </c>
      <c r="M130" s="76">
        <v>35341.537692004917</v>
      </c>
      <c r="N130" s="76">
        <v>360926.94556353369</v>
      </c>
      <c r="O130" s="76">
        <v>2452788.8845368838</v>
      </c>
      <c r="P130" s="76">
        <v>764859.82317515987</v>
      </c>
      <c r="Q130" s="76">
        <v>-142209.39788078639</v>
      </c>
      <c r="R130" s="76">
        <v>27240.42821234775</v>
      </c>
      <c r="S130" s="76">
        <v>43553.386974474597</v>
      </c>
      <c r="T130" s="76">
        <v>131785.05130841731</v>
      </c>
      <c r="U130" s="76">
        <v>146735.69752874479</v>
      </c>
      <c r="V130" s="76">
        <v>5858.7260561589856</v>
      </c>
      <c r="W130" s="76">
        <v>104406.9724850434</v>
      </c>
    </row>
    <row r="131" spans="1:23">
      <c r="A131" s="113" t="s">
        <v>116</v>
      </c>
      <c r="B131" s="113" t="s">
        <v>87</v>
      </c>
      <c r="C131" s="76">
        <v>171541.22393221699</v>
      </c>
      <c r="D131" s="76">
        <v>-5935.4511678486988</v>
      </c>
      <c r="E131" s="76">
        <v>106165.812647445</v>
      </c>
      <c r="F131" s="76">
        <v>2819984.636914168</v>
      </c>
      <c r="G131" s="76">
        <v>1134947.129753727</v>
      </c>
      <c r="H131" s="76">
        <v>-143454.45300172051</v>
      </c>
      <c r="I131" s="76">
        <v>29146.361655929421</v>
      </c>
      <c r="J131" s="76">
        <v>53422.110812515231</v>
      </c>
      <c r="K131" s="76">
        <v>160251.825013436</v>
      </c>
      <c r="L131" s="76">
        <v>246807.58839572559</v>
      </c>
      <c r="M131" s="76">
        <v>68333.745706746602</v>
      </c>
      <c r="N131" s="76">
        <v>536784.92502055445</v>
      </c>
      <c r="O131" s="76">
        <v>2985404.7892439421</v>
      </c>
      <c r="P131" s="76">
        <v>1001536.87513923</v>
      </c>
      <c r="Q131" s="76">
        <v>-110636.46954913301</v>
      </c>
      <c r="R131" s="76">
        <v>43517.899400467883</v>
      </c>
      <c r="S131" s="76">
        <v>50438.068582807668</v>
      </c>
      <c r="T131" s="76">
        <v>171169.05574921059</v>
      </c>
      <c r="U131" s="76">
        <v>169781.99625754869</v>
      </c>
      <c r="V131" s="76">
        <v>6047.8454730786052</v>
      </c>
      <c r="W131" s="76">
        <v>114958.3350642991</v>
      </c>
    </row>
    <row r="132" spans="1:23">
      <c r="A132" s="113" t="s">
        <v>116</v>
      </c>
      <c r="B132" s="113" t="s">
        <v>88</v>
      </c>
      <c r="C132" s="76">
        <v>282491.96139660227</v>
      </c>
      <c r="D132" s="76">
        <v>29508.455499498519</v>
      </c>
      <c r="E132" s="76">
        <v>166794.16677899391</v>
      </c>
      <c r="F132" s="76">
        <v>4549583.5810153773</v>
      </c>
      <c r="G132" s="76">
        <v>1510532.924482442</v>
      </c>
      <c r="H132" s="76">
        <v>-307920.55507051433</v>
      </c>
      <c r="I132" s="76">
        <v>83719.858656199431</v>
      </c>
      <c r="J132" s="76">
        <v>113954.99229454481</v>
      </c>
      <c r="K132" s="76">
        <v>258547.45899653199</v>
      </c>
      <c r="L132" s="76">
        <v>426877.04556201532</v>
      </c>
      <c r="M132" s="76">
        <v>87901.714662600527</v>
      </c>
      <c r="N132" s="76">
        <v>764605.66545821703</v>
      </c>
      <c r="O132" s="76">
        <v>4523342.0014284449</v>
      </c>
      <c r="P132" s="76">
        <v>1183749.2609926341</v>
      </c>
      <c r="Q132" s="76">
        <v>-217250.02722036521</v>
      </c>
      <c r="R132" s="76">
        <v>88821.619085245286</v>
      </c>
      <c r="S132" s="76">
        <v>95821.981215054126</v>
      </c>
      <c r="T132" s="76">
        <v>253286.11192911639</v>
      </c>
      <c r="U132" s="76">
        <v>264657.17721816979</v>
      </c>
      <c r="V132" s="76">
        <v>37378.77501798734</v>
      </c>
      <c r="W132" s="76">
        <v>193585.5485347489</v>
      </c>
    </row>
    <row r="133" spans="1:23">
      <c r="A133" s="113" t="s">
        <v>116</v>
      </c>
      <c r="B133" s="113" t="s">
        <v>63</v>
      </c>
      <c r="C133" s="76">
        <v>836034.56674702186</v>
      </c>
      <c r="D133" s="76">
        <v>53659.141706751499</v>
      </c>
      <c r="E133" s="76">
        <v>513764.96789936587</v>
      </c>
      <c r="F133" s="76">
        <v>14290186.024605811</v>
      </c>
      <c r="G133" s="76">
        <v>5209773.0086656054</v>
      </c>
      <c r="H133" s="76">
        <v>-754647.5111824699</v>
      </c>
      <c r="I133" s="76">
        <v>233533.105297628</v>
      </c>
      <c r="J133" s="76">
        <v>315012.77961097658</v>
      </c>
      <c r="K133" s="76">
        <v>807064.70766167983</v>
      </c>
      <c r="L133" s="76">
        <v>1241192.07734852</v>
      </c>
      <c r="M133" s="76">
        <v>330441.52647892182</v>
      </c>
      <c r="N133" s="76">
        <v>2541521.737788707</v>
      </c>
      <c r="O133" s="76">
        <v>13887684.07340814</v>
      </c>
      <c r="P133" s="76">
        <v>4102399.7446865072</v>
      </c>
      <c r="Q133" s="76">
        <v>-556960.52248606994</v>
      </c>
      <c r="R133" s="76">
        <v>249170.88253875091</v>
      </c>
      <c r="S133" s="76">
        <v>264585.43237071473</v>
      </c>
      <c r="T133" s="76">
        <v>784398.96692206513</v>
      </c>
      <c r="U133" s="76">
        <v>781624.04365309142</v>
      </c>
      <c r="V133" s="76">
        <v>85279.615017913733</v>
      </c>
      <c r="W133" s="76">
        <v>547575.69806004118</v>
      </c>
    </row>
    <row r="134" spans="1:23">
      <c r="A134" s="113" t="s">
        <v>116</v>
      </c>
      <c r="B134" s="113" t="s">
        <v>6</v>
      </c>
      <c r="C134" s="77">
        <v>16933663.179977208</v>
      </c>
      <c r="D134" s="77">
        <v>642372.38755325892</v>
      </c>
      <c r="E134" s="77">
        <v>10621143.76749775</v>
      </c>
      <c r="F134" s="77">
        <v>273496907.32693303</v>
      </c>
      <c r="G134" s="77">
        <v>102023115.6439269</v>
      </c>
      <c r="H134" s="77">
        <v>-17330738.58937737</v>
      </c>
      <c r="I134" s="77">
        <v>3316616.2026353078</v>
      </c>
      <c r="J134" s="77">
        <v>5662782.7524301577</v>
      </c>
      <c r="K134" s="77">
        <v>15287899.36233722</v>
      </c>
      <c r="L134" s="77">
        <v>26469208.19273378</v>
      </c>
      <c r="M134" s="77">
        <v>5815200.8733417876</v>
      </c>
      <c r="N134" s="77">
        <v>47921429.68585135</v>
      </c>
      <c r="O134" s="77">
        <v>285870775.05818242</v>
      </c>
      <c r="P134" s="77">
        <v>86206487.910390452</v>
      </c>
      <c r="Q134" s="77">
        <v>-13112636.17001768</v>
      </c>
      <c r="R134" s="77">
        <v>4513129.5065594511</v>
      </c>
      <c r="S134" s="77">
        <v>5196692.999414322</v>
      </c>
      <c r="T134" s="77">
        <v>15994357.010766471</v>
      </c>
      <c r="U134" s="77">
        <v>16530215.031204199</v>
      </c>
      <c r="V134" s="77">
        <v>1453312.7638303661</v>
      </c>
      <c r="W134" s="77">
        <v>11997508.226802411</v>
      </c>
    </row>
    <row r="135" spans="1:23">
      <c r="A135" s="113" t="s">
        <v>117</v>
      </c>
      <c r="B135" s="113" t="s">
        <v>64</v>
      </c>
      <c r="C135" s="111">
        <v>1562175.268802868</v>
      </c>
      <c r="D135" s="111">
        <v>604972.09055512876</v>
      </c>
      <c r="E135" s="111">
        <v>609048.3931967367</v>
      </c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</row>
    <row r="136" spans="1:23">
      <c r="A136" s="113" t="s">
        <v>117</v>
      </c>
      <c r="B136" s="113" t="s">
        <v>75</v>
      </c>
      <c r="C136" s="111">
        <v>572455.15733458463</v>
      </c>
      <c r="D136" s="111">
        <v>221690.48518298569</v>
      </c>
      <c r="E136" s="111">
        <v>223184.2359269936</v>
      </c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</row>
    <row r="137" spans="1:23">
      <c r="A137" s="113" t="s">
        <v>117</v>
      </c>
      <c r="B137" s="113" t="s">
        <v>76</v>
      </c>
      <c r="C137" s="111">
        <v>1470093.3280970789</v>
      </c>
      <c r="D137" s="111">
        <v>569312.19676238915</v>
      </c>
      <c r="E137" s="111">
        <v>573148.22299862874</v>
      </c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</row>
    <row r="138" spans="1:23">
      <c r="A138" s="113" t="s">
        <v>117</v>
      </c>
      <c r="B138" s="113" t="s">
        <v>44</v>
      </c>
      <c r="C138" s="111">
        <v>4400644.6293229964</v>
      </c>
      <c r="D138" s="111">
        <v>1704205.177458667</v>
      </c>
      <c r="E138" s="111">
        <v>1715688.113903458</v>
      </c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</row>
    <row r="139" spans="1:23">
      <c r="A139" s="113" t="s">
        <v>117</v>
      </c>
      <c r="B139" s="113" t="s">
        <v>77</v>
      </c>
      <c r="C139" s="111">
        <v>358705.52993047831</v>
      </c>
      <c r="D139" s="111">
        <v>138913.24403184559</v>
      </c>
      <c r="E139" s="111">
        <v>139849.24162982029</v>
      </c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</row>
    <row r="140" spans="1:23">
      <c r="A140" s="113" t="s">
        <v>117</v>
      </c>
      <c r="B140" s="113" t="s">
        <v>78</v>
      </c>
      <c r="C140" s="111">
        <v>2990925.2113503022</v>
      </c>
      <c r="D140" s="111">
        <v>1158273.539428927</v>
      </c>
      <c r="E140" s="111">
        <v>1166077.987869096</v>
      </c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</row>
    <row r="141" spans="1:23">
      <c r="A141" s="113" t="s">
        <v>117</v>
      </c>
      <c r="B141" s="113" t="s">
        <v>47</v>
      </c>
      <c r="C141" s="111">
        <v>4008334.9376454512</v>
      </c>
      <c r="D141" s="111">
        <v>1552278.297639939</v>
      </c>
      <c r="E141" s="111">
        <v>1562737.550593863</v>
      </c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</row>
    <row r="142" spans="1:23">
      <c r="A142" s="113" t="s">
        <v>117</v>
      </c>
      <c r="B142" s="113" t="s">
        <v>79</v>
      </c>
      <c r="C142" s="111">
        <v>613584.18564759393</v>
      </c>
      <c r="D142" s="111">
        <v>237618.22052608189</v>
      </c>
      <c r="E142" s="111">
        <v>239219.29236914139</v>
      </c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</row>
    <row r="143" spans="1:23">
      <c r="A143" s="113" t="s">
        <v>117</v>
      </c>
      <c r="B143" s="113" t="s">
        <v>80</v>
      </c>
      <c r="C143" s="111">
        <v>2782868.5627381932</v>
      </c>
      <c r="D143" s="111">
        <v>1077700.9761715289</v>
      </c>
      <c r="E143" s="111">
        <v>1084962.5265878469</v>
      </c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</row>
    <row r="144" spans="1:23">
      <c r="A144" s="113" t="s">
        <v>117</v>
      </c>
      <c r="B144" s="113" t="s">
        <v>49</v>
      </c>
      <c r="C144" s="111">
        <v>2565576.3258964368</v>
      </c>
      <c r="D144" s="111">
        <v>993551.81480099005</v>
      </c>
      <c r="E144" s="111">
        <v>1000246.36807126</v>
      </c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</row>
    <row r="145" spans="1:23">
      <c r="A145" s="113" t="s">
        <v>117</v>
      </c>
      <c r="B145" s="113" t="s">
        <v>81</v>
      </c>
      <c r="C145" s="111">
        <v>4103608.614910685</v>
      </c>
      <c r="D145" s="111">
        <v>1589174.23170129</v>
      </c>
      <c r="E145" s="111">
        <v>1599882.089501333</v>
      </c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</row>
    <row r="146" spans="1:23">
      <c r="A146" s="113" t="s">
        <v>117</v>
      </c>
      <c r="B146" s="113" t="s">
        <v>82</v>
      </c>
      <c r="C146" s="111">
        <v>1284706.823187263</v>
      </c>
      <c r="D146" s="111">
        <v>497518.93279531487</v>
      </c>
      <c r="E146" s="111">
        <v>500871.21593641408</v>
      </c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</row>
    <row r="147" spans="1:23">
      <c r="A147" s="113" t="s">
        <v>117</v>
      </c>
      <c r="B147" s="113" t="s">
        <v>83</v>
      </c>
      <c r="C147" s="111">
        <v>18277039.407599699</v>
      </c>
      <c r="D147" s="111">
        <v>7078014.2026236141</v>
      </c>
      <c r="E147" s="111">
        <v>7125705.8704574443</v>
      </c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</row>
    <row r="148" spans="1:23">
      <c r="A148" s="113" t="s">
        <v>117</v>
      </c>
      <c r="B148" s="113" t="s">
        <v>84</v>
      </c>
      <c r="C148" s="111">
        <v>9875371.0602090489</v>
      </c>
      <c r="D148" s="111">
        <v>3824362.08958842</v>
      </c>
      <c r="E148" s="111">
        <v>3850130.6457443731</v>
      </c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</row>
    <row r="149" spans="1:23">
      <c r="A149" s="113" t="s">
        <v>117</v>
      </c>
      <c r="B149" s="113" t="s">
        <v>85</v>
      </c>
      <c r="C149" s="111">
        <v>1889984.142745408</v>
      </c>
      <c r="D149" s="111">
        <v>731920.21457933937</v>
      </c>
      <c r="E149" s="111">
        <v>736851.89382655604</v>
      </c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</row>
    <row r="150" spans="1:23">
      <c r="A150" s="113" t="s">
        <v>117</v>
      </c>
      <c r="B150" s="113" t="s">
        <v>57</v>
      </c>
      <c r="C150" s="111">
        <v>6152204.7961786939</v>
      </c>
      <c r="D150" s="111">
        <v>2382518.9601930552</v>
      </c>
      <c r="E150" s="111">
        <v>2398572.3756856672</v>
      </c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</row>
    <row r="151" spans="1:23">
      <c r="A151" s="113" t="s">
        <v>117</v>
      </c>
      <c r="B151" s="113" t="s">
        <v>86</v>
      </c>
      <c r="C151" s="111">
        <v>436226.94629542623</v>
      </c>
      <c r="D151" s="111">
        <v>168934.39099126219</v>
      </c>
      <c r="E151" s="111">
        <v>170072.6711119604</v>
      </c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</row>
    <row r="152" spans="1:23">
      <c r="A152" s="113" t="s">
        <v>117</v>
      </c>
      <c r="B152" s="113" t="s">
        <v>87</v>
      </c>
      <c r="C152" s="111">
        <v>708788.97948431422</v>
      </c>
      <c r="D152" s="111">
        <v>274487.47861029679</v>
      </c>
      <c r="E152" s="111">
        <v>276336.97555671091</v>
      </c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</row>
    <row r="153" spans="1:23">
      <c r="A153" s="113" t="s">
        <v>117</v>
      </c>
      <c r="B153" s="113" t="s">
        <v>88</v>
      </c>
      <c r="C153" s="111">
        <v>1246292.644960318</v>
      </c>
      <c r="D153" s="111">
        <v>482642.55741477152</v>
      </c>
      <c r="E153" s="111">
        <v>485894.60352145543</v>
      </c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</row>
    <row r="154" spans="1:23">
      <c r="A154" s="113" t="s">
        <v>117</v>
      </c>
      <c r="B154" s="113" t="s">
        <v>63</v>
      </c>
      <c r="C154" s="111">
        <v>4119692.44766316</v>
      </c>
      <c r="D154" s="111">
        <v>1595402.898944153</v>
      </c>
      <c r="E154" s="111">
        <v>1606152.7255112389</v>
      </c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</row>
    <row r="155" spans="1:23">
      <c r="A155" s="113" t="s">
        <v>117</v>
      </c>
      <c r="B155" s="113" t="s">
        <v>6</v>
      </c>
      <c r="C155" s="115">
        <v>69419278.999999985</v>
      </c>
      <c r="D155" s="115">
        <v>26883492</v>
      </c>
      <c r="E155" s="115">
        <v>27064633</v>
      </c>
      <c r="F155" s="115">
        <v>0</v>
      </c>
      <c r="G155" s="115">
        <v>0</v>
      </c>
      <c r="H155" s="115">
        <v>0</v>
      </c>
      <c r="I155" s="115">
        <v>0</v>
      </c>
      <c r="J155" s="115">
        <v>0</v>
      </c>
      <c r="K155" s="115">
        <v>0</v>
      </c>
      <c r="L155" s="115">
        <v>0</v>
      </c>
      <c r="M155" s="115">
        <v>0</v>
      </c>
      <c r="N155" s="115">
        <v>0</v>
      </c>
      <c r="O155" s="115">
        <v>0</v>
      </c>
      <c r="P155" s="115">
        <v>0</v>
      </c>
      <c r="Q155" s="115">
        <v>0</v>
      </c>
      <c r="R155" s="115">
        <v>0</v>
      </c>
      <c r="S155" s="115">
        <v>0</v>
      </c>
      <c r="T155" s="115">
        <v>0</v>
      </c>
      <c r="U155" s="115">
        <v>0</v>
      </c>
      <c r="V155" s="115">
        <v>0</v>
      </c>
      <c r="W155" s="115">
        <v>0</v>
      </c>
    </row>
  </sheetData>
  <mergeCells count="4">
    <mergeCell ref="A1:J1"/>
    <mergeCell ref="A11:J11"/>
    <mergeCell ref="A40:J40"/>
    <mergeCell ref="A70:K7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99300"/>
  </sheetPr>
  <dimension ref="A1:V35"/>
  <sheetViews>
    <sheetView topLeftCell="A11" workbookViewId="0">
      <selection activeCell="D35" sqref="D35:V35"/>
    </sheetView>
  </sheetViews>
  <sheetFormatPr baseColWidth="10" defaultColWidth="10.83203125" defaultRowHeight="16"/>
  <cols>
    <col min="1" max="1" width="15.1640625" style="109" bestFit="1" customWidth="1"/>
    <col min="2" max="2" width="16" style="109" customWidth="1"/>
    <col min="3" max="10" width="15" style="109" bestFit="1" customWidth="1"/>
    <col min="11" max="12" width="16" style="109" bestFit="1" customWidth="1"/>
    <col min="13" max="22" width="15" style="109" bestFit="1" customWidth="1"/>
    <col min="23" max="60" width="10.83203125" style="109" customWidth="1"/>
    <col min="61" max="16384" width="10.83203125" style="109"/>
  </cols>
  <sheetData>
    <row r="1" spans="1:22" ht="26" customHeight="1">
      <c r="A1" s="131" t="s">
        <v>125</v>
      </c>
      <c r="B1" s="132"/>
      <c r="C1" s="132"/>
      <c r="D1" s="132"/>
      <c r="E1" s="132"/>
      <c r="F1" s="132"/>
      <c r="G1" s="132"/>
      <c r="H1" s="132"/>
      <c r="I1" s="132"/>
      <c r="J1" s="132"/>
    </row>
    <row r="3" spans="1:22" ht="17" customHeight="1" thickBot="1"/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21</v>
      </c>
      <c r="E5" s="63">
        <f>SUM(B16:D16)</f>
        <v>-5242819.3094313275</v>
      </c>
      <c r="F5" s="64">
        <f>SUM(B25:D25)</f>
        <v>-10485638.618862662</v>
      </c>
    </row>
    <row r="6" spans="1:22" ht="19" customHeight="1">
      <c r="B6" s="4"/>
      <c r="D6" s="20" t="s">
        <v>22</v>
      </c>
      <c r="E6" s="65">
        <f>SUM(E16:P16)</f>
        <v>-3225764.0580054</v>
      </c>
      <c r="F6" s="66">
        <f>SUM(E25:P25)</f>
        <v>-9011299.3392480835</v>
      </c>
    </row>
    <row r="7" spans="1:22" ht="21" customHeight="1" thickBot="1">
      <c r="D7" s="21" t="s">
        <v>93</v>
      </c>
      <c r="E7" s="67">
        <f>SUM(Q16:V16)</f>
        <v>-342674.48252056353</v>
      </c>
      <c r="F7" s="68">
        <f>SUM(Q25:V25)</f>
        <v>-1028023.4475616915</v>
      </c>
      <c r="J7" s="32"/>
    </row>
    <row r="8" spans="1:22" ht="20" customHeight="1" thickTop="1" thickBot="1">
      <c r="B8" s="11"/>
      <c r="D8" s="22" t="s">
        <v>6</v>
      </c>
      <c r="E8" s="69">
        <f>SUM(E5:E7)</f>
        <v>-8811257.849957291</v>
      </c>
      <c r="F8" s="70">
        <f>SUM(F5:F7)</f>
        <v>-20524961.405672438</v>
      </c>
    </row>
    <row r="9" spans="1:22" ht="19" customHeight="1">
      <c r="B9" s="4"/>
    </row>
    <row r="11" spans="1:22" ht="26" customHeight="1">
      <c r="A11" s="133" t="s">
        <v>120</v>
      </c>
      <c r="B11" s="132"/>
      <c r="C11" s="132"/>
      <c r="D11" s="132"/>
      <c r="E11" s="132"/>
      <c r="F11" s="132"/>
      <c r="G11" s="132"/>
      <c r="H11" s="132"/>
      <c r="I11" s="132"/>
      <c r="J11" s="132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4" spans="1:22">
      <c r="B14" s="136" t="s">
        <v>121</v>
      </c>
      <c r="C14" s="123"/>
      <c r="D14" s="123"/>
      <c r="E14" s="123"/>
      <c r="F14" s="123"/>
      <c r="G14" s="123"/>
      <c r="H14" s="123"/>
      <c r="I14" s="123"/>
      <c r="J14" s="124"/>
      <c r="K14" s="136" t="s">
        <v>122</v>
      </c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4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6">
        <v>44196</v>
      </c>
      <c r="K15" s="6">
        <v>44227</v>
      </c>
      <c r="L15" s="6">
        <v>44255</v>
      </c>
      <c r="M15" s="6">
        <v>44286</v>
      </c>
      <c r="N15" s="6">
        <v>44316</v>
      </c>
      <c r="O15" s="6">
        <v>44347</v>
      </c>
      <c r="P15" s="6">
        <v>44377</v>
      </c>
      <c r="Q15" s="6">
        <v>44408</v>
      </c>
      <c r="R15" s="6">
        <v>44439</v>
      </c>
      <c r="S15" s="6">
        <v>44469</v>
      </c>
      <c r="T15" s="6">
        <v>44500</v>
      </c>
      <c r="U15" s="6">
        <v>44530</v>
      </c>
      <c r="V15" s="6">
        <v>44561</v>
      </c>
    </row>
    <row r="16" spans="1:22">
      <c r="A16" s="7" t="s">
        <v>6</v>
      </c>
      <c r="B16" s="78">
        <f t="shared" ref="B16:V16" si="0">B33-B32</f>
        <v>-1936545.6023265868</v>
      </c>
      <c r="C16" s="78">
        <f t="shared" si="0"/>
        <v>-1457255.068281617</v>
      </c>
      <c r="D16" s="78">
        <f t="shared" si="0"/>
        <v>-1849018.6388231236</v>
      </c>
      <c r="E16" s="78">
        <f t="shared" si="0"/>
        <v>-489416.47622678895</v>
      </c>
      <c r="F16" s="78">
        <f t="shared" si="0"/>
        <v>-497010.22695632186</v>
      </c>
      <c r="G16" s="78">
        <f t="shared" si="0"/>
        <v>-577892.82429174613</v>
      </c>
      <c r="H16" s="78">
        <f t="shared" si="0"/>
        <v>-327585.7481588088</v>
      </c>
      <c r="I16" s="78">
        <f t="shared" si="0"/>
        <v>-329724.7964865258</v>
      </c>
      <c r="J16" s="78">
        <f t="shared" si="0"/>
        <v>-257225.28772212751</v>
      </c>
      <c r="K16" s="78">
        <f t="shared" si="0"/>
        <v>-164062.83895619959</v>
      </c>
      <c r="L16" s="78">
        <f t="shared" si="0"/>
        <v>-167612.84410567489</v>
      </c>
      <c r="M16" s="78">
        <f t="shared" si="0"/>
        <v>-167818.94301421382</v>
      </c>
      <c r="N16" s="78">
        <f t="shared" si="0"/>
        <v>-87920.942523855716</v>
      </c>
      <c r="O16" s="78">
        <f t="shared" si="0"/>
        <v>-74141.110193914734</v>
      </c>
      <c r="P16" s="78">
        <f t="shared" si="0"/>
        <v>-85352.019369222224</v>
      </c>
      <c r="Q16" s="78">
        <f t="shared" si="0"/>
        <v>-55022.324033943936</v>
      </c>
      <c r="R16" s="78">
        <f t="shared" si="0"/>
        <v>-53742.140203737654</v>
      </c>
      <c r="S16" s="78">
        <f t="shared" si="0"/>
        <v>-58331.433074842207</v>
      </c>
      <c r="T16" s="78">
        <f t="shared" si="0"/>
        <v>-64545.637667802162</v>
      </c>
      <c r="U16" s="78">
        <f t="shared" si="0"/>
        <v>-58836.023613060825</v>
      </c>
      <c r="V16" s="78">
        <f t="shared" si="0"/>
        <v>-52196.923927176744</v>
      </c>
    </row>
    <row r="17" spans="1:22">
      <c r="A17" s="7" t="s">
        <v>110</v>
      </c>
      <c r="B17" s="78">
        <f>SUM($B$16:B16)</f>
        <v>-1936545.6023265868</v>
      </c>
      <c r="C17" s="78">
        <f>SUM($B$16:C16)</f>
        <v>-3393800.6706082039</v>
      </c>
      <c r="D17" s="78">
        <f>SUM($B$16:D16)</f>
        <v>-5242819.3094313275</v>
      </c>
      <c r="E17" s="78">
        <f>SUM($B$16:E16)</f>
        <v>-5732235.7856581165</v>
      </c>
      <c r="F17" s="78">
        <f>SUM($B$16:F16)</f>
        <v>-6229246.0126144383</v>
      </c>
      <c r="G17" s="78">
        <f>SUM($B$16:G16)</f>
        <v>-6807138.8369061844</v>
      </c>
      <c r="H17" s="78">
        <f>SUM($B$16:H16)</f>
        <v>-7134724.5850649932</v>
      </c>
      <c r="I17" s="78">
        <f>SUM($B$16:I16)</f>
        <v>-7464449.381551519</v>
      </c>
      <c r="J17" s="78">
        <f>SUM($B$16:J16)</f>
        <v>-7721674.6692736465</v>
      </c>
      <c r="K17" s="78">
        <f>SUM($B$16:K16)</f>
        <v>-7885737.5082298461</v>
      </c>
      <c r="L17" s="78">
        <f>SUM($B$16:L16)</f>
        <v>-8053350.352335521</v>
      </c>
      <c r="M17" s="78">
        <f>SUM($B$16:M16)</f>
        <v>-8221169.2953497348</v>
      </c>
      <c r="N17" s="78">
        <f>SUM($B$16:N16)</f>
        <v>-8309090.2378735906</v>
      </c>
      <c r="O17" s="78">
        <f>SUM($B$16:O16)</f>
        <v>-8383231.3480675053</v>
      </c>
      <c r="P17" s="78">
        <f>SUM($B$16:P16)</f>
        <v>-8468583.3674367275</v>
      </c>
      <c r="Q17" s="78">
        <f>SUM($B$16:Q16)</f>
        <v>-8523605.6914706714</v>
      </c>
      <c r="R17" s="78">
        <f>SUM($B$16:R16)</f>
        <v>-8577347.8316744082</v>
      </c>
      <c r="S17" s="78">
        <f>SUM($B$16:S16)</f>
        <v>-8635679.2647492513</v>
      </c>
      <c r="T17" s="78">
        <f>SUM($B$16:T16)</f>
        <v>-8700224.9024170525</v>
      </c>
      <c r="U17" s="78">
        <f>SUM($B$16:U16)</f>
        <v>-8759060.9260301143</v>
      </c>
      <c r="V17" s="78">
        <f>SUM($B$16:V16)</f>
        <v>-8811257.849957291</v>
      </c>
    </row>
    <row r="18" spans="1:22">
      <c r="A18" s="7"/>
      <c r="B18" s="73"/>
      <c r="C18" s="73"/>
      <c r="D18" s="73"/>
      <c r="E18" s="73"/>
      <c r="F18" s="73"/>
      <c r="G18" s="73"/>
      <c r="H18" s="73"/>
      <c r="I18" s="73"/>
      <c r="J18" s="73"/>
    </row>
    <row r="19" spans="1:22">
      <c r="A19" s="7"/>
      <c r="B19" s="73"/>
      <c r="C19" s="73"/>
      <c r="D19" s="73"/>
      <c r="E19" s="73"/>
      <c r="F19" s="73"/>
      <c r="G19" s="73"/>
      <c r="H19" s="73"/>
      <c r="I19" s="73"/>
      <c r="J19" s="73"/>
    </row>
    <row r="20" spans="1:22" ht="26" customHeight="1">
      <c r="A20" s="133" t="s">
        <v>123</v>
      </c>
      <c r="B20" s="132"/>
      <c r="C20" s="132"/>
      <c r="D20" s="132"/>
      <c r="E20" s="132"/>
      <c r="F20" s="132"/>
      <c r="G20" s="132"/>
      <c r="H20" s="132"/>
      <c r="I20" s="132"/>
      <c r="J20" s="132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3" spans="1:22">
      <c r="B23" s="136" t="s">
        <v>121</v>
      </c>
      <c r="C23" s="123"/>
      <c r="D23" s="123"/>
      <c r="E23" s="123"/>
      <c r="F23" s="123"/>
      <c r="G23" s="123"/>
      <c r="H23" s="123"/>
      <c r="I23" s="123"/>
      <c r="J23" s="124"/>
      <c r="K23" s="136" t="s">
        <v>122</v>
      </c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4"/>
    </row>
    <row r="24" spans="1:22">
      <c r="A24" s="5"/>
      <c r="B24" s="6">
        <v>43951</v>
      </c>
      <c r="C24" s="6">
        <v>43982</v>
      </c>
      <c r="D24" s="6">
        <v>44012</v>
      </c>
      <c r="E24" s="6">
        <v>44043</v>
      </c>
      <c r="F24" s="6">
        <v>44074</v>
      </c>
      <c r="G24" s="6">
        <v>44104</v>
      </c>
      <c r="H24" s="6">
        <v>44135</v>
      </c>
      <c r="I24" s="6">
        <v>44165</v>
      </c>
      <c r="J24" s="6">
        <v>44196</v>
      </c>
      <c r="K24" s="6">
        <v>44227</v>
      </c>
      <c r="L24" s="6">
        <v>44255</v>
      </c>
      <c r="M24" s="6">
        <v>44286</v>
      </c>
      <c r="N24" s="6">
        <v>44316</v>
      </c>
      <c r="O24" s="6">
        <v>44347</v>
      </c>
      <c r="P24" s="6">
        <v>44377</v>
      </c>
      <c r="Q24" s="6">
        <v>44408</v>
      </c>
      <c r="R24" s="6">
        <v>44439</v>
      </c>
      <c r="S24" s="6">
        <v>44469</v>
      </c>
      <c r="T24" s="6">
        <v>44500</v>
      </c>
      <c r="U24" s="6">
        <v>44530</v>
      </c>
      <c r="V24" s="6">
        <v>44561</v>
      </c>
    </row>
    <row r="25" spans="1:22">
      <c r="A25" s="7" t="s">
        <v>6</v>
      </c>
      <c r="B25" s="78">
        <f t="shared" ref="B25:V25" si="1">B34-B32</f>
        <v>-3873091.2046531755</v>
      </c>
      <c r="C25" s="78">
        <f t="shared" si="1"/>
        <v>-2914510.1365632378</v>
      </c>
      <c r="D25" s="78">
        <f t="shared" si="1"/>
        <v>-3698037.2776462492</v>
      </c>
      <c r="E25" s="78">
        <f t="shared" si="1"/>
        <v>-1468249.4286803706</v>
      </c>
      <c r="F25" s="78">
        <f t="shared" si="1"/>
        <v>-1491030.6808689623</v>
      </c>
      <c r="G25" s="78">
        <f t="shared" si="1"/>
        <v>-1733678.4728752398</v>
      </c>
      <c r="H25" s="78">
        <f t="shared" si="1"/>
        <v>-982757.24447642639</v>
      </c>
      <c r="I25" s="78">
        <f t="shared" si="1"/>
        <v>-989174.38945957646</v>
      </c>
      <c r="J25" s="78">
        <f t="shared" si="1"/>
        <v>-771675.8631663816</v>
      </c>
      <c r="K25" s="78">
        <f t="shared" si="1"/>
        <v>-273438.06492699869</v>
      </c>
      <c r="L25" s="78">
        <f t="shared" si="1"/>
        <v>-279354.7401761245</v>
      </c>
      <c r="M25" s="78">
        <f t="shared" si="1"/>
        <v>-279698.2383570224</v>
      </c>
      <c r="N25" s="78">
        <f t="shared" si="1"/>
        <v>-263762.82757156901</v>
      </c>
      <c r="O25" s="78">
        <f t="shared" si="1"/>
        <v>-222423.3305817442</v>
      </c>
      <c r="P25" s="78">
        <f t="shared" si="1"/>
        <v>-256056.05810766667</v>
      </c>
      <c r="Q25" s="78">
        <f t="shared" si="1"/>
        <v>-165066.97210183088</v>
      </c>
      <c r="R25" s="78">
        <f t="shared" si="1"/>
        <v>-161226.42061121389</v>
      </c>
      <c r="S25" s="78">
        <f t="shared" si="1"/>
        <v>-174994.29922452569</v>
      </c>
      <c r="T25" s="78">
        <f t="shared" si="1"/>
        <v>-193636.91300340649</v>
      </c>
      <c r="U25" s="78">
        <f t="shared" si="1"/>
        <v>-176508.07083918247</v>
      </c>
      <c r="V25" s="78">
        <f t="shared" si="1"/>
        <v>-156590.77178153209</v>
      </c>
    </row>
    <row r="26" spans="1:22">
      <c r="A26" s="7" t="s">
        <v>110</v>
      </c>
      <c r="B26" s="78">
        <f>SUM($B$25:B25)</f>
        <v>-3873091.2046531755</v>
      </c>
      <c r="C26" s="78">
        <f>SUM($B$25:C25)</f>
        <v>-6787601.3412164133</v>
      </c>
      <c r="D26" s="78">
        <f>SUM($B$25:D25)</f>
        <v>-10485638.618862662</v>
      </c>
      <c r="E26" s="78">
        <f>SUM($B$25:E25)</f>
        <v>-11953888.047543034</v>
      </c>
      <c r="F26" s="78">
        <f>SUM($B$25:F25)</f>
        <v>-13444918.728411997</v>
      </c>
      <c r="G26" s="78">
        <f>SUM($B$25:G25)</f>
        <v>-15178597.201287236</v>
      </c>
      <c r="H26" s="78">
        <f>SUM($B$25:H25)</f>
        <v>-16161354.445763662</v>
      </c>
      <c r="I26" s="78">
        <f>SUM($B$25:I25)</f>
        <v>-17150528.835223239</v>
      </c>
      <c r="J26" s="78">
        <f>SUM($B$25:J25)</f>
        <v>-17922204.69838962</v>
      </c>
      <c r="K26" s="78">
        <f>SUM($B$25:K25)</f>
        <v>-18195642.763316616</v>
      </c>
      <c r="L26" s="78">
        <f>SUM($B$25:L25)</f>
        <v>-18474997.503492743</v>
      </c>
      <c r="M26" s="78">
        <f>SUM($B$25:M25)</f>
        <v>-18754695.741849765</v>
      </c>
      <c r="N26" s="78">
        <f>SUM($B$25:N25)</f>
        <v>-19018458.569421336</v>
      </c>
      <c r="O26" s="78">
        <f>SUM($B$25:O25)</f>
        <v>-19240881.900003079</v>
      </c>
      <c r="P26" s="78">
        <f>SUM($B$25:P25)</f>
        <v>-19496937.958110746</v>
      </c>
      <c r="Q26" s="78">
        <f>SUM($B$25:Q25)</f>
        <v>-19662004.930212576</v>
      </c>
      <c r="R26" s="78">
        <f>SUM($B$25:R25)</f>
        <v>-19823231.35082379</v>
      </c>
      <c r="S26" s="78">
        <f>SUM($B$25:S25)</f>
        <v>-19998225.650048316</v>
      </c>
      <c r="T26" s="78">
        <f>SUM($B$25:T25)</f>
        <v>-20191862.563051723</v>
      </c>
      <c r="U26" s="78">
        <f>SUM($B$25:U25)</f>
        <v>-20368370.633890904</v>
      </c>
      <c r="V26" s="78">
        <f>SUM($B$25:V25)</f>
        <v>-20524961.405672438</v>
      </c>
    </row>
    <row r="30" spans="1:22" ht="26" customHeight="1">
      <c r="A30" s="137" t="s">
        <v>112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114" t="s">
        <v>113</v>
      </c>
      <c r="B31" s="15">
        <v>43951</v>
      </c>
      <c r="C31" s="15">
        <v>43982</v>
      </c>
      <c r="D31" s="15">
        <v>44012</v>
      </c>
      <c r="E31" s="15">
        <v>44043</v>
      </c>
      <c r="F31" s="15">
        <v>44074</v>
      </c>
      <c r="G31" s="15">
        <v>44104</v>
      </c>
      <c r="H31" s="15">
        <v>44135</v>
      </c>
      <c r="I31" s="15">
        <v>44165</v>
      </c>
      <c r="J31" s="15">
        <v>44196</v>
      </c>
      <c r="K31" s="15">
        <v>44227</v>
      </c>
      <c r="L31" s="15">
        <v>44255</v>
      </c>
      <c r="M31" s="15">
        <v>44286</v>
      </c>
      <c r="N31" s="15">
        <v>44316</v>
      </c>
      <c r="O31" s="15">
        <v>44347</v>
      </c>
      <c r="P31" s="15">
        <v>44377</v>
      </c>
      <c r="Q31" s="15">
        <v>44408</v>
      </c>
      <c r="R31" s="15">
        <v>44439</v>
      </c>
      <c r="S31" s="15">
        <v>44469</v>
      </c>
      <c r="T31" s="15">
        <v>44500</v>
      </c>
      <c r="U31" s="15">
        <v>44530</v>
      </c>
      <c r="V31" s="15">
        <v>44561</v>
      </c>
    </row>
    <row r="32" spans="1:22">
      <c r="A32" s="114" t="s">
        <v>114</v>
      </c>
      <c r="B32" s="111">
        <v>9682728.0116329379</v>
      </c>
      <c r="C32" s="111">
        <v>7286275.3414080935</v>
      </c>
      <c r="D32" s="111">
        <v>9245093.194115622</v>
      </c>
      <c r="E32" s="111">
        <v>4894164.7622679016</v>
      </c>
      <c r="F32" s="111">
        <v>4970102.2695632074</v>
      </c>
      <c r="G32" s="111">
        <v>5778928.2429174669</v>
      </c>
      <c r="H32" s="111">
        <v>6551714.9631761741</v>
      </c>
      <c r="I32" s="111">
        <v>6594495.9297305094</v>
      </c>
      <c r="J32" s="111">
        <v>5144505.7544425409</v>
      </c>
      <c r="K32" s="111">
        <v>5468761.2985399961</v>
      </c>
      <c r="L32" s="111">
        <v>5587094.8035224881</v>
      </c>
      <c r="M32" s="111">
        <v>5593964.767140449</v>
      </c>
      <c r="N32" s="111">
        <v>8792094.2523855958</v>
      </c>
      <c r="O32" s="111">
        <v>7414111.0193914576</v>
      </c>
      <c r="P32" s="111">
        <v>8535201.9369222187</v>
      </c>
      <c r="Q32" s="111">
        <v>5502232.4033943517</v>
      </c>
      <c r="R32" s="111">
        <v>5374214.0203737812</v>
      </c>
      <c r="S32" s="111">
        <v>5833143.307484176</v>
      </c>
      <c r="T32" s="111">
        <v>6454563.7667802162</v>
      </c>
      <c r="U32" s="111">
        <v>5883602.3613060853</v>
      </c>
      <c r="V32" s="111">
        <v>5219692.3927177805</v>
      </c>
    </row>
    <row r="33" spans="1:22">
      <c r="A33" s="114" t="s">
        <v>115</v>
      </c>
      <c r="B33" s="111">
        <v>7746182.4093063511</v>
      </c>
      <c r="C33" s="111">
        <v>5829020.2731264764</v>
      </c>
      <c r="D33" s="111">
        <v>7396074.5552924983</v>
      </c>
      <c r="E33" s="111">
        <v>4404748.2860411126</v>
      </c>
      <c r="F33" s="111">
        <v>4473092.0426068855</v>
      </c>
      <c r="G33" s="111">
        <v>5201035.4186257208</v>
      </c>
      <c r="H33" s="111">
        <v>6224129.2150173653</v>
      </c>
      <c r="I33" s="111">
        <v>6264771.1332439836</v>
      </c>
      <c r="J33" s="111">
        <v>4887280.4667204134</v>
      </c>
      <c r="K33" s="111">
        <v>5304698.4595837966</v>
      </c>
      <c r="L33" s="111">
        <v>5419481.9594168132</v>
      </c>
      <c r="M33" s="111">
        <v>5426145.8241262352</v>
      </c>
      <c r="N33" s="111">
        <v>8704173.3098617401</v>
      </c>
      <c r="O33" s="111">
        <v>7339969.9091975428</v>
      </c>
      <c r="P33" s="111">
        <v>8449849.9175529964</v>
      </c>
      <c r="Q33" s="111">
        <v>5447210.0793604078</v>
      </c>
      <c r="R33" s="111">
        <v>5320471.8801700436</v>
      </c>
      <c r="S33" s="111">
        <v>5774811.8744093338</v>
      </c>
      <c r="T33" s="111">
        <v>6390018.1291124141</v>
      </c>
      <c r="U33" s="111">
        <v>5824766.3376930244</v>
      </c>
      <c r="V33" s="111">
        <v>5167495.4687906038</v>
      </c>
    </row>
    <row r="34" spans="1:22">
      <c r="A34" s="113" t="s">
        <v>116</v>
      </c>
      <c r="B34" s="111">
        <v>5809636.8069797624</v>
      </c>
      <c r="C34" s="111">
        <v>4371765.2048448557</v>
      </c>
      <c r="D34" s="111">
        <v>5547055.9164693728</v>
      </c>
      <c r="E34" s="111">
        <v>3425915.333587531</v>
      </c>
      <c r="F34" s="111">
        <v>3479071.5886942451</v>
      </c>
      <c r="G34" s="111">
        <v>4045249.7700422271</v>
      </c>
      <c r="H34" s="111">
        <v>5568957.7186997477</v>
      </c>
      <c r="I34" s="111">
        <v>5605321.540270933</v>
      </c>
      <c r="J34" s="111">
        <v>4372829.8912761593</v>
      </c>
      <c r="K34" s="111">
        <v>5195323.2336129975</v>
      </c>
      <c r="L34" s="111">
        <v>5307740.0633463636</v>
      </c>
      <c r="M34" s="111">
        <v>5314266.5287834266</v>
      </c>
      <c r="N34" s="111">
        <v>8528331.4248140268</v>
      </c>
      <c r="O34" s="111">
        <v>7191687.6888097133</v>
      </c>
      <c r="P34" s="111">
        <v>8279145.878814552</v>
      </c>
      <c r="Q34" s="111">
        <v>5337165.4312925208</v>
      </c>
      <c r="R34" s="111">
        <v>5212987.5997625673</v>
      </c>
      <c r="S34" s="111">
        <v>5658149.0082596503</v>
      </c>
      <c r="T34" s="111">
        <v>6260926.8537768098</v>
      </c>
      <c r="U34" s="111">
        <v>5707094.2904669028</v>
      </c>
      <c r="V34" s="111">
        <v>5063101.6209362485</v>
      </c>
    </row>
    <row r="35" spans="1:22">
      <c r="A35" s="113" t="s">
        <v>117</v>
      </c>
      <c r="B35" s="111">
        <v>6290857</v>
      </c>
      <c r="C35" s="111">
        <v>4592305</v>
      </c>
      <c r="D35" s="111">
        <v>5072139</v>
      </c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25CEF7"/>
  </sheetPr>
  <dimension ref="A1:V37"/>
  <sheetViews>
    <sheetView topLeftCell="A11" workbookViewId="0">
      <selection activeCell="G36" sqref="G36"/>
    </sheetView>
  </sheetViews>
  <sheetFormatPr baseColWidth="10" defaultRowHeight="16"/>
  <cols>
    <col min="1" max="1" width="15.1640625" style="109" bestFit="1" customWidth="1"/>
    <col min="2" max="4" width="14" style="109" bestFit="1" customWidth="1"/>
    <col min="5" max="6" width="14.6640625" style="109" bestFit="1" customWidth="1"/>
    <col min="7" max="22" width="14" style="109" bestFit="1" customWidth="1"/>
    <col min="23" max="60" width="10.83203125" style="109" customWidth="1"/>
    <col min="61" max="16384" width="10.83203125" style="109"/>
  </cols>
  <sheetData>
    <row r="1" spans="1:22" ht="26" customHeight="1">
      <c r="A1" s="131" t="s">
        <v>126</v>
      </c>
      <c r="B1" s="132"/>
      <c r="C1" s="132"/>
      <c r="D1" s="132"/>
      <c r="E1" s="132"/>
      <c r="F1" s="132"/>
      <c r="G1" s="132"/>
      <c r="H1" s="132"/>
      <c r="I1" s="132"/>
      <c r="J1" s="132"/>
    </row>
    <row r="3" spans="1:22" ht="19" customHeight="1" thickBot="1"/>
    <row r="4" spans="1:22" ht="21" customHeight="1" thickBot="1">
      <c r="D4" s="18"/>
      <c r="E4" s="23" t="s">
        <v>3</v>
      </c>
      <c r="F4" s="24" t="s">
        <v>4</v>
      </c>
    </row>
    <row r="5" spans="1:22" ht="20" customHeight="1">
      <c r="D5" s="19" t="s">
        <v>21</v>
      </c>
      <c r="E5" s="63">
        <f>SUM(B16:D16)</f>
        <v>-8011539.20442273</v>
      </c>
      <c r="F5" s="64">
        <f>SUM(B25:D25)</f>
        <v>-13352565.340704547</v>
      </c>
    </row>
    <row r="6" spans="1:22" ht="20" customHeight="1">
      <c r="D6" s="20" t="s">
        <v>22</v>
      </c>
      <c r="E6" s="65">
        <f>SUM(E16:P16)</f>
        <v>-9066247.2580230124</v>
      </c>
      <c r="F6" s="66">
        <f>SUM(E25:P25)</f>
        <v>-15429914.805213079</v>
      </c>
    </row>
    <row r="7" spans="1:22" ht="19" customHeight="1" thickBot="1">
      <c r="D7" s="21" t="s">
        <v>93</v>
      </c>
      <c r="E7" s="67">
        <f>SUM(Q16:V16)</f>
        <v>-2666331.8585042292</v>
      </c>
      <c r="F7" s="68">
        <f>SUM(Q25:V25)</f>
        <v>-2666331.8585042292</v>
      </c>
    </row>
    <row r="8" spans="1:22" ht="19" customHeight="1" thickTop="1" thickBot="1">
      <c r="D8" s="22" t="s">
        <v>6</v>
      </c>
      <c r="E8" s="69">
        <f>SUM(E5:E7)</f>
        <v>-19744118.320949972</v>
      </c>
      <c r="F8" s="70">
        <f>SUM(F5:F7)</f>
        <v>-31448812.004421853</v>
      </c>
    </row>
    <row r="9" spans="1:22" ht="20" customHeight="1">
      <c r="D9" s="17"/>
    </row>
    <row r="10" spans="1:22" ht="17" customHeight="1"/>
    <row r="11" spans="1:22" ht="26" customHeight="1">
      <c r="A11" s="133" t="s">
        <v>120</v>
      </c>
      <c r="B11" s="132"/>
      <c r="C11" s="132"/>
      <c r="D11" s="132"/>
      <c r="E11" s="132"/>
      <c r="F11" s="132"/>
      <c r="G11" s="132"/>
      <c r="H11" s="132"/>
      <c r="I11" s="132"/>
      <c r="J11" s="132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4" spans="1:22" ht="17" customHeight="1">
      <c r="B14" s="136" t="s">
        <v>121</v>
      </c>
      <c r="C14" s="123"/>
      <c r="D14" s="123"/>
      <c r="E14" s="123"/>
      <c r="F14" s="123"/>
      <c r="G14" s="123"/>
      <c r="H14" s="123"/>
      <c r="I14" s="123"/>
      <c r="J14" s="124"/>
      <c r="K14" s="136" t="s">
        <v>122</v>
      </c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4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6">
        <v>44196</v>
      </c>
      <c r="K15" s="6">
        <v>44227</v>
      </c>
      <c r="L15" s="6">
        <v>44255</v>
      </c>
      <c r="M15" s="6">
        <v>44286</v>
      </c>
      <c r="N15" s="6">
        <v>44316</v>
      </c>
      <c r="O15" s="6">
        <v>44347</v>
      </c>
      <c r="P15" s="6">
        <v>44377</v>
      </c>
      <c r="Q15" s="6">
        <v>44408</v>
      </c>
      <c r="R15" s="6">
        <v>44439</v>
      </c>
      <c r="S15" s="6">
        <v>44469</v>
      </c>
      <c r="T15" s="6">
        <v>44500</v>
      </c>
      <c r="U15" s="6">
        <v>44530</v>
      </c>
      <c r="V15" s="6">
        <v>44561</v>
      </c>
    </row>
    <row r="16" spans="1:22">
      <c r="A16" s="7" t="s">
        <v>6</v>
      </c>
      <c r="B16" s="78">
        <f>'Parking Scenario Analysis'!B33-'Parking Scenario Analysis'!B32</f>
        <v>-2526811.7992094755</v>
      </c>
      <c r="C16" s="78">
        <f>'Parking Scenario Analysis'!C33-'Parking Scenario Analysis'!C32</f>
        <v>-2647362.4847820075</v>
      </c>
      <c r="D16" s="78">
        <f>'Parking Scenario Analysis'!D33-'Parking Scenario Analysis'!D32</f>
        <v>-2837364.920431247</v>
      </c>
      <c r="E16" s="78">
        <f>'Parking Scenario Analysis'!E33-'Parking Scenario Analysis'!E32</f>
        <v>-1283809.9971180558</v>
      </c>
      <c r="F16" s="78">
        <f>'Parking Scenario Analysis'!F33-'Parking Scenario Analysis'!F32</f>
        <v>-1242522.4750352949</v>
      </c>
      <c r="G16" s="78">
        <f>'Parking Scenario Analysis'!G33-'Parking Scenario Analysis'!G32</f>
        <v>-1263811.0441079549</v>
      </c>
      <c r="H16" s="78">
        <f>'Parking Scenario Analysis'!H33-'Parking Scenario Analysis'!H32</f>
        <v>-882652.61544173863</v>
      </c>
      <c r="I16" s="78">
        <f>'Parking Scenario Analysis'!I33-'Parking Scenario Analysis'!I32</f>
        <v>-896350.72728820797</v>
      </c>
      <c r="J16" s="78">
        <f>'Parking Scenario Analysis'!J33-'Parking Scenario Analysis'!J32</f>
        <v>-867102.88496767078</v>
      </c>
      <c r="K16" s="78">
        <f>'Parking Scenario Analysis'!K33-'Parking Scenario Analysis'!K32</f>
        <v>-423827.01789228339</v>
      </c>
      <c r="L16" s="78">
        <f>'Parking Scenario Analysis'!L33-'Parking Scenario Analysis'!L32</f>
        <v>-406125.60340845305</v>
      </c>
      <c r="M16" s="78">
        <f>'Parking Scenario Analysis'!M33-'Parking Scenario Analysis'!M32</f>
        <v>-420518.29577921703</v>
      </c>
      <c r="N16" s="78">
        <f>'Parking Scenario Analysis'!N33-'Parking Scenario Analysis'!N32</f>
        <v>-443544.35331889801</v>
      </c>
      <c r="O16" s="78">
        <f>'Parking Scenario Analysis'!O33-'Parking Scenario Analysis'!O32</f>
        <v>-466031.54654241912</v>
      </c>
      <c r="P16" s="78">
        <f>'Parking Scenario Analysis'!P33-'Parking Scenario Analysis'!P32</f>
        <v>-469950.69712281972</v>
      </c>
      <c r="Q16" s="78">
        <f>'Parking Scenario Analysis'!Q33-'Parking Scenario Analysis'!Q32</f>
        <v>-440810.39506908227</v>
      </c>
      <c r="R16" s="78">
        <f>'Parking Scenario Analysis'!R33-'Parking Scenario Analysis'!R32</f>
        <v>-427228.60275182314</v>
      </c>
      <c r="S16" s="78">
        <f>'Parking Scenario Analysis'!S33-'Parking Scenario Analysis'!S32</f>
        <v>-441630.25045127422</v>
      </c>
      <c r="T16" s="78">
        <f>'Parking Scenario Analysis'!T33-'Parking Scenario Analysis'!T32</f>
        <v>-449121.06162204593</v>
      </c>
      <c r="U16" s="78">
        <f>'Parking Scenario Analysis'!U33-'Parking Scenario Analysis'!U32</f>
        <v>-464537.77972029895</v>
      </c>
      <c r="V16" s="78">
        <f>'Parking Scenario Analysis'!V33-'Parking Scenario Analysis'!V32</f>
        <v>-443003.76888970472</v>
      </c>
    </row>
    <row r="17" spans="1:22">
      <c r="A17" s="7" t="s">
        <v>110</v>
      </c>
      <c r="B17" s="78">
        <f>SUM($B$16:B16)</f>
        <v>-2526811.7992094755</v>
      </c>
      <c r="C17" s="78">
        <f>SUM($B$16:C16)</f>
        <v>-5174174.283991483</v>
      </c>
      <c r="D17" s="78">
        <f>SUM($B$16:D16)</f>
        <v>-8011539.20442273</v>
      </c>
      <c r="E17" s="78">
        <f>SUM($B$16:E16)</f>
        <v>-9295349.2015407868</v>
      </c>
      <c r="F17" s="78">
        <f>SUM($B$16:F16)</f>
        <v>-10537871.676576082</v>
      </c>
      <c r="G17" s="78">
        <f>SUM($B$16:G16)</f>
        <v>-11801682.720684037</v>
      </c>
      <c r="H17" s="78">
        <f>SUM($B$16:H16)</f>
        <v>-12684335.336125776</v>
      </c>
      <c r="I17" s="78">
        <f>SUM($B$16:I16)</f>
        <v>-13580686.063413985</v>
      </c>
      <c r="J17" s="78">
        <f>SUM($B$16:J16)</f>
        <v>-14447788.948381655</v>
      </c>
      <c r="K17" s="78">
        <f>SUM($B$16:K16)</f>
        <v>-14871615.966273937</v>
      </c>
      <c r="L17" s="78">
        <f>SUM($B$16:L16)</f>
        <v>-15277741.569682389</v>
      </c>
      <c r="M17" s="78">
        <f>SUM($B$16:M16)</f>
        <v>-15698259.865461607</v>
      </c>
      <c r="N17" s="78">
        <f>SUM($B$16:N16)</f>
        <v>-16141804.218780505</v>
      </c>
      <c r="O17" s="78">
        <f>SUM($B$16:O16)</f>
        <v>-16607835.765322924</v>
      </c>
      <c r="P17" s="78">
        <f>SUM($B$16:P16)</f>
        <v>-17077786.462445743</v>
      </c>
      <c r="Q17" s="78">
        <f>SUM($B$16:Q16)</f>
        <v>-17518596.857514825</v>
      </c>
      <c r="R17" s="78">
        <f>SUM($B$16:R16)</f>
        <v>-17945825.46026665</v>
      </c>
      <c r="S17" s="78">
        <f>SUM($B$16:S16)</f>
        <v>-18387455.710717924</v>
      </c>
      <c r="T17" s="78">
        <f>SUM($B$16:T16)</f>
        <v>-18836576.77233997</v>
      </c>
      <c r="U17" s="78">
        <f>SUM($B$16:U16)</f>
        <v>-19301114.552060269</v>
      </c>
      <c r="V17" s="78">
        <f>SUM($B$16:V16)</f>
        <v>-19744118.320949972</v>
      </c>
    </row>
    <row r="18" spans="1:22">
      <c r="A18" s="7"/>
      <c r="B18" s="73"/>
      <c r="C18" s="73"/>
      <c r="D18" s="73"/>
      <c r="E18" s="73"/>
      <c r="F18" s="73"/>
      <c r="G18" s="73"/>
      <c r="H18" s="73"/>
      <c r="I18" s="73"/>
      <c r="J18" s="73"/>
    </row>
    <row r="19" spans="1:22" ht="17" customHeight="1">
      <c r="A19" s="7"/>
      <c r="B19" s="73"/>
      <c r="C19" s="73"/>
      <c r="D19" s="73"/>
      <c r="E19" s="73"/>
      <c r="F19" s="73"/>
      <c r="G19" s="73"/>
      <c r="H19" s="73"/>
      <c r="I19" s="73"/>
      <c r="J19" s="73"/>
    </row>
    <row r="20" spans="1:22" ht="26" customHeight="1">
      <c r="A20" s="133" t="s">
        <v>123</v>
      </c>
      <c r="B20" s="132"/>
      <c r="C20" s="132"/>
      <c r="D20" s="132"/>
      <c r="E20" s="132"/>
      <c r="F20" s="132"/>
      <c r="G20" s="132"/>
      <c r="H20" s="132"/>
      <c r="I20" s="132"/>
      <c r="J20" s="132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3" spans="1:22" ht="17" customHeight="1">
      <c r="B23" s="136" t="s">
        <v>121</v>
      </c>
      <c r="C23" s="123"/>
      <c r="D23" s="123"/>
      <c r="E23" s="123"/>
      <c r="F23" s="123"/>
      <c r="G23" s="123"/>
      <c r="H23" s="123"/>
      <c r="I23" s="123"/>
      <c r="J23" s="124"/>
      <c r="K23" s="136" t="s">
        <v>122</v>
      </c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4"/>
    </row>
    <row r="24" spans="1:22">
      <c r="A24" s="5"/>
      <c r="B24" s="6">
        <v>43951</v>
      </c>
      <c r="C24" s="6">
        <v>43982</v>
      </c>
      <c r="D24" s="6">
        <v>44012</v>
      </c>
      <c r="E24" s="6">
        <v>44043</v>
      </c>
      <c r="F24" s="6">
        <v>44074</v>
      </c>
      <c r="G24" s="6">
        <v>44104</v>
      </c>
      <c r="H24" s="6">
        <v>44135</v>
      </c>
      <c r="I24" s="6">
        <v>44165</v>
      </c>
      <c r="J24" s="6">
        <v>44196</v>
      </c>
      <c r="K24" s="6">
        <v>44227</v>
      </c>
      <c r="L24" s="6">
        <v>44255</v>
      </c>
      <c r="M24" s="6">
        <v>44286</v>
      </c>
      <c r="N24" s="6">
        <v>44316</v>
      </c>
      <c r="O24" s="6">
        <v>44347</v>
      </c>
      <c r="P24" s="6">
        <v>44377</v>
      </c>
      <c r="Q24" s="6">
        <v>44408</v>
      </c>
      <c r="R24" s="6">
        <v>44439</v>
      </c>
      <c r="S24" s="6">
        <v>44469</v>
      </c>
      <c r="T24" s="6">
        <v>44500</v>
      </c>
      <c r="U24" s="6">
        <v>44530</v>
      </c>
      <c r="V24" s="6">
        <v>44561</v>
      </c>
    </row>
    <row r="25" spans="1:22">
      <c r="A25" s="7" t="s">
        <v>6</v>
      </c>
      <c r="B25" s="78">
        <f t="shared" ref="B25:V25" si="0">B34-B32</f>
        <v>-4211352.998682458</v>
      </c>
      <c r="C25" s="78">
        <f t="shared" si="0"/>
        <v>-4412270.8079700116</v>
      </c>
      <c r="D25" s="78">
        <f t="shared" si="0"/>
        <v>-4728941.5340520777</v>
      </c>
      <c r="E25" s="78">
        <f t="shared" si="0"/>
        <v>-2567619.9942361116</v>
      </c>
      <c r="F25" s="78">
        <f t="shared" si="0"/>
        <v>-2485044.9500705888</v>
      </c>
      <c r="G25" s="78">
        <f t="shared" si="0"/>
        <v>-2527622.0882159099</v>
      </c>
      <c r="H25" s="78">
        <f t="shared" si="0"/>
        <v>-1323978.9231626084</v>
      </c>
      <c r="I25" s="78">
        <f t="shared" si="0"/>
        <v>-1344526.0909323134</v>
      </c>
      <c r="J25" s="78">
        <f t="shared" si="0"/>
        <v>-1300654.3274515057</v>
      </c>
      <c r="K25" s="78">
        <f t="shared" si="0"/>
        <v>-847654.03578456584</v>
      </c>
      <c r="L25" s="78">
        <f t="shared" si="0"/>
        <v>-812251.20681690611</v>
      </c>
      <c r="M25" s="78">
        <f t="shared" si="0"/>
        <v>-841036.59155843314</v>
      </c>
      <c r="N25" s="78">
        <f t="shared" si="0"/>
        <v>-443544.35331889801</v>
      </c>
      <c r="O25" s="78">
        <f t="shared" si="0"/>
        <v>-466031.54654241912</v>
      </c>
      <c r="P25" s="78">
        <f t="shared" si="0"/>
        <v>-469950.69712281972</v>
      </c>
      <c r="Q25" s="78">
        <f t="shared" si="0"/>
        <v>-440810.39506908227</v>
      </c>
      <c r="R25" s="78">
        <f t="shared" si="0"/>
        <v>-427228.60275182314</v>
      </c>
      <c r="S25" s="78">
        <f t="shared" si="0"/>
        <v>-441630.25045127422</v>
      </c>
      <c r="T25" s="78">
        <f t="shared" si="0"/>
        <v>-449121.06162204593</v>
      </c>
      <c r="U25" s="78">
        <f t="shared" si="0"/>
        <v>-464537.77972029895</v>
      </c>
      <c r="V25" s="78">
        <f t="shared" si="0"/>
        <v>-443003.76888970472</v>
      </c>
    </row>
    <row r="26" spans="1:22">
      <c r="A26" s="7" t="s">
        <v>110</v>
      </c>
      <c r="B26" s="78">
        <f>SUM($B$25:B25)</f>
        <v>-4211352.998682458</v>
      </c>
      <c r="C26" s="78">
        <f>SUM($B$25:C25)</f>
        <v>-8623623.8066524696</v>
      </c>
      <c r="D26" s="78">
        <f>SUM($B$25:D25)</f>
        <v>-13352565.340704547</v>
      </c>
      <c r="E26" s="78">
        <f>SUM($B$25:E25)</f>
        <v>-15920185.334940659</v>
      </c>
      <c r="F26" s="78">
        <f>SUM($B$25:F25)</f>
        <v>-18405230.285011247</v>
      </c>
      <c r="G26" s="78">
        <f>SUM($B$25:G25)</f>
        <v>-20932852.373227157</v>
      </c>
      <c r="H26" s="78">
        <f>SUM($B$25:H25)</f>
        <v>-22256831.296389766</v>
      </c>
      <c r="I26" s="78">
        <f>SUM($B$25:I25)</f>
        <v>-23601357.387322079</v>
      </c>
      <c r="J26" s="78">
        <f>SUM($B$25:J25)</f>
        <v>-24902011.714773584</v>
      </c>
      <c r="K26" s="78">
        <f>SUM($B$25:K25)</f>
        <v>-25749665.750558149</v>
      </c>
      <c r="L26" s="78">
        <f>SUM($B$25:L25)</f>
        <v>-26561916.957375057</v>
      </c>
      <c r="M26" s="78">
        <f>SUM($B$25:M25)</f>
        <v>-27402953.548933491</v>
      </c>
      <c r="N26" s="78">
        <f>SUM($B$25:N25)</f>
        <v>-27846497.902252391</v>
      </c>
      <c r="O26" s="78">
        <f>SUM($B$25:O25)</f>
        <v>-28312529.448794812</v>
      </c>
      <c r="P26" s="78">
        <f>SUM($B$25:P25)</f>
        <v>-28782480.145917632</v>
      </c>
      <c r="Q26" s="78">
        <f>SUM($B$25:Q25)</f>
        <v>-29223290.540986713</v>
      </c>
      <c r="R26" s="78">
        <f>SUM($B$25:R25)</f>
        <v>-29650519.143738538</v>
      </c>
      <c r="S26" s="78">
        <f>SUM($B$25:S25)</f>
        <v>-30092149.394189812</v>
      </c>
      <c r="T26" s="78">
        <f>SUM($B$25:T25)</f>
        <v>-30541270.455811858</v>
      </c>
      <c r="U26" s="78">
        <f>SUM($B$25:U25)</f>
        <v>-31005808.235532157</v>
      </c>
      <c r="V26" s="78">
        <f>SUM($B$25:V25)</f>
        <v>-31448812.00442186</v>
      </c>
    </row>
    <row r="30" spans="1:22" ht="26" customHeight="1">
      <c r="A30" s="137" t="s">
        <v>112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114" t="s">
        <v>113</v>
      </c>
      <c r="B31" s="15">
        <v>43951</v>
      </c>
      <c r="C31" s="15">
        <v>43982</v>
      </c>
      <c r="D31" s="15">
        <v>44012</v>
      </c>
      <c r="E31" s="15">
        <v>44043</v>
      </c>
      <c r="F31" s="15">
        <v>44074</v>
      </c>
      <c r="G31" s="15">
        <v>44104</v>
      </c>
      <c r="H31" s="15">
        <v>44135</v>
      </c>
      <c r="I31" s="15">
        <v>44165</v>
      </c>
      <c r="J31" s="15">
        <v>44196</v>
      </c>
      <c r="K31" s="15">
        <v>44227</v>
      </c>
      <c r="L31" s="15">
        <v>44255</v>
      </c>
      <c r="M31" s="15">
        <v>44286</v>
      </c>
      <c r="N31" s="15">
        <v>44316</v>
      </c>
      <c r="O31" s="15">
        <v>44347</v>
      </c>
      <c r="P31" s="15">
        <v>44377</v>
      </c>
      <c r="Q31" s="15">
        <v>44408</v>
      </c>
      <c r="R31" s="15">
        <v>44439</v>
      </c>
      <c r="S31" s="15">
        <v>44469</v>
      </c>
      <c r="T31" s="15">
        <v>44500</v>
      </c>
      <c r="U31" s="15">
        <v>44530</v>
      </c>
      <c r="V31" s="15">
        <v>44561</v>
      </c>
    </row>
    <row r="32" spans="1:22">
      <c r="A32" s="114" t="s">
        <v>114</v>
      </c>
      <c r="B32" s="111">
        <v>8422705.9973649159</v>
      </c>
      <c r="C32" s="111">
        <v>8824541.6159400232</v>
      </c>
      <c r="D32" s="111">
        <v>9457883.0681041554</v>
      </c>
      <c r="E32" s="111">
        <v>8558733.3141203709</v>
      </c>
      <c r="F32" s="111">
        <v>8283483.1669019619</v>
      </c>
      <c r="G32" s="111">
        <v>8425406.9607196972</v>
      </c>
      <c r="H32" s="111">
        <v>8826526.1544173863</v>
      </c>
      <c r="I32" s="111">
        <v>8963507.2728820853</v>
      </c>
      <c r="J32" s="111">
        <v>8671028.8496767059</v>
      </c>
      <c r="K32" s="111">
        <v>8476540.3578456603</v>
      </c>
      <c r="L32" s="111">
        <v>8122512.0681690592</v>
      </c>
      <c r="M32" s="111">
        <v>8410365.9155843332</v>
      </c>
      <c r="N32" s="111">
        <v>8870887.0663779564</v>
      </c>
      <c r="O32" s="111">
        <v>9320630.9308483843</v>
      </c>
      <c r="P32" s="111">
        <v>9399013.9424564019</v>
      </c>
      <c r="Q32" s="111">
        <v>8816207.9013816342</v>
      </c>
      <c r="R32" s="111">
        <v>8544572.0550364554</v>
      </c>
      <c r="S32" s="111">
        <v>8832605.0090254843</v>
      </c>
      <c r="T32" s="111">
        <v>8982421.2324409187</v>
      </c>
      <c r="U32" s="111">
        <v>9290755.5944059845</v>
      </c>
      <c r="V32" s="111">
        <v>8860075.3777940981</v>
      </c>
    </row>
    <row r="33" spans="1:22">
      <c r="A33" s="114" t="s">
        <v>115</v>
      </c>
      <c r="B33" s="111">
        <v>5895894.1981554404</v>
      </c>
      <c r="C33" s="111">
        <v>6177179.1311580157</v>
      </c>
      <c r="D33" s="111">
        <v>6620518.1476729084</v>
      </c>
      <c r="E33" s="111">
        <v>7274923.3170023151</v>
      </c>
      <c r="F33" s="111">
        <v>7040960.691866667</v>
      </c>
      <c r="G33" s="111">
        <v>7161595.9166117422</v>
      </c>
      <c r="H33" s="111">
        <v>7943873.5389756477</v>
      </c>
      <c r="I33" s="111">
        <v>8067156.5455938773</v>
      </c>
      <c r="J33" s="111">
        <v>7803925.9647090351</v>
      </c>
      <c r="K33" s="111">
        <v>8052713.3399533769</v>
      </c>
      <c r="L33" s="111">
        <v>7716386.4647606062</v>
      </c>
      <c r="M33" s="111">
        <v>7989847.6198051162</v>
      </c>
      <c r="N33" s="111">
        <v>8427342.7130590584</v>
      </c>
      <c r="O33" s="111">
        <v>8854599.3843059652</v>
      </c>
      <c r="P33" s="111">
        <v>8929063.2453335822</v>
      </c>
      <c r="Q33" s="111">
        <v>8375397.5063125519</v>
      </c>
      <c r="R33" s="111">
        <v>8117343.4522846323</v>
      </c>
      <c r="S33" s="111">
        <v>8390974.7585742101</v>
      </c>
      <c r="T33" s="111">
        <v>8533300.1708188727</v>
      </c>
      <c r="U33" s="111">
        <v>8826217.8146856856</v>
      </c>
      <c r="V33" s="111">
        <v>8417071.6089043934</v>
      </c>
    </row>
    <row r="34" spans="1:22">
      <c r="A34" s="113" t="s">
        <v>116</v>
      </c>
      <c r="B34" s="111">
        <v>4211352.998682458</v>
      </c>
      <c r="C34" s="111">
        <v>4412270.8079700116</v>
      </c>
      <c r="D34" s="111">
        <v>4728941.5340520777</v>
      </c>
      <c r="E34" s="111">
        <v>5991113.3198842593</v>
      </c>
      <c r="F34" s="111">
        <v>5798438.2168313731</v>
      </c>
      <c r="G34" s="111">
        <v>5897784.8725037873</v>
      </c>
      <c r="H34" s="111">
        <v>7502547.2312547779</v>
      </c>
      <c r="I34" s="111">
        <v>7618981.1819497719</v>
      </c>
      <c r="J34" s="111">
        <v>7370374.5222252002</v>
      </c>
      <c r="K34" s="111">
        <v>7628886.3220610945</v>
      </c>
      <c r="L34" s="111">
        <v>7310260.8613521531</v>
      </c>
      <c r="M34" s="111">
        <v>7569329.3240259001</v>
      </c>
      <c r="N34" s="111">
        <v>8427342.7130590584</v>
      </c>
      <c r="O34" s="111">
        <v>8854599.3843059652</v>
      </c>
      <c r="P34" s="111">
        <v>8929063.2453335822</v>
      </c>
      <c r="Q34" s="111">
        <v>8375397.5063125519</v>
      </c>
      <c r="R34" s="111">
        <v>8117343.4522846323</v>
      </c>
      <c r="S34" s="111">
        <v>8390974.7585742101</v>
      </c>
      <c r="T34" s="111">
        <v>8533300.1708188727</v>
      </c>
      <c r="U34" s="111">
        <v>8826217.8146856856</v>
      </c>
      <c r="V34" s="111">
        <v>8417071.6089043934</v>
      </c>
    </row>
    <row r="35" spans="1:22">
      <c r="A35" s="113" t="s">
        <v>117</v>
      </c>
      <c r="B35" s="111">
        <v>4449664</v>
      </c>
      <c r="C35" s="111">
        <v>1943079</v>
      </c>
      <c r="D35" s="111">
        <v>1252335</v>
      </c>
    </row>
    <row r="37" spans="1:22" ht="26" customHeight="1"/>
  </sheetData>
  <mergeCells count="8">
    <mergeCell ref="K14:V14"/>
    <mergeCell ref="K23:V23"/>
    <mergeCell ref="B23:J23"/>
    <mergeCell ref="A1:J1"/>
    <mergeCell ref="A11:J11"/>
    <mergeCell ref="A20:J20"/>
    <mergeCell ref="A30:J30"/>
    <mergeCell ref="B14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Formatted Summary</vt:lpstr>
      <vt:lpstr>Summary</vt:lpstr>
      <vt:lpstr>Assumptions</vt:lpstr>
      <vt:lpstr>Wage Scenario Analysis</vt:lpstr>
      <vt:lpstr>Sales Scenario Analysis</vt:lpstr>
      <vt:lpstr>RTT Scenario Analysis</vt:lpstr>
      <vt:lpstr>BIRT Scenario Analysis</vt:lpstr>
      <vt:lpstr>Soda Scenario Analysis</vt:lpstr>
      <vt:lpstr>Parking Scenario Analysis</vt:lpstr>
      <vt:lpstr>Amusement Scenario Analysis</vt:lpstr>
      <vt:lpstr>NPT Scenario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Hand</cp:lastModifiedBy>
  <dcterms:created xsi:type="dcterms:W3CDTF">2020-04-02T14:13:00Z</dcterms:created>
  <dcterms:modified xsi:type="dcterms:W3CDTF">2020-07-28T13:41:24Z</dcterms:modified>
</cp:coreProperties>
</file>