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d/LocalWork/Projects/CovidStressTests/analysis/covid19-forecaster/"/>
    </mc:Choice>
  </mc:AlternateContent>
  <xr:revisionPtr revIDLastSave="0" documentId="13_ncr:1_{B3CDD6E5-A061-0440-BF32-0853F2C073A8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Formatted Summary" sheetId="1" r:id="rId1"/>
    <sheet name="Summary" sheetId="2" r:id="rId2"/>
    <sheet name="Assumptions" sheetId="3" r:id="rId3"/>
    <sheet name="Wage Scenario Analysis" sheetId="4" r:id="rId4"/>
    <sheet name="Sales Scenario Analysis" sheetId="5" r:id="rId5"/>
    <sheet name="RTT Scenario Analysis" sheetId="6" r:id="rId6"/>
    <sheet name="BIRT Scenario Analysis" sheetId="7" r:id="rId7"/>
    <sheet name="Soda Scenario Analysis" sheetId="8" r:id="rId8"/>
    <sheet name="Parking Scenario Analysis" sheetId="9" r:id="rId9"/>
    <sheet name="Amusement Scenario Analysis" sheetId="10" r:id="rId10"/>
    <sheet name="NPT Scenario Analysi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H17" i="1"/>
  <c r="G17" i="1"/>
  <c r="C17" i="1"/>
  <c r="E17" i="1"/>
  <c r="D17" i="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V26" i="11" s="1"/>
  <c r="D17" i="11"/>
  <c r="V16" i="11"/>
  <c r="U16" i="11"/>
  <c r="T16" i="11"/>
  <c r="S16" i="11"/>
  <c r="R16" i="11"/>
  <c r="Q16" i="11"/>
  <c r="E7" i="11" s="1"/>
  <c r="P16" i="11"/>
  <c r="O16" i="11"/>
  <c r="N16" i="11"/>
  <c r="M16" i="11"/>
  <c r="L16" i="11"/>
  <c r="K16" i="11"/>
  <c r="J16" i="11"/>
  <c r="I16" i="11"/>
  <c r="H16" i="11"/>
  <c r="G16" i="11"/>
  <c r="F16" i="11"/>
  <c r="E16" i="11"/>
  <c r="T17" i="11" s="1"/>
  <c r="D16" i="11"/>
  <c r="C16" i="11"/>
  <c r="B16" i="11"/>
  <c r="S17" i="11" s="1"/>
  <c r="F7" i="11"/>
  <c r="F6" i="11"/>
  <c r="F5" i="11"/>
  <c r="F8" i="11" s="1"/>
  <c r="E5" i="11"/>
  <c r="B26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V26" i="10" s="1"/>
  <c r="B25" i="10"/>
  <c r="U26" i="10" s="1"/>
  <c r="B17" i="10"/>
  <c r="V16" i="10"/>
  <c r="U16" i="10"/>
  <c r="T16" i="10"/>
  <c r="S16" i="10"/>
  <c r="R16" i="10"/>
  <c r="Q16" i="10"/>
  <c r="E7" i="10" s="1"/>
  <c r="P16" i="10"/>
  <c r="O16" i="10"/>
  <c r="N16" i="10"/>
  <c r="M16" i="10"/>
  <c r="L16" i="10"/>
  <c r="K16" i="10"/>
  <c r="J16" i="10"/>
  <c r="I16" i="10"/>
  <c r="H16" i="10"/>
  <c r="G16" i="10"/>
  <c r="F16" i="10"/>
  <c r="E16" i="10"/>
  <c r="E6" i="10" s="1"/>
  <c r="D16" i="10"/>
  <c r="C16" i="10"/>
  <c r="H17" i="10" s="1"/>
  <c r="B16" i="10"/>
  <c r="T17" i="10" s="1"/>
  <c r="F7" i="10"/>
  <c r="F6" i="10"/>
  <c r="F5" i="10"/>
  <c r="F8" i="10" s="1"/>
  <c r="D26" i="9"/>
  <c r="B26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T26" i="9" s="1"/>
  <c r="D25" i="9"/>
  <c r="C25" i="9"/>
  <c r="V26" i="9" s="1"/>
  <c r="B25" i="9"/>
  <c r="U26" i="9" s="1"/>
  <c r="V16" i="9"/>
  <c r="U16" i="9"/>
  <c r="T16" i="9"/>
  <c r="S16" i="9"/>
  <c r="R16" i="9"/>
  <c r="Q16" i="9"/>
  <c r="E7" i="9" s="1"/>
  <c r="P16" i="9"/>
  <c r="O16" i="9"/>
  <c r="N16" i="9"/>
  <c r="M16" i="9"/>
  <c r="L16" i="9"/>
  <c r="K16" i="9"/>
  <c r="J16" i="9"/>
  <c r="I16" i="9"/>
  <c r="H16" i="9"/>
  <c r="G16" i="9"/>
  <c r="F16" i="9"/>
  <c r="E16" i="9"/>
  <c r="E6" i="9" s="1"/>
  <c r="D16" i="9"/>
  <c r="C16" i="9"/>
  <c r="E5" i="9" s="1"/>
  <c r="B16" i="9"/>
  <c r="T17" i="9" s="1"/>
  <c r="F7" i="9"/>
  <c r="F6" i="9"/>
  <c r="F5" i="9"/>
  <c r="F8" i="9" s="1"/>
  <c r="B26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V26" i="8" s="1"/>
  <c r="B25" i="8"/>
  <c r="U26" i="8" s="1"/>
  <c r="B17" i="8"/>
  <c r="V16" i="8"/>
  <c r="U16" i="8"/>
  <c r="T16" i="8"/>
  <c r="S16" i="8"/>
  <c r="R16" i="8"/>
  <c r="Q16" i="8"/>
  <c r="E7" i="8" s="1"/>
  <c r="P16" i="8"/>
  <c r="O16" i="8"/>
  <c r="N16" i="8"/>
  <c r="M16" i="8"/>
  <c r="L16" i="8"/>
  <c r="K16" i="8"/>
  <c r="J16" i="8"/>
  <c r="I16" i="8"/>
  <c r="H16" i="8"/>
  <c r="G16" i="8"/>
  <c r="F16" i="8"/>
  <c r="E16" i="8"/>
  <c r="E6" i="8" s="1"/>
  <c r="D16" i="8"/>
  <c r="C16" i="8"/>
  <c r="T17" i="8" s="1"/>
  <c r="B16" i="8"/>
  <c r="U17" i="8" s="1"/>
  <c r="F7" i="8"/>
  <c r="F6" i="8"/>
  <c r="F5" i="8"/>
  <c r="F8" i="8" s="1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V45" i="7"/>
  <c r="V65" i="7" s="1"/>
  <c r="U45" i="7"/>
  <c r="U65" i="7" s="1"/>
  <c r="T45" i="7"/>
  <c r="T65" i="7" s="1"/>
  <c r="S45" i="7"/>
  <c r="S65" i="7" s="1"/>
  <c r="R45" i="7"/>
  <c r="R65" i="7" s="1"/>
  <c r="Q45" i="7"/>
  <c r="Q65" i="7" s="1"/>
  <c r="P45" i="7"/>
  <c r="P65" i="7" s="1"/>
  <c r="O45" i="7"/>
  <c r="O65" i="7" s="1"/>
  <c r="N45" i="7"/>
  <c r="N65" i="7" s="1"/>
  <c r="M45" i="7"/>
  <c r="M65" i="7" s="1"/>
  <c r="L45" i="7"/>
  <c r="L65" i="7" s="1"/>
  <c r="K45" i="7"/>
  <c r="K65" i="7" s="1"/>
  <c r="J45" i="7"/>
  <c r="J65" i="7" s="1"/>
  <c r="I45" i="7"/>
  <c r="I65" i="7" s="1"/>
  <c r="H45" i="7"/>
  <c r="H65" i="7" s="1"/>
  <c r="G45" i="7"/>
  <c r="G65" i="7" s="1"/>
  <c r="F45" i="7"/>
  <c r="F65" i="7" s="1"/>
  <c r="E45" i="7"/>
  <c r="E65" i="7" s="1"/>
  <c r="D45" i="7"/>
  <c r="D65" i="7" s="1"/>
  <c r="C45" i="7"/>
  <c r="C65" i="7" s="1"/>
  <c r="B45" i="7"/>
  <c r="B65" i="7" s="1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V16" i="7"/>
  <c r="U16" i="7"/>
  <c r="U36" i="7" s="1"/>
  <c r="T16" i="7"/>
  <c r="S16" i="7"/>
  <c r="S36" i="7" s="1"/>
  <c r="R16" i="7"/>
  <c r="Q16" i="7"/>
  <c r="Q36" i="7" s="1"/>
  <c r="P16" i="7"/>
  <c r="O16" i="7"/>
  <c r="O36" i="7" s="1"/>
  <c r="N16" i="7"/>
  <c r="M16" i="7"/>
  <c r="M36" i="7" s="1"/>
  <c r="L16" i="7"/>
  <c r="K16" i="7"/>
  <c r="K36" i="7" s="1"/>
  <c r="J16" i="7"/>
  <c r="I16" i="7"/>
  <c r="I36" i="7" s="1"/>
  <c r="H16" i="7"/>
  <c r="G16" i="7"/>
  <c r="G36" i="7" s="1"/>
  <c r="F16" i="7"/>
  <c r="E16" i="7"/>
  <c r="E36" i="7" s="1"/>
  <c r="D16" i="7"/>
  <c r="C16" i="7"/>
  <c r="C36" i="7" s="1"/>
  <c r="B16" i="7"/>
  <c r="F7" i="7"/>
  <c r="F6" i="7"/>
  <c r="F8" i="7" s="1"/>
  <c r="F5" i="7"/>
  <c r="B26" i="6"/>
  <c r="V25" i="6"/>
  <c r="U25" i="6"/>
  <c r="T25" i="6"/>
  <c r="S25" i="6"/>
  <c r="R25" i="6"/>
  <c r="Q25" i="6"/>
  <c r="F7" i="6" s="1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V26" i="6" s="1"/>
  <c r="B25" i="6"/>
  <c r="B17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E5" i="6" s="1"/>
  <c r="B16" i="6"/>
  <c r="F6" i="6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V38" i="5"/>
  <c r="V51" i="5" s="1"/>
  <c r="U38" i="5"/>
  <c r="U51" i="5" s="1"/>
  <c r="T38" i="5"/>
  <c r="T51" i="5" s="1"/>
  <c r="S38" i="5"/>
  <c r="S51" i="5" s="1"/>
  <c r="R38" i="5"/>
  <c r="R51" i="5" s="1"/>
  <c r="Q38" i="5"/>
  <c r="Q51" i="5" s="1"/>
  <c r="P38" i="5"/>
  <c r="P51" i="5" s="1"/>
  <c r="O38" i="5"/>
  <c r="O51" i="5" s="1"/>
  <c r="N38" i="5"/>
  <c r="N51" i="5" s="1"/>
  <c r="M38" i="5"/>
  <c r="M51" i="5" s="1"/>
  <c r="L38" i="5"/>
  <c r="L51" i="5" s="1"/>
  <c r="K38" i="5"/>
  <c r="K51" i="5" s="1"/>
  <c r="J38" i="5"/>
  <c r="J51" i="5" s="1"/>
  <c r="I38" i="5"/>
  <c r="I51" i="5" s="1"/>
  <c r="H38" i="5"/>
  <c r="H51" i="5" s="1"/>
  <c r="G38" i="5"/>
  <c r="G51" i="5" s="1"/>
  <c r="F38" i="5"/>
  <c r="F51" i="5" s="1"/>
  <c r="E38" i="5"/>
  <c r="E51" i="5" s="1"/>
  <c r="D38" i="5"/>
  <c r="D51" i="5" s="1"/>
  <c r="C38" i="5"/>
  <c r="C51" i="5" s="1"/>
  <c r="B38" i="5"/>
  <c r="B51" i="5" s="1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V16" i="5"/>
  <c r="V29" i="5" s="1"/>
  <c r="U16" i="5"/>
  <c r="U29" i="5" s="1"/>
  <c r="T16" i="5"/>
  <c r="T29" i="5" s="1"/>
  <c r="S16" i="5"/>
  <c r="S29" i="5" s="1"/>
  <c r="R16" i="5"/>
  <c r="R29" i="5" s="1"/>
  <c r="Q16" i="5"/>
  <c r="Q29" i="5" s="1"/>
  <c r="P16" i="5"/>
  <c r="P29" i="5" s="1"/>
  <c r="O16" i="5"/>
  <c r="O29" i="5" s="1"/>
  <c r="N16" i="5"/>
  <c r="N29" i="5" s="1"/>
  <c r="M16" i="5"/>
  <c r="M29" i="5" s="1"/>
  <c r="L16" i="5"/>
  <c r="L29" i="5" s="1"/>
  <c r="K16" i="5"/>
  <c r="K29" i="5" s="1"/>
  <c r="J16" i="5"/>
  <c r="J29" i="5" s="1"/>
  <c r="I16" i="5"/>
  <c r="I29" i="5" s="1"/>
  <c r="H16" i="5"/>
  <c r="H29" i="5" s="1"/>
  <c r="G16" i="5"/>
  <c r="G29" i="5" s="1"/>
  <c r="F16" i="5"/>
  <c r="F29" i="5" s="1"/>
  <c r="E16" i="5"/>
  <c r="E29" i="5" s="1"/>
  <c r="D16" i="5"/>
  <c r="D29" i="5" s="1"/>
  <c r="C16" i="5"/>
  <c r="C29" i="5" s="1"/>
  <c r="B16" i="5"/>
  <c r="B29" i="5" s="1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V47" i="4"/>
  <c r="V69" i="4" s="1"/>
  <c r="U47" i="4"/>
  <c r="U69" i="4" s="1"/>
  <c r="T47" i="4"/>
  <c r="T69" i="4" s="1"/>
  <c r="S47" i="4"/>
  <c r="S69" i="4" s="1"/>
  <c r="R47" i="4"/>
  <c r="R69" i="4" s="1"/>
  <c r="Q47" i="4"/>
  <c r="Q69" i="4" s="1"/>
  <c r="P47" i="4"/>
  <c r="P69" i="4" s="1"/>
  <c r="O47" i="4"/>
  <c r="O69" i="4" s="1"/>
  <c r="N47" i="4"/>
  <c r="N69" i="4" s="1"/>
  <c r="M47" i="4"/>
  <c r="M69" i="4" s="1"/>
  <c r="L47" i="4"/>
  <c r="L69" i="4" s="1"/>
  <c r="K47" i="4"/>
  <c r="K69" i="4" s="1"/>
  <c r="J47" i="4"/>
  <c r="J69" i="4" s="1"/>
  <c r="I47" i="4"/>
  <c r="I69" i="4" s="1"/>
  <c r="H47" i="4"/>
  <c r="H69" i="4" s="1"/>
  <c r="G47" i="4"/>
  <c r="G69" i="4" s="1"/>
  <c r="F47" i="4"/>
  <c r="F69" i="4" s="1"/>
  <c r="E47" i="4"/>
  <c r="E69" i="4" s="1"/>
  <c r="D47" i="4"/>
  <c r="D69" i="4" s="1"/>
  <c r="C47" i="4"/>
  <c r="C69" i="4" s="1"/>
  <c r="B47" i="4"/>
  <c r="B69" i="4" s="1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V16" i="4"/>
  <c r="V38" i="4" s="1"/>
  <c r="U16" i="4"/>
  <c r="U38" i="4" s="1"/>
  <c r="T16" i="4"/>
  <c r="T38" i="4" s="1"/>
  <c r="S16" i="4"/>
  <c r="S38" i="4" s="1"/>
  <c r="R16" i="4"/>
  <c r="R38" i="4" s="1"/>
  <c r="Q16" i="4"/>
  <c r="Q38" i="4" s="1"/>
  <c r="P16" i="4"/>
  <c r="P38" i="4" s="1"/>
  <c r="O16" i="4"/>
  <c r="O38" i="4" s="1"/>
  <c r="N16" i="4"/>
  <c r="N38" i="4" s="1"/>
  <c r="M16" i="4"/>
  <c r="M38" i="4" s="1"/>
  <c r="L16" i="4"/>
  <c r="L38" i="4" s="1"/>
  <c r="K16" i="4"/>
  <c r="K38" i="4" s="1"/>
  <c r="J16" i="4"/>
  <c r="J38" i="4" s="1"/>
  <c r="I16" i="4"/>
  <c r="I38" i="4" s="1"/>
  <c r="H16" i="4"/>
  <c r="H38" i="4" s="1"/>
  <c r="G16" i="4"/>
  <c r="G38" i="4" s="1"/>
  <c r="F16" i="4"/>
  <c r="F38" i="4" s="1"/>
  <c r="E16" i="4"/>
  <c r="E38" i="4" s="1"/>
  <c r="D16" i="4"/>
  <c r="D38" i="4" s="1"/>
  <c r="C16" i="4"/>
  <c r="C38" i="4" s="1"/>
  <c r="B16" i="4"/>
  <c r="B38" i="4" s="1"/>
  <c r="H14" i="2"/>
  <c r="G14" i="2"/>
  <c r="I14" i="2" s="1"/>
  <c r="H13" i="2"/>
  <c r="G13" i="2"/>
  <c r="I13" i="2" s="1"/>
  <c r="C13" i="2"/>
  <c r="B13" i="2"/>
  <c r="D13" i="2" s="1"/>
  <c r="H12" i="2"/>
  <c r="G12" i="2"/>
  <c r="I12" i="2" s="1"/>
  <c r="B12" i="2"/>
  <c r="H11" i="2"/>
  <c r="G11" i="2"/>
  <c r="I11" i="2" s="1"/>
  <c r="C11" i="2"/>
  <c r="H10" i="2"/>
  <c r="G10" i="2"/>
  <c r="I10" i="2" s="1"/>
  <c r="C10" i="2"/>
  <c r="H9" i="2"/>
  <c r="B9" i="2"/>
  <c r="H15" i="1"/>
  <c r="G15" i="1"/>
  <c r="I15" i="1" s="1"/>
  <c r="D15" i="1"/>
  <c r="C15" i="1"/>
  <c r="E15" i="1" s="1"/>
  <c r="H14" i="1"/>
  <c r="G14" i="1"/>
  <c r="I14" i="1" s="1"/>
  <c r="C14" i="1"/>
  <c r="H13" i="1"/>
  <c r="G13" i="1"/>
  <c r="I13" i="1" s="1"/>
  <c r="D13" i="1"/>
  <c r="H12" i="1"/>
  <c r="G12" i="1"/>
  <c r="I12" i="1" s="1"/>
  <c r="D12" i="1"/>
  <c r="H11" i="1"/>
  <c r="C11" i="1"/>
  <c r="H10" i="1"/>
  <c r="G10" i="1"/>
  <c r="I10" i="1" s="1"/>
  <c r="S70" i="4" l="1"/>
  <c r="O70" i="4"/>
  <c r="K70" i="4"/>
  <c r="G70" i="4"/>
  <c r="C70" i="4"/>
  <c r="V70" i="4"/>
  <c r="R70" i="4"/>
  <c r="N70" i="4"/>
  <c r="J70" i="4"/>
  <c r="F70" i="4"/>
  <c r="B70" i="4"/>
  <c r="U70" i="4"/>
  <c r="Q70" i="4"/>
  <c r="M70" i="4"/>
  <c r="I70" i="4"/>
  <c r="E70" i="4"/>
  <c r="T70" i="4"/>
  <c r="P70" i="4"/>
  <c r="L70" i="4"/>
  <c r="H70" i="4"/>
  <c r="D70" i="4"/>
  <c r="F5" i="4"/>
  <c r="E6" i="4"/>
  <c r="C7" i="2" s="1"/>
  <c r="E7" i="4"/>
  <c r="E6" i="5"/>
  <c r="C8" i="2" s="1"/>
  <c r="D9" i="1" s="1"/>
  <c r="E7" i="5"/>
  <c r="S39" i="4"/>
  <c r="O39" i="4"/>
  <c r="K39" i="4"/>
  <c r="G39" i="4"/>
  <c r="C39" i="4"/>
  <c r="E5" i="4"/>
  <c r="V39" i="4"/>
  <c r="R39" i="4"/>
  <c r="N39" i="4"/>
  <c r="J39" i="4"/>
  <c r="F39" i="4"/>
  <c r="B39" i="4"/>
  <c r="U39" i="4"/>
  <c r="Q39" i="4"/>
  <c r="M39" i="4"/>
  <c r="I39" i="4"/>
  <c r="E39" i="4"/>
  <c r="T39" i="4"/>
  <c r="P39" i="4"/>
  <c r="L39" i="4"/>
  <c r="H39" i="4"/>
  <c r="D39" i="4"/>
  <c r="T30" i="5"/>
  <c r="P30" i="5"/>
  <c r="L30" i="5"/>
  <c r="H30" i="5"/>
  <c r="D30" i="5"/>
  <c r="E5" i="5"/>
  <c r="S30" i="5"/>
  <c r="O30" i="5"/>
  <c r="K30" i="5"/>
  <c r="G30" i="5"/>
  <c r="C30" i="5"/>
  <c r="V30" i="5"/>
  <c r="R30" i="5"/>
  <c r="N30" i="5"/>
  <c r="J30" i="5"/>
  <c r="F30" i="5"/>
  <c r="B30" i="5"/>
  <c r="U30" i="5"/>
  <c r="Q30" i="5"/>
  <c r="M30" i="5"/>
  <c r="I30" i="5"/>
  <c r="E30" i="5"/>
  <c r="F6" i="5"/>
  <c r="H8" i="2" s="1"/>
  <c r="H9" i="1" s="1"/>
  <c r="F7" i="5"/>
  <c r="F6" i="4"/>
  <c r="H7" i="2" s="1"/>
  <c r="F7" i="4"/>
  <c r="U52" i="5"/>
  <c r="Q52" i="5"/>
  <c r="S52" i="5"/>
  <c r="O52" i="5"/>
  <c r="K52" i="5"/>
  <c r="V52" i="5"/>
  <c r="N52" i="5"/>
  <c r="I52" i="5"/>
  <c r="E52" i="5"/>
  <c r="T52" i="5"/>
  <c r="M52" i="5"/>
  <c r="H52" i="5"/>
  <c r="D52" i="5"/>
  <c r="R52" i="5"/>
  <c r="L52" i="5"/>
  <c r="G52" i="5"/>
  <c r="C52" i="5"/>
  <c r="P52" i="5"/>
  <c r="J52" i="5"/>
  <c r="F52" i="5"/>
  <c r="B52" i="5"/>
  <c r="F5" i="5"/>
  <c r="F5" i="6"/>
  <c r="S17" i="6"/>
  <c r="H17" i="6"/>
  <c r="P17" i="6"/>
  <c r="U26" i="6"/>
  <c r="H26" i="6"/>
  <c r="P26" i="6"/>
  <c r="B36" i="7"/>
  <c r="F36" i="7"/>
  <c r="J36" i="7"/>
  <c r="N36" i="7"/>
  <c r="R36" i="7"/>
  <c r="V36" i="7"/>
  <c r="V66" i="7"/>
  <c r="R66" i="7"/>
  <c r="N66" i="7"/>
  <c r="J66" i="7"/>
  <c r="F66" i="7"/>
  <c r="B66" i="7"/>
  <c r="U66" i="7"/>
  <c r="Q66" i="7"/>
  <c r="M66" i="7"/>
  <c r="I66" i="7"/>
  <c r="E66" i="7"/>
  <c r="T66" i="7"/>
  <c r="P66" i="7"/>
  <c r="L66" i="7"/>
  <c r="H66" i="7"/>
  <c r="D66" i="7"/>
  <c r="S66" i="7"/>
  <c r="O66" i="7"/>
  <c r="K66" i="7"/>
  <c r="G66" i="7"/>
  <c r="C66" i="7"/>
  <c r="J17" i="6"/>
  <c r="R17" i="6"/>
  <c r="J26" i="6"/>
  <c r="R26" i="6"/>
  <c r="D17" i="6"/>
  <c r="L17" i="6"/>
  <c r="T17" i="6"/>
  <c r="D26" i="6"/>
  <c r="L26" i="6"/>
  <c r="T26" i="6"/>
  <c r="D36" i="7"/>
  <c r="H36" i="7"/>
  <c r="L36" i="7"/>
  <c r="P36" i="7"/>
  <c r="T36" i="7"/>
  <c r="E6" i="6"/>
  <c r="C9" i="2" s="1"/>
  <c r="D11" i="1" s="1"/>
  <c r="E11" i="1" s="1"/>
  <c r="E7" i="6"/>
  <c r="F17" i="6"/>
  <c r="N17" i="6"/>
  <c r="V17" i="6"/>
  <c r="F26" i="6"/>
  <c r="N26" i="6"/>
  <c r="E6" i="7"/>
  <c r="C14" i="2" s="1"/>
  <c r="D10" i="1" s="1"/>
  <c r="E7" i="7"/>
  <c r="E8" i="9"/>
  <c r="E17" i="6"/>
  <c r="I17" i="6"/>
  <c r="M17" i="6"/>
  <c r="Q17" i="6"/>
  <c r="U17" i="6"/>
  <c r="C26" i="6"/>
  <c r="G26" i="6"/>
  <c r="K26" i="6"/>
  <c r="O26" i="6"/>
  <c r="S26" i="6"/>
  <c r="E5" i="8"/>
  <c r="E17" i="8"/>
  <c r="I17" i="8"/>
  <c r="M17" i="8"/>
  <c r="Q17" i="8"/>
  <c r="C26" i="8"/>
  <c r="G26" i="8"/>
  <c r="K26" i="8"/>
  <c r="O26" i="8"/>
  <c r="S26" i="8"/>
  <c r="E17" i="9"/>
  <c r="I17" i="9"/>
  <c r="M17" i="9"/>
  <c r="Q17" i="9"/>
  <c r="U17" i="9"/>
  <c r="C26" i="9"/>
  <c r="G26" i="9"/>
  <c r="K26" i="9"/>
  <c r="O26" i="9"/>
  <c r="S26" i="9"/>
  <c r="E5" i="10"/>
  <c r="E17" i="10"/>
  <c r="I17" i="10"/>
  <c r="M17" i="10"/>
  <c r="Q17" i="10"/>
  <c r="U17" i="10"/>
  <c r="C26" i="10"/>
  <c r="G26" i="10"/>
  <c r="K26" i="10"/>
  <c r="O26" i="10"/>
  <c r="S26" i="10"/>
  <c r="E17" i="11"/>
  <c r="I17" i="11"/>
  <c r="M17" i="11"/>
  <c r="Q17" i="11"/>
  <c r="U17" i="11"/>
  <c r="C26" i="11"/>
  <c r="G26" i="11"/>
  <c r="K26" i="11"/>
  <c r="O26" i="11"/>
  <c r="S26" i="11"/>
  <c r="F17" i="8"/>
  <c r="J17" i="8"/>
  <c r="N17" i="8"/>
  <c r="R17" i="8"/>
  <c r="V17" i="8"/>
  <c r="D26" i="8"/>
  <c r="H26" i="8"/>
  <c r="L26" i="8"/>
  <c r="P26" i="8"/>
  <c r="T26" i="8"/>
  <c r="B17" i="9"/>
  <c r="F17" i="9"/>
  <c r="J17" i="9"/>
  <c r="N17" i="9"/>
  <c r="R17" i="9"/>
  <c r="V17" i="9"/>
  <c r="H26" i="9"/>
  <c r="L26" i="9"/>
  <c r="P26" i="9"/>
  <c r="F17" i="10"/>
  <c r="J17" i="10"/>
  <c r="N17" i="10"/>
  <c r="R17" i="10"/>
  <c r="V17" i="10"/>
  <c r="D26" i="10"/>
  <c r="H26" i="10"/>
  <c r="L26" i="10"/>
  <c r="P26" i="10"/>
  <c r="T26" i="10"/>
  <c r="B17" i="11"/>
  <c r="F17" i="11"/>
  <c r="J17" i="11"/>
  <c r="N17" i="11"/>
  <c r="R17" i="11"/>
  <c r="V17" i="11"/>
  <c r="D26" i="11"/>
  <c r="H26" i="11"/>
  <c r="L26" i="11"/>
  <c r="P26" i="11"/>
  <c r="T26" i="11"/>
  <c r="C17" i="6"/>
  <c r="G17" i="6"/>
  <c r="K17" i="6"/>
  <c r="O17" i="6"/>
  <c r="E26" i="6"/>
  <c r="I26" i="6"/>
  <c r="M26" i="6"/>
  <c r="Q26" i="6"/>
  <c r="C17" i="8"/>
  <c r="G17" i="8"/>
  <c r="K17" i="8"/>
  <c r="O17" i="8"/>
  <c r="S17" i="8"/>
  <c r="E26" i="8"/>
  <c r="I26" i="8"/>
  <c r="M26" i="8"/>
  <c r="Q26" i="8"/>
  <c r="C17" i="9"/>
  <c r="G17" i="9"/>
  <c r="K17" i="9"/>
  <c r="O17" i="9"/>
  <c r="S17" i="9"/>
  <c r="E26" i="9"/>
  <c r="I26" i="9"/>
  <c r="M26" i="9"/>
  <c r="Q26" i="9"/>
  <c r="C17" i="10"/>
  <c r="G17" i="10"/>
  <c r="K17" i="10"/>
  <c r="O17" i="10"/>
  <c r="S17" i="10"/>
  <c r="E26" i="10"/>
  <c r="I26" i="10"/>
  <c r="M26" i="10"/>
  <c r="Q26" i="10"/>
  <c r="E6" i="11"/>
  <c r="C12" i="2" s="1"/>
  <c r="D14" i="1" s="1"/>
  <c r="E14" i="1" s="1"/>
  <c r="C17" i="11"/>
  <c r="G17" i="11"/>
  <c r="K17" i="11"/>
  <c r="O17" i="11"/>
  <c r="E26" i="11"/>
  <c r="I26" i="11"/>
  <c r="M26" i="11"/>
  <c r="Q26" i="11"/>
  <c r="U26" i="11"/>
  <c r="D17" i="8"/>
  <c r="H17" i="8"/>
  <c r="L17" i="8"/>
  <c r="P17" i="8"/>
  <c r="F26" i="8"/>
  <c r="J26" i="8"/>
  <c r="N26" i="8"/>
  <c r="R26" i="8"/>
  <c r="D17" i="9"/>
  <c r="H17" i="9"/>
  <c r="L17" i="9"/>
  <c r="P17" i="9"/>
  <c r="F26" i="9"/>
  <c r="J26" i="9"/>
  <c r="N26" i="9"/>
  <c r="R26" i="9"/>
  <c r="D17" i="10"/>
  <c r="L17" i="10"/>
  <c r="P17" i="10"/>
  <c r="F26" i="10"/>
  <c r="J26" i="10"/>
  <c r="N26" i="10"/>
  <c r="R26" i="10"/>
  <c r="H17" i="11"/>
  <c r="L17" i="11"/>
  <c r="P17" i="11"/>
  <c r="B26" i="11"/>
  <c r="F26" i="11"/>
  <c r="J26" i="11"/>
  <c r="N26" i="11"/>
  <c r="R26" i="11"/>
  <c r="F8" i="6" l="1"/>
  <c r="G9" i="2"/>
  <c r="H8" i="1"/>
  <c r="H16" i="1" s="1"/>
  <c r="H15" i="2"/>
  <c r="D12" i="2"/>
  <c r="E8" i="10"/>
  <c r="B11" i="2"/>
  <c r="E8" i="8"/>
  <c r="B10" i="2"/>
  <c r="E8" i="11"/>
  <c r="T37" i="7"/>
  <c r="P37" i="7"/>
  <c r="L37" i="7"/>
  <c r="H37" i="7"/>
  <c r="D37" i="7"/>
  <c r="S37" i="7"/>
  <c r="O37" i="7"/>
  <c r="K37" i="7"/>
  <c r="G37" i="7"/>
  <c r="C37" i="7"/>
  <c r="V37" i="7"/>
  <c r="R37" i="7"/>
  <c r="N37" i="7"/>
  <c r="J37" i="7"/>
  <c r="F37" i="7"/>
  <c r="B37" i="7"/>
  <c r="U37" i="7"/>
  <c r="Q37" i="7"/>
  <c r="M37" i="7"/>
  <c r="I37" i="7"/>
  <c r="E37" i="7"/>
  <c r="E5" i="7"/>
  <c r="F8" i="5"/>
  <c r="G8" i="2"/>
  <c r="E8" i="4"/>
  <c r="B7" i="2"/>
  <c r="D9" i="2"/>
  <c r="E8" i="6"/>
  <c r="F8" i="4"/>
  <c r="G7" i="2"/>
  <c r="B8" i="2"/>
  <c r="E8" i="5"/>
  <c r="C15" i="2"/>
  <c r="D8" i="1"/>
  <c r="D16" i="1" s="1"/>
  <c r="G8" i="1" l="1"/>
  <c r="I7" i="2"/>
  <c r="I15" i="2" s="1"/>
  <c r="G15" i="2"/>
  <c r="D7" i="2"/>
  <c r="C8" i="1"/>
  <c r="E8" i="7"/>
  <c r="B14" i="2"/>
  <c r="I9" i="2"/>
  <c r="G11" i="1"/>
  <c r="I11" i="1" s="1"/>
  <c r="D11" i="2"/>
  <c r="C13" i="1"/>
  <c r="E13" i="1" s="1"/>
  <c r="I8" i="2"/>
  <c r="G9" i="1"/>
  <c r="I9" i="1" s="1"/>
  <c r="D8" i="2"/>
  <c r="C9" i="1"/>
  <c r="E9" i="1" s="1"/>
  <c r="C12" i="1"/>
  <c r="E12" i="1" s="1"/>
  <c r="D10" i="2"/>
  <c r="D15" i="2" l="1"/>
  <c r="C10" i="1"/>
  <c r="E10" i="1" s="1"/>
  <c r="D14" i="2"/>
  <c r="B15" i="2"/>
  <c r="C16" i="1"/>
  <c r="E16" i="1" s="1"/>
  <c r="E8" i="1"/>
  <c r="G16" i="1"/>
  <c r="I16" i="1" s="1"/>
  <c r="I8" i="1"/>
</calcChain>
</file>

<file path=xl/sharedStrings.xml><?xml version="1.0" encoding="utf-8"?>
<sst xmlns="http://schemas.openxmlformats.org/spreadsheetml/2006/main" count="926" uniqueCount="122">
  <si>
    <t>Estimated Tax Revenue Impacts for Major City of Philadelphia Taxes by Fiscal Year</t>
  </si>
  <si>
    <t>Dollars in thousands</t>
  </si>
  <si>
    <t>Differences Relative to March Baseline</t>
  </si>
  <si>
    <t>Moderate</t>
  </si>
  <si>
    <t>Severe</t>
  </si>
  <si>
    <t>Tax</t>
  </si>
  <si>
    <t>Total</t>
  </si>
  <si>
    <t>Wage</t>
  </si>
  <si>
    <t>Sales</t>
  </si>
  <si>
    <t>Business Income and Receipts</t>
  </si>
  <si>
    <t>Realty Transfer</t>
  </si>
  <si>
    <t>Beverage</t>
  </si>
  <si>
    <t>Amusement</t>
  </si>
  <si>
    <t>Net Profits</t>
  </si>
  <si>
    <t xml:space="preserve">Parking </t>
  </si>
  <si>
    <t>FY20</t>
  </si>
  <si>
    <t>FY21</t>
  </si>
  <si>
    <t>Total Impact</t>
  </si>
  <si>
    <t>Estimated Fund Balance pre-COVID</t>
  </si>
  <si>
    <t xml:space="preserve">Revenue Losses </t>
  </si>
  <si>
    <t>Wage Tax</t>
  </si>
  <si>
    <t>Sales Tax</t>
  </si>
  <si>
    <t>Realty Transfer Tax</t>
  </si>
  <si>
    <t>Soda Tax</t>
  </si>
  <si>
    <t>Amusement Tax</t>
  </si>
  <si>
    <t>Net Profits Tax</t>
  </si>
  <si>
    <t>BIRT</t>
  </si>
  <si>
    <t>Sector</t>
  </si>
  <si>
    <t>FY20 Q4</t>
  </si>
  <si>
    <t>FY21 Q1</t>
  </si>
  <si>
    <t>FY21 Q2</t>
  </si>
  <si>
    <t>FY21 Q3</t>
  </si>
  <si>
    <t>FY21 Q4</t>
  </si>
  <si>
    <t>FY22 Q1</t>
  </si>
  <si>
    <t>FY22 Q2</t>
  </si>
  <si>
    <t>Arts, Entertainment, and Other Recreation</t>
  </si>
  <si>
    <t>Banking &amp; Credit Unions</t>
  </si>
  <si>
    <t>Construction</t>
  </si>
  <si>
    <t>Education</t>
  </si>
  <si>
    <t>Government</t>
  </si>
  <si>
    <t>Health and Social Services</t>
  </si>
  <si>
    <t>Hotels</t>
  </si>
  <si>
    <t>Insurance</t>
  </si>
  <si>
    <t>Manufacturing (includes headquarter offices &amp; factories)</t>
  </si>
  <si>
    <t>Other Sectors</t>
  </si>
  <si>
    <t>Professional  Services</t>
  </si>
  <si>
    <t>Public Utilities</t>
  </si>
  <si>
    <t>Publishing, Broadcasting, and Other Information</t>
  </si>
  <si>
    <t>Real Estate, Rental and Leasing</t>
  </si>
  <si>
    <t>Restaurants</t>
  </si>
  <si>
    <t>Retail Trade</t>
  </si>
  <si>
    <t>Securities / Financial Investments</t>
  </si>
  <si>
    <t>Sport Teams</t>
  </si>
  <si>
    <t>Telecommunication</t>
  </si>
  <si>
    <t>Transportation and Warehousing</t>
  </si>
  <si>
    <t>Unclassified Accounts</t>
  </si>
  <si>
    <t>Wholesale Trade</t>
  </si>
  <si>
    <t>All Other Sectors</t>
  </si>
  <si>
    <t>Car and truck rental</t>
  </si>
  <si>
    <t>Manufacturing</t>
  </si>
  <si>
    <t>Rentals except car and truck rentals</t>
  </si>
  <si>
    <t>Repair services</t>
  </si>
  <si>
    <t>Restaurants, bars, concessionaires and caterers</t>
  </si>
  <si>
    <t>Services other than repair services</t>
  </si>
  <si>
    <t>Telecommunications</t>
  </si>
  <si>
    <t>Total Retail</t>
  </si>
  <si>
    <t>Wholesale</t>
  </si>
  <si>
    <t>RTT</t>
  </si>
  <si>
    <t>Banking and Related Activities</t>
  </si>
  <si>
    <t>Business Support Services **1</t>
  </si>
  <si>
    <t>Educational Services</t>
  </si>
  <si>
    <t>Financial Investment Services</t>
  </si>
  <si>
    <t>Hotels and Other Accommodations</t>
  </si>
  <si>
    <t>Information, subtotal</t>
  </si>
  <si>
    <t>Manufacturing, subtotal</t>
  </si>
  <si>
    <t>Other Services  **2</t>
  </si>
  <si>
    <t>Professional Services, subtotal</t>
  </si>
  <si>
    <t>Real Estate (including REITS)</t>
  </si>
  <si>
    <t>Restaurants, Bars, and Other Food Services</t>
  </si>
  <si>
    <t>Sports</t>
  </si>
  <si>
    <t>Transportation and Storage</t>
  </si>
  <si>
    <t>Unclassified</t>
  </si>
  <si>
    <t>Soda</t>
  </si>
  <si>
    <t>Parking</t>
  </si>
  <si>
    <t>NPT</t>
  </si>
  <si>
    <t>Wage Tax Forecasts</t>
  </si>
  <si>
    <t>FY22</t>
  </si>
  <si>
    <t>Moderate Duration Scenario</t>
  </si>
  <si>
    <t>Arts, Entertainment, and Other Recreation</t>
  </si>
  <si>
    <t>Banking &amp; Credit Unions</t>
  </si>
  <si>
    <t>Health and Social Services</t>
  </si>
  <si>
    <t>Manufacturing (includes headquarter offices &amp; factories)</t>
  </si>
  <si>
    <t>Other Sectors</t>
  </si>
  <si>
    <t>Professional  Services</t>
  </si>
  <si>
    <t>Public Utilities</t>
  </si>
  <si>
    <t>Publishing, Broadcasting, and Other Information</t>
  </si>
  <si>
    <t>Real Estate, Rental and Leasing</t>
  </si>
  <si>
    <t>Retail Trade</t>
  </si>
  <si>
    <t>Securities / Financial Investments</t>
  </si>
  <si>
    <t>Sport Teams</t>
  </si>
  <si>
    <t>Transportation and Warehousing</t>
  </si>
  <si>
    <t>Unclassified Accounts</t>
  </si>
  <si>
    <t>Wholesale Trade</t>
  </si>
  <si>
    <t>Cumulative Total</t>
  </si>
  <si>
    <t>Severe Duration Scenario</t>
  </si>
  <si>
    <t>Data</t>
  </si>
  <si>
    <t>Scenario</t>
  </si>
  <si>
    <t>baseline</t>
  </si>
  <si>
    <t>moderate</t>
  </si>
  <si>
    <t>severe</t>
  </si>
  <si>
    <t>Sales Tax Forecasts</t>
  </si>
  <si>
    <t>Realty Transfer Tax (RTT) Forecasts</t>
  </si>
  <si>
    <t>Moderate Scenario</t>
  </si>
  <si>
    <t>Calendar Year 2020</t>
  </si>
  <si>
    <t>Calendar Year 2021</t>
  </si>
  <si>
    <t>Severe Scenario</t>
  </si>
  <si>
    <t>BIRT Forecasts</t>
  </si>
  <si>
    <t>Soda Tax Forecasts</t>
  </si>
  <si>
    <t>Parking Tax Forecasts</t>
  </si>
  <si>
    <t>Amusement Tax Forecasts</t>
  </si>
  <si>
    <t>NPT Forecasts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</si>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</sst>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3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0"/>
      <color theme="1"/>
      <name val="Calibri (Body)"/>
    </font>
    <font>
      <sz val="12"/>
      <color theme="1"/>
      <name val="Calibri (Body)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4"/>
      <color theme="1"/>
      <name val="Calibri (Body)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14"/>
      <color rgb="FFC00000"/>
      <name val="Calibri (Body)"/>
    </font>
    <font>
      <sz val="14"/>
      <color rgb="FFC00000"/>
      <name val="Calibri"/>
      <family val="2"/>
      <scheme val="minor"/>
    </font>
    <font>
      <sz val="12"/>
      <name val="Calibri (Body)"/>
    </font>
    <font>
      <b/>
      <sz val="12"/>
      <name val="Calibri"/>
      <family val="2"/>
    </font>
    <font>
      <sz val="12"/>
      <name val="Calibri"/>
      <family val="2"/>
    </font>
    <font>
      <b/>
      <sz val="15"/>
      <name val="Calibri"/>
      <family val="2"/>
    </font>
    <font>
      <b/>
      <sz val="12"/>
      <name val="Calibri"/>
      <family val="2"/>
    </font>
    <font>
      <b/>
      <sz val="15"/>
      <name val="Calibri"/>
      <family val="2"/>
      <scheme val="minor"/>
    </font>
    <font>
      <sz val="12"/>
      <color theme="1"/>
      <name val="Open Sans Regular"/>
    </font>
    <font>
      <b/>
      <sz val="12"/>
      <color theme="1"/>
      <name val="Open Sans Regular"/>
    </font>
    <font>
      <i/>
      <sz val="11"/>
      <color theme="1"/>
      <name val="Open Sans Regular"/>
    </font>
    <font>
      <b/>
      <sz val="13"/>
      <color theme="1"/>
      <name val="Open Sans Regular"/>
    </font>
    <font>
      <b/>
      <sz val="12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</borders>
  <cellStyleXfs count="6">
    <xf numFmtId="0" fontId="0" fillId="0" borderId="0"/>
    <xf numFmtId="9" fontId="1" fillId="0" borderId="0"/>
    <xf numFmtId="0" fontId="4" fillId="0" borderId="0"/>
    <xf numFmtId="44" fontId="4" fillId="0" borderId="0"/>
    <xf numFmtId="44" fontId="1" fillId="0" borderId="0"/>
    <xf numFmtId="9" fontId="1" fillId="0" borderId="0"/>
  </cellStyleXfs>
  <cellXfs count="136">
    <xf numFmtId="0" fontId="0" fillId="0" borderId="0" xfId="0"/>
    <xf numFmtId="0" fontId="2" fillId="0" borderId="2" xfId="0" applyFont="1" applyBorder="1"/>
    <xf numFmtId="0" fontId="5" fillId="0" borderId="0" xfId="0" applyFont="1"/>
    <xf numFmtId="164" fontId="0" fillId="0" borderId="0" xfId="0" applyNumberFormat="1"/>
    <xf numFmtId="0" fontId="11" fillId="0" borderId="0" xfId="2" applyFont="1"/>
    <xf numFmtId="0" fontId="15" fillId="0" borderId="5" xfId="2" applyFont="1" applyBorder="1" applyAlignment="1">
      <alignment horizontal="left" vertical="top"/>
    </xf>
    <xf numFmtId="14" fontId="15" fillId="0" borderId="5" xfId="2" applyNumberFormat="1" applyFont="1" applyBorder="1" applyAlignment="1">
      <alignment horizontal="center" vertical="top"/>
    </xf>
    <xf numFmtId="0" fontId="15" fillId="0" borderId="0" xfId="2" applyFont="1" applyAlignment="1">
      <alignment horizontal="left" vertical="top"/>
    </xf>
    <xf numFmtId="0" fontId="2" fillId="0" borderId="1" xfId="0" applyFont="1" applyBorder="1"/>
    <xf numFmtId="0" fontId="12" fillId="0" borderId="0" xfId="2" applyFont="1"/>
    <xf numFmtId="0" fontId="15" fillId="0" borderId="14" xfId="2" applyFont="1" applyBorder="1" applyAlignment="1">
      <alignment horizontal="left" vertical="top"/>
    </xf>
    <xf numFmtId="0" fontId="6" fillId="0" borderId="0" xfId="2" applyFont="1"/>
    <xf numFmtId="0" fontId="18" fillId="0" borderId="0" xfId="2" applyFont="1"/>
    <xf numFmtId="14" fontId="2" fillId="0" borderId="7" xfId="0" applyNumberFormat="1" applyFont="1" applyBorder="1"/>
    <xf numFmtId="14" fontId="2" fillId="0" borderId="4" xfId="0" applyNumberFormat="1" applyFont="1" applyBorder="1"/>
    <xf numFmtId="14" fontId="5" fillId="0" borderId="1" xfId="2" applyNumberFormat="1" applyFont="1" applyBorder="1"/>
    <xf numFmtId="0" fontId="10" fillId="3" borderId="0" xfId="2" applyFont="1" applyFill="1"/>
    <xf numFmtId="0" fontId="14" fillId="0" borderId="0" xfId="2" applyFont="1"/>
    <xf numFmtId="0" fontId="16" fillId="0" borderId="0" xfId="2" applyFont="1"/>
    <xf numFmtId="0" fontId="19" fillId="0" borderId="10" xfId="2" applyFont="1" applyBorder="1" applyAlignment="1">
      <alignment horizontal="center"/>
    </xf>
    <xf numFmtId="0" fontId="19" fillId="0" borderId="12" xfId="2" applyFont="1" applyBorder="1" applyAlignment="1">
      <alignment horizontal="center"/>
    </xf>
    <xf numFmtId="0" fontId="19" fillId="0" borderId="15" xfId="2" applyFont="1" applyBorder="1" applyAlignment="1">
      <alignment horizontal="center"/>
    </xf>
    <xf numFmtId="0" fontId="19" fillId="0" borderId="13" xfId="2" applyFont="1" applyBorder="1" applyAlignment="1">
      <alignment horizontal="center"/>
    </xf>
    <xf numFmtId="0" fontId="19" fillId="0" borderId="10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14" fontId="15" fillId="0" borderId="6" xfId="2" applyNumberFormat="1" applyFont="1" applyBorder="1" applyAlignment="1">
      <alignment horizontal="center" vertical="top"/>
    </xf>
    <xf numFmtId="41" fontId="0" fillId="0" borderId="14" xfId="0" applyNumberFormat="1" applyBorder="1"/>
    <xf numFmtId="0" fontId="0" fillId="0" borderId="17" xfId="0" applyBorder="1"/>
    <xf numFmtId="0" fontId="0" fillId="0" borderId="3" xfId="0" applyBorder="1"/>
    <xf numFmtId="0" fontId="14" fillId="2" borderId="0" xfId="2" applyFont="1" applyFill="1"/>
    <xf numFmtId="0" fontId="10" fillId="2" borderId="0" xfId="2" applyFont="1" applyFill="1"/>
    <xf numFmtId="0" fontId="0" fillId="0" borderId="2" xfId="0" applyBorder="1"/>
    <xf numFmtId="0" fontId="3" fillId="0" borderId="0" xfId="2" applyFont="1"/>
    <xf numFmtId="0" fontId="5" fillId="0" borderId="14" xfId="0" applyFont="1" applyBorder="1"/>
    <xf numFmtId="0" fontId="2" fillId="0" borderId="14" xfId="0" applyFont="1" applyBorder="1"/>
    <xf numFmtId="9" fontId="24" fillId="0" borderId="0" xfId="0" applyNumberFormat="1" applyFont="1" applyAlignment="1">
      <alignment horizontal="center" vertical="top"/>
    </xf>
    <xf numFmtId="0" fontId="25" fillId="5" borderId="0" xfId="0" applyFont="1" applyFill="1" applyAlignment="1">
      <alignment horizontal="center" vertical="top"/>
    </xf>
    <xf numFmtId="0" fontId="25" fillId="6" borderId="0" xfId="0" applyFont="1" applyFill="1" applyAlignment="1">
      <alignment horizontal="center" vertical="top"/>
    </xf>
    <xf numFmtId="9" fontId="23" fillId="0" borderId="18" xfId="1" applyFont="1" applyBorder="1" applyAlignment="1">
      <alignment horizontal="center" vertical="top"/>
    </xf>
    <xf numFmtId="0" fontId="26" fillId="0" borderId="0" xfId="0" applyFont="1" applyAlignment="1">
      <alignment horizontal="center" vertical="top"/>
    </xf>
    <xf numFmtId="165" fontId="1" fillId="0" borderId="0" xfId="1" applyNumberFormat="1"/>
    <xf numFmtId="9" fontId="1" fillId="0" borderId="0" xfId="1"/>
    <xf numFmtId="9" fontId="24" fillId="0" borderId="0" xfId="1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17" fillId="0" borderId="0" xfId="0" applyFont="1" applyAlignment="1">
      <alignment horizontal="right" wrapText="1"/>
    </xf>
    <xf numFmtId="9" fontId="1" fillId="0" borderId="0" xfId="1" applyAlignment="1">
      <alignment horizontal="right"/>
    </xf>
    <xf numFmtId="9" fontId="23" fillId="0" borderId="0" xfId="1" applyFont="1" applyAlignment="1">
      <alignment horizontal="center" vertical="top"/>
    </xf>
    <xf numFmtId="165" fontId="23" fillId="0" borderId="0" xfId="1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7" fillId="7" borderId="0" xfId="0" applyFont="1" applyFill="1" applyAlignment="1">
      <alignment horizontal="center" vertical="top"/>
    </xf>
    <xf numFmtId="0" fontId="27" fillId="8" borderId="0" xfId="0" applyFont="1" applyFill="1" applyAlignment="1">
      <alignment horizontal="center" vertical="top"/>
    </xf>
    <xf numFmtId="41" fontId="0" fillId="0" borderId="0" xfId="0" applyNumberFormat="1"/>
    <xf numFmtId="0" fontId="2" fillId="0" borderId="0" xfId="0" applyFont="1"/>
    <xf numFmtId="41" fontId="2" fillId="0" borderId="0" xfId="0" applyNumberFormat="1" applyFont="1"/>
    <xf numFmtId="0" fontId="28" fillId="0" borderId="0" xfId="0" applyFont="1"/>
    <xf numFmtId="0" fontId="28" fillId="0" borderId="22" xfId="0" applyFont="1" applyBorder="1"/>
    <xf numFmtId="0" fontId="30" fillId="0" borderId="18" xfId="0" applyFont="1" applyBorder="1"/>
    <xf numFmtId="0" fontId="28" fillId="0" borderId="2" xfId="0" applyFont="1" applyBorder="1"/>
    <xf numFmtId="0" fontId="29" fillId="0" borderId="4" xfId="0" applyFont="1" applyBorder="1" applyAlignment="1">
      <alignment horizontal="center" vertical="center"/>
    </xf>
    <xf numFmtId="0" fontId="30" fillId="0" borderId="21" xfId="0" applyFont="1" applyBorder="1"/>
    <xf numFmtId="0" fontId="29" fillId="0" borderId="7" xfId="0" applyFont="1" applyBorder="1" applyAlignment="1">
      <alignment horizontal="center"/>
    </xf>
    <xf numFmtId="166" fontId="28" fillId="9" borderId="21" xfId="4" applyNumberFormat="1" applyFont="1" applyFill="1" applyBorder="1"/>
    <xf numFmtId="166" fontId="28" fillId="9" borderId="20" xfId="4" applyNumberFormat="1" applyFont="1" applyFill="1" applyBorder="1"/>
    <xf numFmtId="166" fontId="28" fillId="0" borderId="22" xfId="4" applyNumberFormat="1" applyFont="1" applyBorder="1"/>
    <xf numFmtId="166" fontId="28" fillId="0" borderId="2" xfId="4" applyNumberFormat="1" applyFont="1" applyBorder="1"/>
    <xf numFmtId="166" fontId="28" fillId="9" borderId="22" xfId="4" applyNumberFormat="1" applyFont="1" applyFill="1" applyBorder="1"/>
    <xf numFmtId="166" fontId="28" fillId="9" borderId="2" xfId="4" applyNumberFormat="1" applyFont="1" applyFill="1" applyBorder="1"/>
    <xf numFmtId="166" fontId="20" fillId="0" borderId="10" xfId="2" applyNumberFormat="1" applyFont="1" applyBorder="1"/>
    <xf numFmtId="166" fontId="20" fillId="0" borderId="11" xfId="2" applyNumberFormat="1" applyFont="1" applyBorder="1"/>
    <xf numFmtId="166" fontId="21" fillId="0" borderId="12" xfId="2" applyNumberFormat="1" applyFont="1" applyBorder="1"/>
    <xf numFmtId="166" fontId="21" fillId="0" borderId="8" xfId="2" applyNumberFormat="1" applyFont="1" applyBorder="1"/>
    <xf numFmtId="166" fontId="21" fillId="0" borderId="15" xfId="2" applyNumberFormat="1" applyFont="1" applyBorder="1"/>
    <xf numFmtId="166" fontId="21" fillId="0" borderId="16" xfId="2" applyNumberFormat="1" applyFont="1" applyBorder="1"/>
    <xf numFmtId="166" fontId="21" fillId="0" borderId="13" xfId="2" applyNumberFormat="1" applyFont="1" applyBorder="1"/>
    <xf numFmtId="166" fontId="21" fillId="0" borderId="9" xfId="2" applyNumberFormat="1" applyFont="1" applyBorder="1"/>
    <xf numFmtId="166" fontId="8" fillId="0" borderId="0" xfId="2" applyNumberFormat="1" applyFont="1"/>
    <xf numFmtId="166" fontId="8" fillId="0" borderId="0" xfId="3" applyNumberFormat="1" applyFont="1"/>
    <xf numFmtId="166" fontId="14" fillId="0" borderId="0" xfId="3" applyNumberFormat="1" applyFont="1"/>
    <xf numFmtId="166" fontId="10" fillId="0" borderId="0" xfId="3" applyNumberFormat="1" applyFont="1"/>
    <xf numFmtId="166" fontId="10" fillId="0" borderId="14" xfId="3" applyNumberFormat="1" applyFont="1" applyBorder="1"/>
    <xf numFmtId="166" fontId="1" fillId="0" borderId="0" xfId="4" applyNumberFormat="1"/>
    <xf numFmtId="166" fontId="2" fillId="0" borderId="0" xfId="4" applyNumberFormat="1" applyFont="1"/>
    <xf numFmtId="166" fontId="7" fillId="0" borderId="0" xfId="4" applyNumberFormat="1" applyFont="1"/>
    <xf numFmtId="166" fontId="22" fillId="0" borderId="0" xfId="2" applyNumberFormat="1" applyFont="1" applyAlignment="1">
      <alignment horizontal="center" vertical="top"/>
    </xf>
    <xf numFmtId="166" fontId="22" fillId="0" borderId="14" xfId="2" applyNumberFormat="1" applyFont="1" applyBorder="1" applyAlignment="1">
      <alignment horizontal="center" vertical="top"/>
    </xf>
    <xf numFmtId="0" fontId="0" fillId="0" borderId="0" xfId="0"/>
    <xf numFmtId="0" fontId="0" fillId="0" borderId="0" xfId="0" applyAlignment="1">
      <alignment horizontal="right"/>
    </xf>
    <xf numFmtId="0" fontId="10" fillId="0" borderId="0" xfId="2" applyFont="1"/>
    <xf numFmtId="6" fontId="2" fillId="0" borderId="0" xfId="0" applyNumberFormat="1" applyFont="1"/>
    <xf numFmtId="44" fontId="1" fillId="0" borderId="0" xfId="4"/>
    <xf numFmtId="44" fontId="1" fillId="0" borderId="14" xfId="4" applyBorder="1"/>
    <xf numFmtId="0" fontId="32" fillId="0" borderId="24" xfId="0" applyFont="1" applyBorder="1" applyAlignment="1">
      <alignment horizontal="center" vertical="top"/>
    </xf>
    <xf numFmtId="0" fontId="32" fillId="0" borderId="24" xfId="2" applyFont="1" applyBorder="1" applyAlignment="1">
      <alignment horizontal="center" vertical="top"/>
    </xf>
    <xf numFmtId="44" fontId="2" fillId="0" borderId="0" xfId="4" applyFont="1"/>
    <xf numFmtId="0" fontId="0" fillId="0" borderId="7" xfId="0" applyBorder="1"/>
    <xf numFmtId="0" fontId="0" fillId="0" borderId="4" xfId="0" applyBorder="1"/>
    <xf numFmtId="0" fontId="31" fillId="0" borderId="21" xfId="0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29" fillId="0" borderId="4" xfId="0" applyFont="1" applyBorder="1" applyAlignment="1">
      <alignment horizontal="center"/>
    </xf>
    <xf numFmtId="6" fontId="3" fillId="6" borderId="0" xfId="0" applyNumberFormat="1" applyFont="1" applyFill="1" applyAlignment="1">
      <alignment horizontal="center"/>
    </xf>
    <xf numFmtId="0" fontId="0" fillId="0" borderId="0" xfId="0"/>
    <xf numFmtId="6" fontId="3" fillId="4" borderId="0" xfId="0" applyNumberFormat="1" applyFont="1" applyFill="1" applyAlignment="1">
      <alignment horizontal="center"/>
    </xf>
    <xf numFmtId="0" fontId="13" fillId="5" borderId="0" xfId="2" applyFont="1" applyFill="1" applyAlignment="1">
      <alignment horizontal="center"/>
    </xf>
    <xf numFmtId="0" fontId="0" fillId="0" borderId="0" xfId="0" applyAlignment="1">
      <alignment horizontal="right"/>
    </xf>
    <xf numFmtId="0" fontId="13" fillId="6" borderId="0" xfId="2" applyFont="1" applyFill="1" applyAlignment="1">
      <alignment horizontal="center"/>
    </xf>
    <xf numFmtId="0" fontId="9" fillId="0" borderId="0" xfId="2" applyFont="1" applyAlignment="1">
      <alignment horizontal="center"/>
    </xf>
    <xf numFmtId="0" fontId="10" fillId="0" borderId="0" xfId="2" applyFont="1"/>
    <xf numFmtId="0" fontId="13" fillId="2" borderId="0" xfId="2" applyFont="1" applyFill="1" applyAlignment="1">
      <alignment horizontal="center"/>
    </xf>
    <xf numFmtId="0" fontId="13" fillId="3" borderId="1" xfId="2" applyFont="1" applyFill="1" applyBorder="1" applyAlignment="1">
      <alignment horizontal="center"/>
    </xf>
    <xf numFmtId="0" fontId="0" fillId="0" borderId="1" xfId="0" applyBorder="1"/>
    <xf numFmtId="0" fontId="14" fillId="0" borderId="5" xfId="2" applyFont="1" applyBorder="1" applyAlignment="1">
      <alignment horizontal="center"/>
    </xf>
    <xf numFmtId="0" fontId="13" fillId="3" borderId="0" xfId="2" applyFont="1" applyFill="1" applyAlignment="1">
      <alignment horizontal="center"/>
    </xf>
    <xf numFmtId="166" fontId="29" fillId="9" borderId="0" xfId="4" applyNumberFormat="1" applyFont="1" applyFill="1" applyBorder="1"/>
    <xf numFmtId="0" fontId="28" fillId="0" borderId="0" xfId="0" applyFont="1" applyBorder="1"/>
    <xf numFmtId="0" fontId="29" fillId="0" borderId="24" xfId="0" applyFont="1" applyBorder="1" applyAlignment="1">
      <alignment horizontal="center"/>
    </xf>
    <xf numFmtId="0" fontId="29" fillId="0" borderId="24" xfId="0" applyFont="1" applyBorder="1" applyAlignment="1">
      <alignment horizontal="center" vertical="center"/>
    </xf>
    <xf numFmtId="0" fontId="29" fillId="9" borderId="18" xfId="0" applyFont="1" applyFill="1" applyBorder="1"/>
    <xf numFmtId="166" fontId="29" fillId="9" borderId="2" xfId="4" applyNumberFormat="1" applyFont="1" applyFill="1" applyBorder="1"/>
    <xf numFmtId="166" fontId="29" fillId="9" borderId="22" xfId="4" applyNumberFormat="1" applyFont="1" applyFill="1" applyBorder="1"/>
    <xf numFmtId="0" fontId="29" fillId="0" borderId="18" xfId="0" applyFont="1" applyBorder="1"/>
    <xf numFmtId="0" fontId="28" fillId="9" borderId="25" xfId="0" applyFont="1" applyFill="1" applyBorder="1"/>
    <xf numFmtId="0" fontId="28" fillId="0" borderId="18" xfId="0" applyFont="1" applyBorder="1"/>
    <xf numFmtId="0" fontId="28" fillId="9" borderId="18" xfId="0" applyFont="1" applyFill="1" applyBorder="1"/>
    <xf numFmtId="0" fontId="29" fillId="0" borderId="7" xfId="0" applyFont="1" applyBorder="1" applyAlignment="1">
      <alignment horizontal="center" vertical="center"/>
    </xf>
    <xf numFmtId="166" fontId="28" fillId="9" borderId="19" xfId="4" applyNumberFormat="1" applyFont="1" applyFill="1" applyBorder="1"/>
    <xf numFmtId="166" fontId="28" fillId="0" borderId="0" xfId="4" applyNumberFormat="1" applyFont="1" applyBorder="1"/>
    <xf numFmtId="166" fontId="28" fillId="9" borderId="0" xfId="4" applyNumberFormat="1" applyFont="1" applyFill="1" applyBorder="1"/>
    <xf numFmtId="0" fontId="29" fillId="0" borderId="26" xfId="0" applyFont="1" applyFill="1" applyBorder="1"/>
    <xf numFmtId="166" fontId="29" fillId="0" borderId="1" xfId="4" applyNumberFormat="1" applyFont="1" applyFill="1" applyBorder="1"/>
    <xf numFmtId="165" fontId="29" fillId="0" borderId="3" xfId="1" applyNumberFormat="1" applyFont="1" applyBorder="1"/>
    <xf numFmtId="165" fontId="29" fillId="0" borderId="23" xfId="1" applyNumberFormat="1" applyFont="1" applyBorder="1"/>
    <xf numFmtId="0" fontId="28" fillId="0" borderId="28" xfId="0" applyFont="1" applyBorder="1"/>
    <xf numFmtId="166" fontId="28" fillId="0" borderId="27" xfId="4" applyNumberFormat="1" applyFont="1" applyBorder="1"/>
    <xf numFmtId="166" fontId="28" fillId="0" borderId="14" xfId="4" applyNumberFormat="1" applyFont="1" applyBorder="1"/>
    <xf numFmtId="166" fontId="28" fillId="0" borderId="17" xfId="4" applyNumberFormat="1" applyFont="1" applyBorder="1"/>
  </cellXfs>
  <cellStyles count="6">
    <cellStyle name="Currency" xfId="4" builtinId="4"/>
    <cellStyle name="Currency 2" xfId="3" xr:uid="{00000000-0005-0000-0000-000003000000}"/>
    <cellStyle name="Normal" xfId="0" builtinId="0"/>
    <cellStyle name="Normal 2" xfId="2" xr:uid="{00000000-0005-0000-0000-000002000000}"/>
    <cellStyle name="Percent" xfId="1" builtinId="5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I17"/>
  <sheetViews>
    <sheetView showGridLines="0" tabSelected="1" zoomScale="110" zoomScaleNormal="110" workbookViewId="0">
      <selection activeCell="D19" sqref="D19"/>
    </sheetView>
  </sheetViews>
  <sheetFormatPr baseColWidth="10" defaultRowHeight="19"/>
  <cols>
    <col min="1" max="1" width="7" style="54" customWidth="1"/>
    <col min="2" max="2" width="29.6640625" style="54" bestFit="1" customWidth="1"/>
    <col min="3" max="5" width="12.83203125" style="54" customWidth="1"/>
    <col min="6" max="6" width="0.6640625" style="54" customWidth="1"/>
    <col min="7" max="9" width="12.83203125" style="54" customWidth="1"/>
    <col min="10" max="12" width="10.83203125" style="54" customWidth="1"/>
    <col min="13" max="16384" width="10.83203125" style="54"/>
  </cols>
  <sheetData>
    <row r="3" spans="2:9" ht="20" customHeight="1">
      <c r="B3" s="96" t="s">
        <v>0</v>
      </c>
      <c r="C3" s="97"/>
      <c r="D3" s="97"/>
      <c r="E3" s="97"/>
      <c r="F3" s="97"/>
      <c r="G3" s="97"/>
      <c r="H3" s="97"/>
      <c r="I3" s="98"/>
    </row>
    <row r="4" spans="2:9">
      <c r="B4" s="56" t="s">
        <v>1</v>
      </c>
      <c r="C4" s="114"/>
      <c r="D4" s="114"/>
      <c r="E4" s="114"/>
      <c r="F4" s="114"/>
      <c r="G4" s="114"/>
      <c r="H4" s="114"/>
      <c r="I4" s="57"/>
    </row>
    <row r="5" spans="2:9">
      <c r="B5" s="59"/>
      <c r="C5" s="99" t="s">
        <v>2</v>
      </c>
      <c r="D5" s="94"/>
      <c r="E5" s="94"/>
      <c r="F5" s="94"/>
      <c r="G5" s="94"/>
      <c r="H5" s="94"/>
      <c r="I5" s="95"/>
    </row>
    <row r="6" spans="2:9">
      <c r="B6" s="55"/>
      <c r="C6" s="115" t="s">
        <v>3</v>
      </c>
      <c r="D6" s="94"/>
      <c r="E6" s="95"/>
      <c r="F6" s="60"/>
      <c r="G6" s="115" t="s">
        <v>4</v>
      </c>
      <c r="H6" s="94"/>
      <c r="I6" s="95"/>
    </row>
    <row r="7" spans="2:9">
      <c r="B7" s="120" t="s">
        <v>5</v>
      </c>
      <c r="C7" s="116">
        <v>2020</v>
      </c>
      <c r="D7" s="116">
        <v>2021</v>
      </c>
      <c r="E7" s="116" t="s">
        <v>6</v>
      </c>
      <c r="F7" s="124"/>
      <c r="G7" s="116">
        <v>2020</v>
      </c>
      <c r="H7" s="116">
        <v>2021</v>
      </c>
      <c r="I7" s="58" t="s">
        <v>6</v>
      </c>
    </row>
    <row r="8" spans="2:9">
      <c r="B8" s="121" t="s">
        <v>7</v>
      </c>
      <c r="C8" s="61">
        <f>Summary!B7/1000</f>
        <v>-43548.89105449101</v>
      </c>
      <c r="D8" s="61">
        <f>Summary!C7/1000</f>
        <v>-39852.830543595177</v>
      </c>
      <c r="E8" s="61">
        <f t="shared" ref="E8:E16" si="0">SUM(C8:D8)</f>
        <v>-83401.72159808618</v>
      </c>
      <c r="F8" s="125"/>
      <c r="G8" s="61">
        <f>Summary!G7/1000</f>
        <v>-91690.077339661599</v>
      </c>
      <c r="H8" s="61">
        <f>Summary!H7/1000</f>
        <v>-106178.04092712249</v>
      </c>
      <c r="I8" s="62">
        <f t="shared" ref="I8:I16" si="1">SUM(G8:H8)</f>
        <v>-197868.11826678409</v>
      </c>
    </row>
    <row r="9" spans="2:9">
      <c r="B9" s="122" t="s">
        <v>8</v>
      </c>
      <c r="C9" s="63">
        <f>Summary!B8/1000</f>
        <v>-26484.68987361054</v>
      </c>
      <c r="D9" s="63">
        <f>Summary!C8/1000</f>
        <v>-38316.17777571467</v>
      </c>
      <c r="E9" s="63">
        <f t="shared" si="0"/>
        <v>-64800.867649325213</v>
      </c>
      <c r="F9" s="126"/>
      <c r="G9" s="63">
        <f>Summary!G8/1000</f>
        <v>-38190.246157471083</v>
      </c>
      <c r="H9" s="63">
        <f>Summary!H8/1000</f>
        <v>-64378.845877599248</v>
      </c>
      <c r="I9" s="64">
        <f t="shared" si="1"/>
        <v>-102569.09203507032</v>
      </c>
    </row>
    <row r="10" spans="2:9">
      <c r="B10" s="123" t="s">
        <v>9</v>
      </c>
      <c r="C10" s="65">
        <f>Summary!B14/1000</f>
        <v>-374626.24998766655</v>
      </c>
      <c r="D10" s="65">
        <f>Summary!C14/1000</f>
        <v>299734.19575933751</v>
      </c>
      <c r="E10" s="65">
        <f t="shared" si="0"/>
        <v>-74892.054228329042</v>
      </c>
      <c r="F10" s="127"/>
      <c r="G10" s="65">
        <f>Summary!G14/1000</f>
        <v>-376198.58480494417</v>
      </c>
      <c r="H10" s="65">
        <f>Summary!H14/1000</f>
        <v>252333.25000081814</v>
      </c>
      <c r="I10" s="66">
        <f t="shared" si="1"/>
        <v>-123865.33480412603</v>
      </c>
    </row>
    <row r="11" spans="2:9">
      <c r="B11" s="122" t="s">
        <v>10</v>
      </c>
      <c r="C11" s="63">
        <f>Summary!B9/1000</f>
        <v>-24414.498575201367</v>
      </c>
      <c r="D11" s="63">
        <f>Summary!C9/1000</f>
        <v>-25618.535440605065</v>
      </c>
      <c r="E11" s="63">
        <f t="shared" si="0"/>
        <v>-50033.034015806435</v>
      </c>
      <c r="F11" s="126"/>
      <c r="G11" s="63">
        <f>Summary!G9/1000</f>
        <v>-24414.498575201367</v>
      </c>
      <c r="H11" s="63">
        <f>Summary!H9/1000</f>
        <v>-59771.506821815223</v>
      </c>
      <c r="I11" s="64">
        <f t="shared" si="1"/>
        <v>-84186.00539701659</v>
      </c>
    </row>
    <row r="12" spans="2:9">
      <c r="B12" s="123" t="s">
        <v>11</v>
      </c>
      <c r="C12" s="65">
        <f>Summary!B10/1000</f>
        <v>-3940.7823019422012</v>
      </c>
      <c r="D12" s="65">
        <f>Summary!C10/1000</f>
        <v>-3608.2442673265768</v>
      </c>
      <c r="E12" s="65">
        <f t="shared" si="0"/>
        <v>-7549.0265692687781</v>
      </c>
      <c r="F12" s="127"/>
      <c r="G12" s="65">
        <f>Summary!G10/1000</f>
        <v>-7881.5646038844043</v>
      </c>
      <c r="H12" s="65">
        <f>Summary!H10/1000</f>
        <v>-10124.014438079559</v>
      </c>
      <c r="I12" s="66">
        <f t="shared" si="1"/>
        <v>-18005.579041963963</v>
      </c>
    </row>
    <row r="13" spans="2:9">
      <c r="B13" s="122" t="s">
        <v>12</v>
      </c>
      <c r="C13" s="63">
        <f>Summary!B11/1000</f>
        <v>-4473.5132582721308</v>
      </c>
      <c r="D13" s="63">
        <f>Summary!C11/1000</f>
        <v>-6778.3053459094399</v>
      </c>
      <c r="E13" s="63">
        <f t="shared" si="0"/>
        <v>-11251.818604181572</v>
      </c>
      <c r="F13" s="126"/>
      <c r="G13" s="63">
        <f>Summary!G11/1000</f>
        <v>-5751.6599034927403</v>
      </c>
      <c r="H13" s="63">
        <f>Summary!H11/1000</f>
        <v>-9133.2866995127351</v>
      </c>
      <c r="I13" s="64">
        <f t="shared" si="1"/>
        <v>-14884.946603005475</v>
      </c>
    </row>
    <row r="14" spans="2:9">
      <c r="B14" s="123" t="s">
        <v>13</v>
      </c>
      <c r="C14" s="65">
        <f>Summary!B12/1000</f>
        <v>-44400.173695613761</v>
      </c>
      <c r="D14" s="65">
        <f>Summary!C12/1000</f>
        <v>35122.130775012964</v>
      </c>
      <c r="E14" s="65">
        <f t="shared" si="0"/>
        <v>-9278.0429206007975</v>
      </c>
      <c r="F14" s="127"/>
      <c r="G14" s="65">
        <f>Summary!G12/1000</f>
        <v>-44682.35383248439</v>
      </c>
      <c r="H14" s="65">
        <f>Summary!H12/1000</f>
        <v>29296.387433696367</v>
      </c>
      <c r="I14" s="66">
        <f t="shared" si="1"/>
        <v>-15385.966398788023</v>
      </c>
    </row>
    <row r="15" spans="2:9" ht="20" thickBot="1">
      <c r="B15" s="132" t="s">
        <v>14</v>
      </c>
      <c r="C15" s="133">
        <f>Summary!B13/1000</f>
        <v>-8011.5392044227301</v>
      </c>
      <c r="D15" s="133">
        <f>Summary!C13/1000</f>
        <v>-9066.2472580230133</v>
      </c>
      <c r="E15" s="133">
        <f t="shared" si="0"/>
        <v>-17077.786462445743</v>
      </c>
      <c r="F15" s="134"/>
      <c r="G15" s="133">
        <f>Summary!G13/1000</f>
        <v>-8011.5392044227301</v>
      </c>
      <c r="H15" s="133">
        <f>Summary!H13/1000</f>
        <v>-15429.914805213079</v>
      </c>
      <c r="I15" s="135">
        <f t="shared" si="1"/>
        <v>-23441.454009635811</v>
      </c>
    </row>
    <row r="16" spans="2:9" ht="20" thickTop="1">
      <c r="B16" s="117" t="s">
        <v>6</v>
      </c>
      <c r="C16" s="119">
        <f>SUM(C8:C15)</f>
        <v>-529900.33795122022</v>
      </c>
      <c r="D16" s="119">
        <f>SUM(D8:D15)</f>
        <v>211615.98590317654</v>
      </c>
      <c r="E16" s="119">
        <f t="shared" si="0"/>
        <v>-318284.35204804369</v>
      </c>
      <c r="F16" s="113"/>
      <c r="G16" s="119">
        <f>SUM(G8:G15)</f>
        <v>-596820.52442156244</v>
      </c>
      <c r="H16" s="119">
        <f>SUM(H8:H15)</f>
        <v>16614.027865172182</v>
      </c>
      <c r="I16" s="118">
        <f t="shared" si="1"/>
        <v>-580206.49655639031</v>
      </c>
    </row>
    <row r="17" spans="2:9">
      <c r="B17" s="128" t="s">
        <v>121</v>
      </c>
      <c r="C17" s="131">
        <f>C16/(3726400)</f>
        <v>-0.14220167935573749</v>
      </c>
      <c r="D17" s="131">
        <f>D16/3860800</f>
        <v>5.4811434392658655E-2</v>
      </c>
      <c r="E17" s="131">
        <f>E16/(3726400+3860800)</f>
        <v>-4.1950172929149578E-2</v>
      </c>
      <c r="F17" s="129"/>
      <c r="G17" s="131">
        <f>G16/3726400</f>
        <v>-0.16016008061978382</v>
      </c>
      <c r="H17" s="131">
        <f>H16/3860800</f>
        <v>4.3032604292302587E-3</v>
      </c>
      <c r="I17" s="130">
        <f>I16/(3726400+3860800)</f>
        <v>-7.6471754607284684E-2</v>
      </c>
    </row>
  </sheetData>
  <mergeCells count="4">
    <mergeCell ref="C6:E6"/>
    <mergeCell ref="G6:I6"/>
    <mergeCell ref="B3:I3"/>
    <mergeCell ref="C5:I5"/>
  </mergeCells>
  <pageMargins left="0.7" right="0.7" top="0.75" bottom="0.75" header="0.3" footer="0.3"/>
  <pageSetup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400C6"/>
  </sheetPr>
  <dimension ref="A1:V34"/>
  <sheetViews>
    <sheetView workbookViewId="0">
      <selection activeCell="L25" sqref="L25"/>
    </sheetView>
  </sheetViews>
  <sheetFormatPr baseColWidth="10" defaultColWidth="10.83203125" defaultRowHeight="16"/>
  <cols>
    <col min="1" max="1" width="15.1640625" style="87" bestFit="1" customWidth="1"/>
    <col min="2" max="2" width="16" style="87" customWidth="1"/>
    <col min="3" max="10" width="15" style="87" bestFit="1" customWidth="1"/>
    <col min="11" max="12" width="16" style="87" bestFit="1" customWidth="1"/>
    <col min="13" max="22" width="15" style="87" bestFit="1" customWidth="1"/>
    <col min="23" max="53" width="10.83203125" style="87" customWidth="1"/>
    <col min="54" max="16384" width="10.83203125" style="87"/>
  </cols>
  <sheetData>
    <row r="1" spans="1:22" ht="26" customHeight="1">
      <c r="A1" s="106" t="s">
        <v>119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15</v>
      </c>
      <c r="E5" s="67">
        <f>SUM(B16:D16)</f>
        <v>-4473513.258272131</v>
      </c>
      <c r="F5" s="68">
        <f>SUM(B25:D25)</f>
        <v>-5751659.9034927404</v>
      </c>
    </row>
    <row r="6" spans="1:22" ht="19" customHeight="1">
      <c r="B6" s="4"/>
      <c r="D6" s="20" t="s">
        <v>16</v>
      </c>
      <c r="E6" s="69">
        <f>SUM(E16:P16)</f>
        <v>-6778305.34590944</v>
      </c>
      <c r="F6" s="70">
        <f>SUM(E25:P25)</f>
        <v>-9133286.699512735</v>
      </c>
    </row>
    <row r="7" spans="1:22" ht="21" customHeight="1" thickBot="1">
      <c r="D7" s="21" t="s">
        <v>86</v>
      </c>
      <c r="E7" s="71">
        <f>SUM(Q16:V16)</f>
        <v>-2208510.8864605133</v>
      </c>
      <c r="F7" s="72">
        <f>SUM(Q25:V25)</f>
        <v>-2208510.8864605133</v>
      </c>
      <c r="J7" s="32"/>
    </row>
    <row r="8" spans="1:22" ht="20" customHeight="1" thickTop="1" thickBot="1">
      <c r="B8" s="11"/>
      <c r="D8" s="22" t="s">
        <v>6</v>
      </c>
      <c r="E8" s="73">
        <f>SUM(E5:E7)</f>
        <v>-13460329.490642084</v>
      </c>
      <c r="F8" s="74">
        <f>SUM(F5:F7)</f>
        <v>-17093457.489465989</v>
      </c>
    </row>
    <row r="9" spans="1:22" ht="20" customHeight="1">
      <c r="B9" s="12"/>
    </row>
    <row r="11" spans="1:22" ht="26" customHeight="1">
      <c r="A11" s="108" t="s">
        <v>112</v>
      </c>
      <c r="B11" s="107"/>
      <c r="C11" s="107"/>
      <c r="D11" s="107"/>
      <c r="E11" s="107"/>
      <c r="F11" s="107"/>
      <c r="G11" s="107"/>
      <c r="H11" s="107"/>
      <c r="I11" s="107"/>
      <c r="J11" s="107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11" t="s">
        <v>113</v>
      </c>
      <c r="C14" s="94"/>
      <c r="D14" s="94"/>
      <c r="E14" s="94"/>
      <c r="F14" s="94"/>
      <c r="G14" s="94"/>
      <c r="H14" s="94"/>
      <c r="I14" s="94"/>
      <c r="J14" s="95"/>
      <c r="K14" s="111" t="s">
        <v>114</v>
      </c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82">
        <f t="shared" ref="B16:V16" si="0">B33-B32</f>
        <v>-2959186.0815510154</v>
      </c>
      <c r="C16" s="82">
        <f t="shared" si="0"/>
        <v>-964305.98334546131</v>
      </c>
      <c r="D16" s="82">
        <f t="shared" si="0"/>
        <v>-550021.19337565429</v>
      </c>
      <c r="E16" s="82">
        <f t="shared" si="0"/>
        <v>-894706.31181979273</v>
      </c>
      <c r="F16" s="82">
        <f t="shared" si="0"/>
        <v>-2054038.7599624414</v>
      </c>
      <c r="G16" s="82">
        <f t="shared" si="0"/>
        <v>-713643.38466567593</v>
      </c>
      <c r="H16" s="82">
        <f t="shared" si="0"/>
        <v>-487860.25842699409</v>
      </c>
      <c r="I16" s="82">
        <f t="shared" si="0"/>
        <v>-404505.89862022595</v>
      </c>
      <c r="J16" s="82">
        <f t="shared" si="0"/>
        <v>-395810.00802763994</v>
      </c>
      <c r="K16" s="82">
        <f t="shared" si="0"/>
        <v>-254661.29990221001</v>
      </c>
      <c r="L16" s="82">
        <f t="shared" si="0"/>
        <v>-298231.3751238978</v>
      </c>
      <c r="M16" s="82">
        <f t="shared" si="0"/>
        <v>-245563.00206699711</v>
      </c>
      <c r="N16" s="82">
        <f t="shared" si="0"/>
        <v>-693359.53482078435</v>
      </c>
      <c r="O16" s="82">
        <f t="shared" si="0"/>
        <v>-208184.60154263698</v>
      </c>
      <c r="P16" s="82">
        <f t="shared" si="0"/>
        <v>-127740.91093014437</v>
      </c>
      <c r="Q16" s="82">
        <f t="shared" si="0"/>
        <v>-329477.41296474403</v>
      </c>
      <c r="R16" s="82">
        <f t="shared" si="0"/>
        <v>-759144.51972245332</v>
      </c>
      <c r="S16" s="82">
        <f t="shared" si="0"/>
        <v>-351935.87758803112</v>
      </c>
      <c r="T16" s="82">
        <f t="shared" si="0"/>
        <v>-262592.21530719311</v>
      </c>
      <c r="U16" s="82">
        <f t="shared" si="0"/>
        <v>-258387.28790202783</v>
      </c>
      <c r="V16" s="82">
        <f t="shared" si="0"/>
        <v>-246973.57297606394</v>
      </c>
    </row>
    <row r="17" spans="1:22">
      <c r="A17" s="7" t="s">
        <v>103</v>
      </c>
      <c r="B17" s="82">
        <f>SUM($B$16:B16)</f>
        <v>-2959186.0815510154</v>
      </c>
      <c r="C17" s="82">
        <f>SUM($B$16:C16)</f>
        <v>-3923492.0648964765</v>
      </c>
      <c r="D17" s="82">
        <f>SUM($B$16:D16)</f>
        <v>-4473513.258272131</v>
      </c>
      <c r="E17" s="82">
        <f>SUM($B$16:E16)</f>
        <v>-5368219.5700919237</v>
      </c>
      <c r="F17" s="82">
        <f>SUM($B$16:F16)</f>
        <v>-7422258.3300543651</v>
      </c>
      <c r="G17" s="82">
        <f>SUM($B$16:G16)</f>
        <v>-8135901.7147200406</v>
      </c>
      <c r="H17" s="82">
        <f>SUM($B$16:H16)</f>
        <v>-8623761.9731470346</v>
      </c>
      <c r="I17" s="82">
        <f>SUM($B$16:I16)</f>
        <v>-9028267.8717672601</v>
      </c>
      <c r="J17" s="82">
        <f>SUM($B$16:J16)</f>
        <v>-9424077.8797948994</v>
      </c>
      <c r="K17" s="82">
        <f>SUM($B$16:K16)</f>
        <v>-9678739.1796971094</v>
      </c>
      <c r="L17" s="82">
        <f>SUM($B$16:L16)</f>
        <v>-9976970.554821007</v>
      </c>
      <c r="M17" s="82">
        <f>SUM($B$16:M16)</f>
        <v>-10222533.556888005</v>
      </c>
      <c r="N17" s="82">
        <f>SUM($B$16:N16)</f>
        <v>-10915893.091708789</v>
      </c>
      <c r="O17" s="82">
        <f>SUM($B$16:O16)</f>
        <v>-11124077.693251425</v>
      </c>
      <c r="P17" s="82">
        <f>SUM($B$16:P16)</f>
        <v>-11251818.604181569</v>
      </c>
      <c r="Q17" s="82">
        <f>SUM($B$16:Q16)</f>
        <v>-11581296.017146314</v>
      </c>
      <c r="R17" s="82">
        <f>SUM($B$16:R16)</f>
        <v>-12340440.536868766</v>
      </c>
      <c r="S17" s="82">
        <f>SUM($B$16:S16)</f>
        <v>-12692376.414456798</v>
      </c>
      <c r="T17" s="82">
        <f>SUM($B$16:T16)</f>
        <v>-12954968.629763991</v>
      </c>
      <c r="U17" s="82">
        <f>SUM($B$16:U16)</f>
        <v>-13213355.917666018</v>
      </c>
      <c r="V17" s="82">
        <f>SUM($B$16:V16)</f>
        <v>-13460329.490642082</v>
      </c>
    </row>
    <row r="18" spans="1:22">
      <c r="A18" s="7"/>
      <c r="B18" s="77"/>
      <c r="C18" s="77"/>
      <c r="D18" s="77"/>
      <c r="E18" s="77"/>
      <c r="F18" s="77"/>
      <c r="G18" s="77"/>
      <c r="H18" s="77"/>
      <c r="I18" s="77"/>
      <c r="J18" s="77"/>
    </row>
    <row r="19" spans="1:22">
      <c r="A19" s="7"/>
      <c r="B19" s="77"/>
      <c r="C19" s="77"/>
      <c r="D19" s="77"/>
      <c r="E19" s="77"/>
      <c r="F19" s="77"/>
      <c r="G19" s="77"/>
      <c r="H19" s="77"/>
      <c r="I19" s="77"/>
      <c r="J19" s="77"/>
    </row>
    <row r="20" spans="1:22" ht="26" customHeight="1">
      <c r="A20" s="108" t="s">
        <v>115</v>
      </c>
      <c r="B20" s="107"/>
      <c r="C20" s="107"/>
      <c r="D20" s="107"/>
      <c r="E20" s="107"/>
      <c r="F20" s="107"/>
      <c r="G20" s="107"/>
      <c r="H20" s="107"/>
      <c r="I20" s="107"/>
      <c r="J20" s="10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11" t="s">
        <v>113</v>
      </c>
      <c r="C23" s="94"/>
      <c r="D23" s="94"/>
      <c r="E23" s="94"/>
      <c r="F23" s="94"/>
      <c r="G23" s="94"/>
      <c r="H23" s="94"/>
      <c r="I23" s="94"/>
      <c r="J23" s="95"/>
      <c r="K23" s="111" t="s">
        <v>114</v>
      </c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5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82">
        <f t="shared" ref="B25:V25" si="1">B34-B32</f>
        <v>-3804667.81913702</v>
      </c>
      <c r="C25" s="82">
        <f t="shared" si="1"/>
        <v>-1239821.9785870218</v>
      </c>
      <c r="D25" s="82">
        <f t="shared" si="1"/>
        <v>-707170.10576869838</v>
      </c>
      <c r="E25" s="82">
        <f t="shared" si="1"/>
        <v>-1342059.4677296889</v>
      </c>
      <c r="F25" s="82">
        <f t="shared" si="1"/>
        <v>-3081058.1399436621</v>
      </c>
      <c r="G25" s="82">
        <f t="shared" si="1"/>
        <v>-1070465.0769985132</v>
      </c>
      <c r="H25" s="82">
        <f t="shared" si="1"/>
        <v>-585432.310112393</v>
      </c>
      <c r="I25" s="82">
        <f t="shared" si="1"/>
        <v>-485407.07834427198</v>
      </c>
      <c r="J25" s="82">
        <f t="shared" si="1"/>
        <v>-474972.00963316904</v>
      </c>
      <c r="K25" s="82">
        <f t="shared" si="1"/>
        <v>-339548.39986961288</v>
      </c>
      <c r="L25" s="82">
        <f t="shared" si="1"/>
        <v>-397641.83349852986</v>
      </c>
      <c r="M25" s="82">
        <f t="shared" si="1"/>
        <v>-327417.3360893291</v>
      </c>
      <c r="N25" s="82">
        <f t="shared" si="1"/>
        <v>-693359.53482078435</v>
      </c>
      <c r="O25" s="82">
        <f t="shared" si="1"/>
        <v>-208184.60154263698</v>
      </c>
      <c r="P25" s="82">
        <f t="shared" si="1"/>
        <v>-127740.91093014437</v>
      </c>
      <c r="Q25" s="82">
        <f t="shared" si="1"/>
        <v>-329477.41296474403</v>
      </c>
      <c r="R25" s="82">
        <f t="shared" si="1"/>
        <v>-759144.51972245332</v>
      </c>
      <c r="S25" s="82">
        <f t="shared" si="1"/>
        <v>-351935.87758803112</v>
      </c>
      <c r="T25" s="82">
        <f t="shared" si="1"/>
        <v>-262592.21530719311</v>
      </c>
      <c r="U25" s="82">
        <f t="shared" si="1"/>
        <v>-258387.28790202783</v>
      </c>
      <c r="V25" s="82">
        <f t="shared" si="1"/>
        <v>-246973.57297606394</v>
      </c>
    </row>
    <row r="26" spans="1:22">
      <c r="A26" s="7" t="s">
        <v>103</v>
      </c>
      <c r="B26" s="82">
        <f>SUM($B$25:B25)</f>
        <v>-3804667.81913702</v>
      </c>
      <c r="C26" s="82">
        <f>SUM($B$25:C25)</f>
        <v>-5044489.7977240421</v>
      </c>
      <c r="D26" s="82">
        <f>SUM($B$25:D25)</f>
        <v>-5751659.9034927404</v>
      </c>
      <c r="E26" s="82">
        <f>SUM($B$25:E25)</f>
        <v>-7093719.371222429</v>
      </c>
      <c r="F26" s="82">
        <f>SUM($B$25:F25)</f>
        <v>-10174777.511166092</v>
      </c>
      <c r="G26" s="82">
        <f>SUM($B$25:G25)</f>
        <v>-11245242.588164605</v>
      </c>
      <c r="H26" s="82">
        <f>SUM($B$25:H25)</f>
        <v>-11830674.898276998</v>
      </c>
      <c r="I26" s="82">
        <f>SUM($B$25:I25)</f>
        <v>-12316081.97662127</v>
      </c>
      <c r="J26" s="82">
        <f>SUM($B$25:J25)</f>
        <v>-12791053.986254439</v>
      </c>
      <c r="K26" s="82">
        <f>SUM($B$25:K25)</f>
        <v>-13130602.386124052</v>
      </c>
      <c r="L26" s="82">
        <f>SUM($B$25:L25)</f>
        <v>-13528244.219622582</v>
      </c>
      <c r="M26" s="82">
        <f>SUM($B$25:M25)</f>
        <v>-13855661.555711912</v>
      </c>
      <c r="N26" s="82">
        <f>SUM($B$25:N25)</f>
        <v>-14549021.090532696</v>
      </c>
      <c r="O26" s="82">
        <f>SUM($B$25:O25)</f>
        <v>-14757205.692075333</v>
      </c>
      <c r="P26" s="82">
        <f>SUM($B$25:P25)</f>
        <v>-14884946.603005476</v>
      </c>
      <c r="Q26" s="82">
        <f>SUM($B$25:Q25)</f>
        <v>-15214424.015970221</v>
      </c>
      <c r="R26" s="82">
        <f>SUM($B$25:R25)</f>
        <v>-15973568.535692673</v>
      </c>
      <c r="S26" s="82">
        <f>SUM($B$25:S25)</f>
        <v>-16325504.413280705</v>
      </c>
      <c r="T26" s="82">
        <f>SUM($B$25:T25)</f>
        <v>-16588096.628587898</v>
      </c>
      <c r="U26" s="82">
        <f>SUM($B$25:U25)</f>
        <v>-16846483.916489925</v>
      </c>
      <c r="V26" s="82">
        <f>SUM($B$25:V25)</f>
        <v>-17093457.489465989</v>
      </c>
    </row>
    <row r="30" spans="1:22" ht="26" customHeight="1">
      <c r="A30" s="112" t="s">
        <v>105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92" t="s">
        <v>106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92" t="s">
        <v>107</v>
      </c>
      <c r="B32" s="89">
        <v>4227408.6879300224</v>
      </c>
      <c r="C32" s="89">
        <v>1377579.9762078021</v>
      </c>
      <c r="D32" s="89">
        <v>785744.56196522037</v>
      </c>
      <c r="E32" s="89">
        <v>2236765.7795494818</v>
      </c>
      <c r="F32" s="89">
        <v>5135096.8999061044</v>
      </c>
      <c r="G32" s="89">
        <v>1784108.4616641889</v>
      </c>
      <c r="H32" s="89">
        <v>1951441.033707977</v>
      </c>
      <c r="I32" s="89">
        <v>1618023.5944809059</v>
      </c>
      <c r="J32" s="89">
        <v>1583240.032110563</v>
      </c>
      <c r="K32" s="89">
        <v>1697741.999348067</v>
      </c>
      <c r="L32" s="89">
        <v>1988209.1674926509</v>
      </c>
      <c r="M32" s="89">
        <v>1637086.6804466471</v>
      </c>
      <c r="N32" s="89">
        <v>4622396.8988052243</v>
      </c>
      <c r="O32" s="89">
        <v>1387897.343617579</v>
      </c>
      <c r="P32" s="89">
        <v>851606.07286762889</v>
      </c>
      <c r="Q32" s="89">
        <v>2196516.086431623</v>
      </c>
      <c r="R32" s="89">
        <v>5060963.4648163533</v>
      </c>
      <c r="S32" s="89">
        <v>2346239.183920206</v>
      </c>
      <c r="T32" s="89">
        <v>1750614.7687146191</v>
      </c>
      <c r="U32" s="89">
        <v>1722581.9193468529</v>
      </c>
      <c r="V32" s="89">
        <v>1646490.486507094</v>
      </c>
    </row>
    <row r="33" spans="1:22">
      <c r="A33" s="92" t="s">
        <v>108</v>
      </c>
      <c r="B33" s="89">
        <v>1268222.606379007</v>
      </c>
      <c r="C33" s="89">
        <v>413273.9928623407</v>
      </c>
      <c r="D33" s="89">
        <v>235723.36858956609</v>
      </c>
      <c r="E33" s="89">
        <v>1342059.4677296891</v>
      </c>
      <c r="F33" s="89">
        <v>3081058.139943663</v>
      </c>
      <c r="G33" s="89">
        <v>1070465.076998513</v>
      </c>
      <c r="H33" s="89">
        <v>1463580.775280983</v>
      </c>
      <c r="I33" s="89">
        <v>1213517.69586068</v>
      </c>
      <c r="J33" s="89">
        <v>1187430.0240829231</v>
      </c>
      <c r="K33" s="89">
        <v>1443080.699445857</v>
      </c>
      <c r="L33" s="89">
        <v>1689977.7923687531</v>
      </c>
      <c r="M33" s="89">
        <v>1391523.67837965</v>
      </c>
      <c r="N33" s="89">
        <v>3929037.36398444</v>
      </c>
      <c r="O33" s="89">
        <v>1179712.742074942</v>
      </c>
      <c r="P33" s="89">
        <v>723865.16193748452</v>
      </c>
      <c r="Q33" s="89">
        <v>1867038.6734668789</v>
      </c>
      <c r="R33" s="89">
        <v>4301818.9450939</v>
      </c>
      <c r="S33" s="89">
        <v>1994303.3063321749</v>
      </c>
      <c r="T33" s="89">
        <v>1488022.553407426</v>
      </c>
      <c r="U33" s="89">
        <v>1464194.6314448251</v>
      </c>
      <c r="V33" s="89">
        <v>1399516.9135310301</v>
      </c>
    </row>
    <row r="34" spans="1:22">
      <c r="A34" s="91" t="s">
        <v>109</v>
      </c>
      <c r="B34" s="89">
        <v>422740.86879300221</v>
      </c>
      <c r="C34" s="89">
        <v>137757.9976207802</v>
      </c>
      <c r="D34" s="89">
        <v>78574.45619652202</v>
      </c>
      <c r="E34" s="89">
        <v>894706.31181979296</v>
      </c>
      <c r="F34" s="89">
        <v>2054038.7599624421</v>
      </c>
      <c r="G34" s="89">
        <v>713643.38466567558</v>
      </c>
      <c r="H34" s="89">
        <v>1366008.723595584</v>
      </c>
      <c r="I34" s="89">
        <v>1132616.5161366339</v>
      </c>
      <c r="J34" s="89">
        <v>1108268.022477394</v>
      </c>
      <c r="K34" s="89">
        <v>1358193.5994784541</v>
      </c>
      <c r="L34" s="89">
        <v>1590567.3339941211</v>
      </c>
      <c r="M34" s="89">
        <v>1309669.344357318</v>
      </c>
      <c r="N34" s="89">
        <v>3929037.36398444</v>
      </c>
      <c r="O34" s="89">
        <v>1179712.742074942</v>
      </c>
      <c r="P34" s="89">
        <v>723865.16193748452</v>
      </c>
      <c r="Q34" s="89">
        <v>1867038.6734668789</v>
      </c>
      <c r="R34" s="89">
        <v>4301818.9450939</v>
      </c>
      <c r="S34" s="89">
        <v>1994303.3063321749</v>
      </c>
      <c r="T34" s="89">
        <v>1488022.553407426</v>
      </c>
      <c r="U34" s="89">
        <v>1464194.6314448251</v>
      </c>
      <c r="V34" s="89">
        <v>1399516.9135310301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F4D90"/>
  </sheetPr>
  <dimension ref="A1:V34"/>
  <sheetViews>
    <sheetView workbookViewId="0">
      <selection activeCell="B6" sqref="B6"/>
    </sheetView>
  </sheetViews>
  <sheetFormatPr baseColWidth="10" defaultColWidth="10.83203125" defaultRowHeight="16"/>
  <cols>
    <col min="1" max="1" width="15.1640625" style="87" bestFit="1" customWidth="1"/>
    <col min="2" max="2" width="16" style="87" customWidth="1"/>
    <col min="3" max="10" width="15" style="87" bestFit="1" customWidth="1"/>
    <col min="11" max="12" width="16" style="87" bestFit="1" customWidth="1"/>
    <col min="13" max="22" width="15" style="87" bestFit="1" customWidth="1"/>
    <col min="23" max="53" width="10.83203125" style="87" customWidth="1"/>
    <col min="54" max="16384" width="10.83203125" style="87"/>
  </cols>
  <sheetData>
    <row r="1" spans="1:22" ht="26" customHeight="1">
      <c r="A1" s="106" t="s">
        <v>120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15</v>
      </c>
      <c r="E5" s="67">
        <f>SUM(B16:D16)</f>
        <v>-44400173.695613764</v>
      </c>
      <c r="F5" s="68">
        <f>SUM(B25:D25)</f>
        <v>-44682353.832484387</v>
      </c>
    </row>
    <row r="6" spans="1:22" ht="19" customHeight="1">
      <c r="B6" s="4"/>
      <c r="D6" s="20" t="s">
        <v>16</v>
      </c>
      <c r="E6" s="69">
        <f>SUM(E16:P16)</f>
        <v>35122130.775012963</v>
      </c>
      <c r="F6" s="70">
        <f>SUM(E25:P25)</f>
        <v>29296387.433696367</v>
      </c>
    </row>
    <row r="7" spans="1:22" ht="21" customHeight="1" thickBot="1">
      <c r="D7" s="21" t="s">
        <v>86</v>
      </c>
      <c r="E7" s="71">
        <f>SUM(Q16:V16)</f>
        <v>-1100369.670837854</v>
      </c>
      <c r="F7" s="72">
        <f>SUM(Q25:V25)</f>
        <v>-1650554.5062567804</v>
      </c>
      <c r="J7" s="32"/>
    </row>
    <row r="8" spans="1:22" ht="20" customHeight="1" thickTop="1" thickBot="1">
      <c r="B8" s="11"/>
      <c r="D8" s="22" t="s">
        <v>6</v>
      </c>
      <c r="E8" s="73">
        <f>SUM(E5:E7)</f>
        <v>-10378412.591438655</v>
      </c>
      <c r="F8" s="74">
        <f>SUM(F5:F7)</f>
        <v>-17036520.905044802</v>
      </c>
    </row>
    <row r="9" spans="1:22" ht="20" customHeight="1">
      <c r="B9" s="12"/>
    </row>
    <row r="11" spans="1:22" ht="26" customHeight="1">
      <c r="A11" s="108" t="s">
        <v>112</v>
      </c>
      <c r="B11" s="107"/>
      <c r="C11" s="107"/>
      <c r="D11" s="107"/>
      <c r="E11" s="107"/>
      <c r="F11" s="107"/>
      <c r="G11" s="107"/>
      <c r="H11" s="107"/>
      <c r="I11" s="107"/>
      <c r="J11" s="107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11" t="s">
        <v>113</v>
      </c>
      <c r="C14" s="94"/>
      <c r="D14" s="94"/>
      <c r="E14" s="94"/>
      <c r="F14" s="94"/>
      <c r="G14" s="94"/>
      <c r="H14" s="94"/>
      <c r="I14" s="94"/>
      <c r="J14" s="95"/>
      <c r="K14" s="111" t="s">
        <v>114</v>
      </c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82">
        <f t="shared" ref="B16:V16" si="0">B33-B32</f>
        <v>-29135086.365244575</v>
      </c>
      <c r="C16" s="82">
        <f t="shared" si="0"/>
        <v>-10094133.813734347</v>
      </c>
      <c r="D16" s="82">
        <f t="shared" si="0"/>
        <v>-5170953.5166348461</v>
      </c>
      <c r="E16" s="82">
        <f t="shared" si="0"/>
        <v>29361871.894775234</v>
      </c>
      <c r="F16" s="82">
        <f t="shared" si="0"/>
        <v>9520727.8412687182</v>
      </c>
      <c r="G16" s="82">
        <f t="shared" si="0"/>
        <v>5040035.0633997181</v>
      </c>
      <c r="H16" s="82">
        <f t="shared" si="0"/>
        <v>-1962047.7717817042</v>
      </c>
      <c r="I16" s="82">
        <f t="shared" si="0"/>
        <v>-105316.84600411379</v>
      </c>
      <c r="J16" s="82">
        <f t="shared" si="0"/>
        <v>-392900.52181769395</v>
      </c>
      <c r="K16" s="82">
        <f t="shared" si="0"/>
        <v>-367464.76642082306</v>
      </c>
      <c r="L16" s="82">
        <f t="shared" si="0"/>
        <v>-123434.78098090901</v>
      </c>
      <c r="M16" s="82">
        <f t="shared" si="0"/>
        <v>-575712.90376394428</v>
      </c>
      <c r="N16" s="82">
        <f t="shared" si="0"/>
        <v>-3474204.498241283</v>
      </c>
      <c r="O16" s="82">
        <f t="shared" si="0"/>
        <v>-1232095.6504416801</v>
      </c>
      <c r="P16" s="82">
        <f t="shared" si="0"/>
        <v>-567326.2849785611</v>
      </c>
      <c r="Q16" s="82">
        <f t="shared" si="0"/>
        <v>-125258.14297031891</v>
      </c>
      <c r="R16" s="82">
        <f t="shared" si="0"/>
        <v>-140087.71922429698</v>
      </c>
      <c r="S16" s="82">
        <f t="shared" si="0"/>
        <v>-199934.33756947494</v>
      </c>
      <c r="T16" s="82">
        <f t="shared" si="0"/>
        <v>-276635.32583991112</v>
      </c>
      <c r="U16" s="82">
        <f t="shared" si="0"/>
        <v>-113088.59583220608</v>
      </c>
      <c r="V16" s="82">
        <f t="shared" si="0"/>
        <v>-245365.54940164601</v>
      </c>
    </row>
    <row r="17" spans="1:22">
      <c r="A17" s="7" t="s">
        <v>103</v>
      </c>
      <c r="B17" s="82">
        <f>SUM($B$16:B16)</f>
        <v>-29135086.365244575</v>
      </c>
      <c r="C17" s="82">
        <f>SUM($B$16:C16)</f>
        <v>-39229220.17897892</v>
      </c>
      <c r="D17" s="82">
        <f>SUM($B$16:D16)</f>
        <v>-44400173.695613764</v>
      </c>
      <c r="E17" s="82">
        <f>SUM($B$16:E16)</f>
        <v>-15038301.80083853</v>
      </c>
      <c r="F17" s="82">
        <f>SUM($B$16:F16)</f>
        <v>-5517573.9595698118</v>
      </c>
      <c r="G17" s="82">
        <f>SUM($B$16:G16)</f>
        <v>-477538.89617009368</v>
      </c>
      <c r="H17" s="82">
        <f>SUM($B$16:H16)</f>
        <v>-2439586.6679517981</v>
      </c>
      <c r="I17" s="82">
        <f>SUM($B$16:I16)</f>
        <v>-2544903.5139559116</v>
      </c>
      <c r="J17" s="82">
        <f>SUM($B$16:J16)</f>
        <v>-2937804.0357736056</v>
      </c>
      <c r="K17" s="82">
        <f>SUM($B$16:K16)</f>
        <v>-3305268.8021944286</v>
      </c>
      <c r="L17" s="82">
        <f>SUM($B$16:L16)</f>
        <v>-3428703.5831753379</v>
      </c>
      <c r="M17" s="82">
        <f>SUM($B$16:M16)</f>
        <v>-4004416.4869392822</v>
      </c>
      <c r="N17" s="82">
        <f>SUM($B$16:N16)</f>
        <v>-7478620.9851805652</v>
      </c>
      <c r="O17" s="82">
        <f>SUM($B$16:O16)</f>
        <v>-8710716.6356222443</v>
      </c>
      <c r="P17" s="82">
        <f>SUM($B$16:P16)</f>
        <v>-9278042.9206008054</v>
      </c>
      <c r="Q17" s="82">
        <f>SUM($B$16:Q16)</f>
        <v>-9403301.0635711253</v>
      </c>
      <c r="R17" s="82">
        <f>SUM($B$16:R16)</f>
        <v>-9543388.7827954218</v>
      </c>
      <c r="S17" s="82">
        <f>SUM($B$16:S16)</f>
        <v>-9743323.120364897</v>
      </c>
      <c r="T17" s="82">
        <f>SUM($B$16:T16)</f>
        <v>-10019958.446204808</v>
      </c>
      <c r="U17" s="82">
        <f>SUM($B$16:U16)</f>
        <v>-10133047.042037014</v>
      </c>
      <c r="V17" s="82">
        <f>SUM($B$16:V16)</f>
        <v>-10378412.59143866</v>
      </c>
    </row>
    <row r="18" spans="1:22">
      <c r="A18" s="7"/>
      <c r="B18" s="77"/>
      <c r="C18" s="77"/>
      <c r="D18" s="77"/>
      <c r="E18" s="77"/>
      <c r="F18" s="77"/>
      <c r="G18" s="77"/>
      <c r="H18" s="77"/>
      <c r="I18" s="77"/>
      <c r="J18" s="77"/>
    </row>
    <row r="19" spans="1:22">
      <c r="A19" s="7"/>
      <c r="B19" s="77"/>
      <c r="C19" s="77"/>
      <c r="D19" s="77"/>
      <c r="E19" s="77"/>
      <c r="F19" s="77"/>
      <c r="G19" s="77"/>
      <c r="H19" s="77"/>
      <c r="I19" s="77"/>
      <c r="J19" s="77"/>
    </row>
    <row r="20" spans="1:22" ht="26" customHeight="1">
      <c r="A20" s="108" t="s">
        <v>115</v>
      </c>
      <c r="B20" s="107"/>
      <c r="C20" s="107"/>
      <c r="D20" s="107"/>
      <c r="E20" s="107"/>
      <c r="F20" s="107"/>
      <c r="G20" s="107"/>
      <c r="H20" s="107"/>
      <c r="I20" s="107"/>
      <c r="J20" s="10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11" t="s">
        <v>113</v>
      </c>
      <c r="C23" s="94"/>
      <c r="D23" s="94"/>
      <c r="E23" s="94"/>
      <c r="F23" s="94"/>
      <c r="G23" s="94"/>
      <c r="H23" s="94"/>
      <c r="I23" s="94"/>
      <c r="J23" s="95"/>
      <c r="K23" s="111" t="s">
        <v>114</v>
      </c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5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82">
        <f t="shared" ref="B25:V25" si="1">B34-B32</f>
        <v>-29262232.698769014</v>
      </c>
      <c r="C25" s="82">
        <f t="shared" si="1"/>
        <v>-10153934.396975039</v>
      </c>
      <c r="D25" s="82">
        <f t="shared" si="1"/>
        <v>-5266186.7367403358</v>
      </c>
      <c r="E25" s="82">
        <f t="shared" si="1"/>
        <v>27784328.559664793</v>
      </c>
      <c r="F25" s="82">
        <f t="shared" si="1"/>
        <v>8959210.5965033472</v>
      </c>
      <c r="G25" s="82">
        <f t="shared" si="1"/>
        <v>4691015.8284677612</v>
      </c>
      <c r="H25" s="82">
        <f t="shared" si="1"/>
        <v>-1992620.3453978656</v>
      </c>
      <c r="I25" s="82">
        <f t="shared" si="1"/>
        <v>-162721.83646778495</v>
      </c>
      <c r="J25" s="82">
        <f t="shared" si="1"/>
        <v>-472467.04183306801</v>
      </c>
      <c r="K25" s="82">
        <f t="shared" si="1"/>
        <v>-551197.14963123435</v>
      </c>
      <c r="L25" s="82">
        <f t="shared" si="1"/>
        <v>-185152.17147136317</v>
      </c>
      <c r="M25" s="82">
        <f t="shared" si="1"/>
        <v>-863569.35564591642</v>
      </c>
      <c r="N25" s="82">
        <f t="shared" si="1"/>
        <v>-5211306.7473619319</v>
      </c>
      <c r="O25" s="82">
        <f t="shared" si="1"/>
        <v>-1848143.4756625295</v>
      </c>
      <c r="P25" s="82">
        <f t="shared" si="1"/>
        <v>-850989.42746784166</v>
      </c>
      <c r="Q25" s="82">
        <f t="shared" si="1"/>
        <v>-187887.21445547789</v>
      </c>
      <c r="R25" s="82">
        <f t="shared" si="1"/>
        <v>-210131.578836445</v>
      </c>
      <c r="S25" s="82">
        <f t="shared" si="1"/>
        <v>-299901.50635421299</v>
      </c>
      <c r="T25" s="82">
        <f t="shared" si="1"/>
        <v>-414952.98875986598</v>
      </c>
      <c r="U25" s="82">
        <f t="shared" si="1"/>
        <v>-169632.89374830935</v>
      </c>
      <c r="V25" s="82">
        <f t="shared" si="1"/>
        <v>-368048.32410246902</v>
      </c>
    </row>
    <row r="26" spans="1:22">
      <c r="A26" s="7" t="s">
        <v>103</v>
      </c>
      <c r="B26" s="82">
        <f>SUM($B$25:B25)</f>
        <v>-29262232.698769014</v>
      </c>
      <c r="C26" s="82">
        <f>SUM($B$25:C25)</f>
        <v>-39416167.095744051</v>
      </c>
      <c r="D26" s="82">
        <f>SUM($B$25:D25)</f>
        <v>-44682353.832484387</v>
      </c>
      <c r="E26" s="82">
        <f>SUM($B$25:E25)</f>
        <v>-16898025.272819594</v>
      </c>
      <c r="F26" s="82">
        <f>SUM($B$25:F25)</f>
        <v>-7938814.6763162464</v>
      </c>
      <c r="G26" s="82">
        <f>SUM($B$25:G25)</f>
        <v>-3247798.8478484852</v>
      </c>
      <c r="H26" s="82">
        <f>SUM($B$25:H25)</f>
        <v>-5240419.1932463506</v>
      </c>
      <c r="I26" s="82">
        <f>SUM($B$25:I25)</f>
        <v>-5403141.0297141355</v>
      </c>
      <c r="J26" s="82">
        <f>SUM($B$25:J25)</f>
        <v>-5875608.0715472037</v>
      </c>
      <c r="K26" s="82">
        <f>SUM($B$25:K25)</f>
        <v>-6426805.2211784385</v>
      </c>
      <c r="L26" s="82">
        <f>SUM($B$25:L25)</f>
        <v>-6611957.3926498014</v>
      </c>
      <c r="M26" s="82">
        <f>SUM($B$25:M25)</f>
        <v>-7475526.7482957179</v>
      </c>
      <c r="N26" s="82">
        <f>SUM($B$25:N25)</f>
        <v>-12686833.495657649</v>
      </c>
      <c r="O26" s="82">
        <f>SUM($B$25:O25)</f>
        <v>-14534976.971320178</v>
      </c>
      <c r="P26" s="82">
        <f>SUM($B$25:P25)</f>
        <v>-15385966.39878802</v>
      </c>
      <c r="Q26" s="82">
        <f>SUM($B$25:Q25)</f>
        <v>-15573853.613243498</v>
      </c>
      <c r="R26" s="82">
        <f>SUM($B$25:R25)</f>
        <v>-15783985.192079943</v>
      </c>
      <c r="S26" s="82">
        <f>SUM($B$25:S25)</f>
        <v>-16083886.698434155</v>
      </c>
      <c r="T26" s="82">
        <f>SUM($B$25:T25)</f>
        <v>-16498839.687194021</v>
      </c>
      <c r="U26" s="82">
        <f>SUM($B$25:U25)</f>
        <v>-16668472.580942331</v>
      </c>
      <c r="V26" s="82">
        <f>SUM($B$25:V25)</f>
        <v>-17036520.905044802</v>
      </c>
    </row>
    <row r="30" spans="1:22" ht="26" customHeight="1">
      <c r="A30" s="112" t="s">
        <v>105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92" t="s">
        <v>106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92" t="s">
        <v>107</v>
      </c>
      <c r="B32" s="89">
        <v>31550866.70220891</v>
      </c>
      <c r="C32" s="89">
        <v>11230344.895307509</v>
      </c>
      <c r="D32" s="89">
        <v>6980384.6986391507</v>
      </c>
      <c r="E32" s="89">
        <v>611451.4723232293</v>
      </c>
      <c r="F32" s="89">
        <v>1148099.8092734129</v>
      </c>
      <c r="G32" s="89">
        <v>1591330.4003074749</v>
      </c>
      <c r="H32" s="89">
        <v>2542926.670488772</v>
      </c>
      <c r="I32" s="89">
        <v>1196011.6648138559</v>
      </c>
      <c r="J32" s="89">
        <v>1904664.402109795</v>
      </c>
      <c r="K32" s="89">
        <v>3674647.6642082292</v>
      </c>
      <c r="L32" s="89">
        <v>1234347.8098090901</v>
      </c>
      <c r="M32" s="89">
        <v>5757129.037639441</v>
      </c>
      <c r="N32" s="89">
        <v>34742044.982412823</v>
      </c>
      <c r="O32" s="89">
        <v>12320956.50441687</v>
      </c>
      <c r="P32" s="89">
        <v>5673262.8497856082</v>
      </c>
      <c r="Q32" s="89">
        <v>1252581.4297031879</v>
      </c>
      <c r="R32" s="89">
        <v>1400877.19224297</v>
      </c>
      <c r="S32" s="89">
        <v>1999343.375694751</v>
      </c>
      <c r="T32" s="89">
        <v>2766353.2583991061</v>
      </c>
      <c r="U32" s="89">
        <v>1130885.9583220631</v>
      </c>
      <c r="V32" s="89">
        <v>2453655.4940164611</v>
      </c>
    </row>
    <row r="33" spans="1:22">
      <c r="A33" s="92" t="s">
        <v>108</v>
      </c>
      <c r="B33" s="89">
        <v>2415780.3369643339</v>
      </c>
      <c r="C33" s="89">
        <v>1136211.0815731629</v>
      </c>
      <c r="D33" s="89">
        <v>1809431.1820043051</v>
      </c>
      <c r="E33" s="89">
        <v>29973323.367098462</v>
      </c>
      <c r="F33" s="89">
        <v>10668827.650542131</v>
      </c>
      <c r="G33" s="89">
        <v>6631365.4637071928</v>
      </c>
      <c r="H33" s="89">
        <v>580878.89870706783</v>
      </c>
      <c r="I33" s="89">
        <v>1090694.8188097421</v>
      </c>
      <c r="J33" s="89">
        <v>1511763.8802921011</v>
      </c>
      <c r="K33" s="89">
        <v>3307182.8977874061</v>
      </c>
      <c r="L33" s="89">
        <v>1110913.0288281811</v>
      </c>
      <c r="M33" s="89">
        <v>5181416.1338754967</v>
      </c>
      <c r="N33" s="89">
        <v>31267840.48417154</v>
      </c>
      <c r="O33" s="89">
        <v>11088860.85397519</v>
      </c>
      <c r="P33" s="89">
        <v>5105936.5648070471</v>
      </c>
      <c r="Q33" s="89">
        <v>1127323.286732869</v>
      </c>
      <c r="R33" s="89">
        <v>1260789.473018673</v>
      </c>
      <c r="S33" s="89">
        <v>1799409.0381252761</v>
      </c>
      <c r="T33" s="89">
        <v>2489717.932559195</v>
      </c>
      <c r="U33" s="89">
        <v>1017797.362489857</v>
      </c>
      <c r="V33" s="89">
        <v>2208289.9446148151</v>
      </c>
    </row>
    <row r="34" spans="1:22">
      <c r="A34" s="91" t="s">
        <v>109</v>
      </c>
      <c r="B34" s="89">
        <v>2288634.0034398949</v>
      </c>
      <c r="C34" s="89">
        <v>1076410.49833247</v>
      </c>
      <c r="D34" s="89">
        <v>1714197.9618988149</v>
      </c>
      <c r="E34" s="89">
        <v>28395780.031988021</v>
      </c>
      <c r="F34" s="89">
        <v>10107310.40577676</v>
      </c>
      <c r="G34" s="89">
        <v>6282346.2287752358</v>
      </c>
      <c r="H34" s="89">
        <v>550306.32509090635</v>
      </c>
      <c r="I34" s="89">
        <v>1033289.8283460709</v>
      </c>
      <c r="J34" s="89">
        <v>1432197.360276727</v>
      </c>
      <c r="K34" s="89">
        <v>3123450.5145769948</v>
      </c>
      <c r="L34" s="89">
        <v>1049195.6383377269</v>
      </c>
      <c r="M34" s="89">
        <v>4893559.6819935245</v>
      </c>
      <c r="N34" s="89">
        <v>29530738.235050891</v>
      </c>
      <c r="O34" s="89">
        <v>10472813.02875434</v>
      </c>
      <c r="P34" s="89">
        <v>4822273.4223177666</v>
      </c>
      <c r="Q34" s="89">
        <v>1064694.21524771</v>
      </c>
      <c r="R34" s="89">
        <v>1190745.613406525</v>
      </c>
      <c r="S34" s="89">
        <v>1699441.869340538</v>
      </c>
      <c r="T34" s="89">
        <v>2351400.2696392401</v>
      </c>
      <c r="U34" s="89">
        <v>961253.06457375374</v>
      </c>
      <c r="V34" s="89">
        <v>2085607.1699139921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zoomScale="115" zoomScaleNormal="125" zoomScalePageLayoutView="125" workbookViewId="0">
      <selection activeCell="A7" sqref="A7:A14"/>
    </sheetView>
  </sheetViews>
  <sheetFormatPr baseColWidth="10" defaultRowHeight="16"/>
  <cols>
    <col min="1" max="1" width="35.83203125" style="85" bestFit="1" customWidth="1"/>
    <col min="2" max="4" width="13.6640625" style="85" bestFit="1" customWidth="1"/>
    <col min="5" max="5" width="12.5" style="85" bestFit="1" customWidth="1"/>
    <col min="6" max="6" width="35.5" style="85" bestFit="1" customWidth="1"/>
    <col min="7" max="9" width="13.6640625" style="85" bestFit="1" customWidth="1"/>
    <col min="10" max="10" width="12.33203125" style="85" bestFit="1" customWidth="1"/>
    <col min="11" max="44" width="10.83203125" style="85" customWidth="1"/>
    <col min="45" max="16384" width="10.83203125" style="85"/>
  </cols>
  <sheetData>
    <row r="1" spans="1:10" ht="21" customHeight="1">
      <c r="A1" s="102" t="s">
        <v>3</v>
      </c>
      <c r="B1" s="101"/>
      <c r="C1" s="101"/>
      <c r="D1" s="101"/>
      <c r="F1" s="100" t="s">
        <v>4</v>
      </c>
      <c r="G1" s="101"/>
      <c r="H1" s="101"/>
      <c r="I1" s="101"/>
    </row>
    <row r="2" spans="1:10">
      <c r="A2" s="88"/>
      <c r="F2" s="88"/>
    </row>
    <row r="3" spans="1:10">
      <c r="A3" s="28"/>
      <c r="B3" s="8" t="s">
        <v>15</v>
      </c>
      <c r="C3" s="8" t="s">
        <v>16</v>
      </c>
      <c r="D3" s="8" t="s">
        <v>17</v>
      </c>
      <c r="F3" s="28"/>
      <c r="G3" s="8" t="s">
        <v>15</v>
      </c>
      <c r="H3" s="8" t="s">
        <v>16</v>
      </c>
      <c r="I3" s="8" t="s">
        <v>17</v>
      </c>
    </row>
    <row r="4" spans="1:10" hidden="1">
      <c r="A4" s="31" t="s">
        <v>18</v>
      </c>
      <c r="B4" s="51">
        <v>352000000</v>
      </c>
      <c r="C4" s="51"/>
      <c r="D4" s="51"/>
      <c r="E4" s="51"/>
      <c r="F4" s="31" t="s">
        <v>18</v>
      </c>
      <c r="G4" s="51">
        <v>352000000</v>
      </c>
      <c r="H4" s="51"/>
      <c r="I4" s="51"/>
    </row>
    <row r="5" spans="1:10" hidden="1">
      <c r="A5" s="31"/>
      <c r="B5" s="51"/>
      <c r="C5" s="51"/>
      <c r="D5" s="51"/>
      <c r="E5" s="51"/>
      <c r="F5" s="31"/>
      <c r="G5" s="51"/>
      <c r="H5" s="51"/>
      <c r="I5" s="51"/>
    </row>
    <row r="6" spans="1:10">
      <c r="A6" s="1" t="s">
        <v>19</v>
      </c>
      <c r="D6" s="51"/>
      <c r="E6" s="51"/>
      <c r="F6" s="1" t="s">
        <v>19</v>
      </c>
      <c r="I6" s="51"/>
    </row>
    <row r="7" spans="1:10">
      <c r="A7" s="31" t="s">
        <v>20</v>
      </c>
      <c r="B7" s="51">
        <f>'Wage Scenario Analysis'!E5</f>
        <v>-43548891.054491013</v>
      </c>
      <c r="C7" s="51">
        <f>'Wage Scenario Analysis'!E6</f>
        <v>-39852830.54359518</v>
      </c>
      <c r="D7" s="51">
        <f t="shared" ref="D7:D14" si="0">SUM(B7:C7)</f>
        <v>-83401721.598086193</v>
      </c>
      <c r="E7" s="51"/>
      <c r="F7" s="31" t="s">
        <v>20</v>
      </c>
      <c r="G7" s="51">
        <f>'Wage Scenario Analysis'!F5</f>
        <v>-91690077.339661598</v>
      </c>
      <c r="H7" s="51">
        <f>'Wage Scenario Analysis'!F6</f>
        <v>-106178040.92712249</v>
      </c>
      <c r="I7" s="51">
        <f t="shared" ref="I7:I14" si="1">SUM(G7:H7)</f>
        <v>-197868118.26678407</v>
      </c>
      <c r="J7" s="51"/>
    </row>
    <row r="8" spans="1:10">
      <c r="A8" s="31" t="s">
        <v>21</v>
      </c>
      <c r="B8" s="51">
        <f>'Sales Scenario Analysis'!E5</f>
        <v>-26484689.873610541</v>
      </c>
      <c r="C8" s="51">
        <f>'Sales Scenario Analysis'!E6</f>
        <v>-38316177.775714673</v>
      </c>
      <c r="D8" s="51">
        <f t="shared" si="0"/>
        <v>-64800867.649325214</v>
      </c>
      <c r="E8" s="51"/>
      <c r="F8" s="31" t="s">
        <v>21</v>
      </c>
      <c r="G8" s="51">
        <f>'Sales Scenario Analysis'!F5</f>
        <v>-38190246.157471083</v>
      </c>
      <c r="H8" s="51">
        <f>'Sales Scenario Analysis'!F6</f>
        <v>-64378845.877599247</v>
      </c>
      <c r="I8" s="51">
        <f t="shared" si="1"/>
        <v>-102569092.03507033</v>
      </c>
      <c r="J8" s="3"/>
    </row>
    <row r="9" spans="1:10">
      <c r="A9" s="31" t="s">
        <v>22</v>
      </c>
      <c r="B9" s="51">
        <f>'RTT Scenario Analysis'!E5</f>
        <v>-24414498.575201366</v>
      </c>
      <c r="C9" s="51">
        <f>'RTT Scenario Analysis'!E6</f>
        <v>-25618535.440605063</v>
      </c>
      <c r="D9" s="51">
        <f t="shared" si="0"/>
        <v>-50033034.015806429</v>
      </c>
      <c r="E9" s="51"/>
      <c r="F9" s="31" t="s">
        <v>22</v>
      </c>
      <c r="G9" s="51">
        <f>'RTT Scenario Analysis'!F5</f>
        <v>-24414498.575201366</v>
      </c>
      <c r="H9" s="51">
        <f>'RTT Scenario Analysis'!F6</f>
        <v>-59771506.821815223</v>
      </c>
      <c r="I9" s="51">
        <f t="shared" si="1"/>
        <v>-84186005.397016585</v>
      </c>
      <c r="J9" s="3"/>
    </row>
    <row r="10" spans="1:10">
      <c r="A10" s="31" t="s">
        <v>23</v>
      </c>
      <c r="B10" s="51">
        <f>'Soda Scenario Analysis'!E5</f>
        <v>-3940782.3019422013</v>
      </c>
      <c r="C10" s="51">
        <f>'Soda Scenario Analysis'!E6</f>
        <v>-3608244.2673265766</v>
      </c>
      <c r="D10" s="51">
        <f t="shared" si="0"/>
        <v>-7549026.569268778</v>
      </c>
      <c r="E10" s="51"/>
      <c r="F10" s="31" t="s">
        <v>23</v>
      </c>
      <c r="G10" s="51">
        <f>'Soda Scenario Analysis'!F5</f>
        <v>-7881564.6038844045</v>
      </c>
      <c r="H10" s="51">
        <f>'Soda Scenario Analysis'!F6</f>
        <v>-10124014.438079558</v>
      </c>
      <c r="I10" s="51">
        <f t="shared" si="1"/>
        <v>-18005579.041963965</v>
      </c>
      <c r="J10" s="3"/>
    </row>
    <row r="11" spans="1:10">
      <c r="A11" s="31" t="s">
        <v>24</v>
      </c>
      <c r="B11" s="51">
        <f>'Amusement Scenario Analysis'!E5</f>
        <v>-4473513.258272131</v>
      </c>
      <c r="C11" s="51">
        <f>'Amusement Scenario Analysis'!E6</f>
        <v>-6778305.34590944</v>
      </c>
      <c r="D11" s="51">
        <f t="shared" si="0"/>
        <v>-11251818.604181571</v>
      </c>
      <c r="E11" s="51"/>
      <c r="F11" s="31" t="s">
        <v>24</v>
      </c>
      <c r="G11" s="51">
        <f>'Amusement Scenario Analysis'!F5</f>
        <v>-5751659.9034927404</v>
      </c>
      <c r="H11" s="51">
        <f>'Amusement Scenario Analysis'!F6</f>
        <v>-9133286.699512735</v>
      </c>
      <c r="I11" s="51">
        <f t="shared" si="1"/>
        <v>-14884946.603005476</v>
      </c>
      <c r="J11" s="3"/>
    </row>
    <row r="12" spans="1:10">
      <c r="A12" s="31" t="s">
        <v>25</v>
      </c>
      <c r="B12" s="51">
        <f>'NPT Scenario Analysis'!E5</f>
        <v>-44400173.695613764</v>
      </c>
      <c r="C12" s="51">
        <f>'NPT Scenario Analysis'!E6</f>
        <v>35122130.775012963</v>
      </c>
      <c r="D12" s="51">
        <f t="shared" si="0"/>
        <v>-9278042.9206008017</v>
      </c>
      <c r="E12" s="51"/>
      <c r="F12" s="31" t="s">
        <v>25</v>
      </c>
      <c r="G12" s="51">
        <f>'NPT Scenario Analysis'!F5</f>
        <v>-44682353.832484387</v>
      </c>
      <c r="H12" s="51">
        <f>'NPT Scenario Analysis'!F6</f>
        <v>29296387.433696367</v>
      </c>
      <c r="I12" s="51">
        <f t="shared" si="1"/>
        <v>-15385966.39878802</v>
      </c>
      <c r="J12" s="3"/>
    </row>
    <row r="13" spans="1:10">
      <c r="A13" s="31" t="s">
        <v>14</v>
      </c>
      <c r="B13" s="51">
        <f>'Parking Scenario Analysis'!E5</f>
        <v>-8011539.20442273</v>
      </c>
      <c r="C13" s="51">
        <f>'Parking Scenario Analysis'!E6</f>
        <v>-9066247.2580230124</v>
      </c>
      <c r="D13" s="51">
        <f t="shared" si="0"/>
        <v>-17077786.462445743</v>
      </c>
      <c r="E13" s="51"/>
      <c r="F13" s="31" t="s">
        <v>14</v>
      </c>
      <c r="G13" s="51">
        <f>'Parking Scenario Analysis'!E5</f>
        <v>-8011539.20442273</v>
      </c>
      <c r="H13" s="51">
        <f>'Parking Scenario Analysis'!F6</f>
        <v>-15429914.805213079</v>
      </c>
      <c r="I13" s="51">
        <f t="shared" si="1"/>
        <v>-23441454.00963581</v>
      </c>
      <c r="J13" s="3"/>
    </row>
    <row r="14" spans="1:10" ht="17" customHeight="1" thickBot="1">
      <c r="A14" s="27" t="s">
        <v>26</v>
      </c>
      <c r="B14" s="26">
        <f>'BIRT Scenario Analysis'!E5</f>
        <v>-374626249.98766655</v>
      </c>
      <c r="C14" s="26">
        <f>'BIRT Scenario Analysis'!E6</f>
        <v>299734195.75933748</v>
      </c>
      <c r="D14" s="26">
        <f t="shared" si="0"/>
        <v>-74892054.228329062</v>
      </c>
      <c r="E14" s="51"/>
      <c r="F14" s="27" t="s">
        <v>26</v>
      </c>
      <c r="G14" s="26">
        <f>'BIRT Scenario Analysis'!F5</f>
        <v>-376198584.80494416</v>
      </c>
      <c r="H14" s="26">
        <f>'BIRT Scenario Analysis'!F6</f>
        <v>252333250.00081813</v>
      </c>
      <c r="I14" s="26">
        <f t="shared" si="1"/>
        <v>-123865334.80412602</v>
      </c>
      <c r="J14" s="3"/>
    </row>
    <row r="15" spans="1:10" ht="17" customHeight="1" thickTop="1">
      <c r="A15" s="1" t="s">
        <v>6</v>
      </c>
      <c r="B15" s="53">
        <f>SUM(B7:B14)</f>
        <v>-529900337.95122027</v>
      </c>
      <c r="C15" s="53">
        <f>SUM(C7:C14)</f>
        <v>211615985.90317649</v>
      </c>
      <c r="D15" s="53">
        <f>SUM(D7:D14)</f>
        <v>-318284352.04804379</v>
      </c>
      <c r="E15" s="51"/>
      <c r="F15" s="1" t="s">
        <v>6</v>
      </c>
      <c r="G15" s="53">
        <f>SUM(G7:G14)</f>
        <v>-596820524.42156243</v>
      </c>
      <c r="H15" s="53">
        <f>SUM(H7:H14)</f>
        <v>16614027.865172148</v>
      </c>
      <c r="I15" s="53">
        <f>SUM(I7:I14)</f>
        <v>-580206496.55639029</v>
      </c>
      <c r="J15" s="3"/>
    </row>
    <row r="16" spans="1:10">
      <c r="B16" s="51"/>
      <c r="C16" s="51"/>
      <c r="D16" s="51"/>
      <c r="E16" s="51"/>
      <c r="G16" s="51"/>
      <c r="H16" s="51"/>
      <c r="I16" s="51"/>
    </row>
    <row r="17" spans="1:9">
      <c r="A17" s="52"/>
      <c r="B17" s="51"/>
      <c r="C17" s="51"/>
      <c r="D17" s="51"/>
      <c r="E17" s="51"/>
      <c r="F17" s="52"/>
      <c r="G17" s="51"/>
      <c r="H17" s="51"/>
      <c r="I17" s="51"/>
    </row>
    <row r="18" spans="1:9">
      <c r="B18" s="51"/>
      <c r="C18" s="51"/>
      <c r="D18" s="51"/>
      <c r="E18" s="51"/>
      <c r="G18" s="51"/>
      <c r="H18" s="51"/>
      <c r="I18" s="51"/>
    </row>
    <row r="19" spans="1:9">
      <c r="B19" s="51"/>
      <c r="C19" s="51"/>
      <c r="D19" s="51"/>
      <c r="E19" s="51"/>
      <c r="G19" s="51"/>
      <c r="H19" s="51"/>
      <c r="I19" s="51"/>
    </row>
    <row r="20" spans="1:9" ht="17" customHeight="1">
      <c r="B20" s="51"/>
      <c r="C20" s="51"/>
      <c r="D20" s="51"/>
      <c r="E20" s="51"/>
      <c r="G20" s="51"/>
      <c r="H20" s="51"/>
      <c r="I20" s="51"/>
    </row>
    <row r="21" spans="1:9" ht="17" customHeight="1">
      <c r="A21" s="52"/>
      <c r="B21" s="53"/>
      <c r="C21" s="53"/>
      <c r="D21" s="51"/>
      <c r="E21" s="51"/>
      <c r="F21" s="52"/>
      <c r="G21" s="53"/>
      <c r="H21" s="53"/>
      <c r="I21" s="51"/>
    </row>
    <row r="22" spans="1:9">
      <c r="B22" s="51"/>
      <c r="C22" s="51"/>
      <c r="D22" s="51"/>
      <c r="E22" s="51"/>
      <c r="G22" s="51"/>
      <c r="H22" s="51"/>
      <c r="I22" s="51"/>
    </row>
    <row r="23" spans="1:9">
      <c r="B23" s="53"/>
      <c r="C23" s="53"/>
      <c r="D23" s="51"/>
      <c r="E23" s="51"/>
      <c r="F23" s="52"/>
      <c r="G23" s="53"/>
      <c r="H23" s="53"/>
      <c r="I23" s="51"/>
    </row>
    <row r="24" spans="1:9">
      <c r="B24" s="51"/>
      <c r="C24" s="51"/>
      <c r="D24" s="51"/>
      <c r="E24" s="51"/>
      <c r="G24" s="51"/>
      <c r="H24" s="51"/>
      <c r="I24" s="51"/>
    </row>
    <row r="25" spans="1:9">
      <c r="A25" s="52"/>
      <c r="B25" s="53"/>
      <c r="C25" s="53"/>
      <c r="D25" s="51"/>
      <c r="E25" s="51"/>
      <c r="F25" s="52"/>
      <c r="G25" s="53"/>
      <c r="H25" s="53"/>
      <c r="I25" s="51"/>
    </row>
    <row r="26" spans="1:9">
      <c r="B26" s="51"/>
      <c r="C26" s="51"/>
      <c r="D26" s="51"/>
      <c r="E26" s="51"/>
      <c r="G26" s="51"/>
      <c r="H26" s="51"/>
      <c r="I26" s="51"/>
    </row>
    <row r="27" spans="1:9">
      <c r="B27" s="51"/>
      <c r="C27" s="51"/>
      <c r="D27" s="51"/>
      <c r="E27" s="51"/>
      <c r="G27" s="51"/>
      <c r="H27" s="51"/>
      <c r="I27" s="51"/>
    </row>
    <row r="28" spans="1:9">
      <c r="A28" s="52"/>
      <c r="B28" s="53"/>
      <c r="C28" s="53"/>
      <c r="D28" s="51"/>
      <c r="E28" s="51"/>
      <c r="F28" s="52"/>
      <c r="G28" s="53"/>
      <c r="H28" s="53"/>
      <c r="I28" s="51"/>
    </row>
    <row r="29" spans="1:9">
      <c r="B29" s="51"/>
      <c r="C29" s="51"/>
      <c r="D29" s="51"/>
      <c r="E29" s="51"/>
      <c r="F29" s="51"/>
      <c r="G29" s="51"/>
    </row>
  </sheetData>
  <mergeCells count="2">
    <mergeCell ref="F1:I1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89"/>
  <sheetViews>
    <sheetView workbookViewId="0">
      <selection activeCell="G18" sqref="G18"/>
    </sheetView>
  </sheetViews>
  <sheetFormatPr baseColWidth="10" defaultRowHeight="16"/>
  <cols>
    <col min="1" max="1" width="48.83203125" style="85" bestFit="1" customWidth="1"/>
    <col min="2" max="2" width="8" style="86" bestFit="1" customWidth="1"/>
    <col min="3" max="3" width="8.83203125" style="85" bestFit="1" customWidth="1"/>
    <col min="4" max="9" width="8" style="85" bestFit="1" customWidth="1"/>
    <col min="10" max="10" width="10.83203125" style="85" customWidth="1"/>
    <col min="11" max="11" width="48.83203125" style="85" bestFit="1" customWidth="1"/>
    <col min="12" max="12" width="8" style="85" bestFit="1" customWidth="1"/>
    <col min="13" max="13" width="8.83203125" style="85" bestFit="1" customWidth="1"/>
    <col min="14" max="19" width="8" style="85" bestFit="1" customWidth="1"/>
    <col min="20" max="29" width="10.83203125" style="85" customWidth="1"/>
    <col min="30" max="16384" width="10.83203125" style="85"/>
  </cols>
  <sheetData>
    <row r="1" spans="1:19" ht="26" customHeight="1">
      <c r="A1" s="103" t="s">
        <v>3</v>
      </c>
      <c r="B1" s="104"/>
      <c r="C1" s="101"/>
      <c r="D1" s="101"/>
      <c r="E1" s="101"/>
      <c r="F1" s="101"/>
      <c r="G1" s="101"/>
      <c r="H1" s="101"/>
      <c r="K1" s="105" t="s">
        <v>4</v>
      </c>
      <c r="L1" s="101"/>
      <c r="M1" s="101"/>
      <c r="N1" s="101"/>
      <c r="O1" s="101"/>
      <c r="P1" s="101"/>
      <c r="Q1" s="101"/>
      <c r="R1" s="101"/>
    </row>
    <row r="2" spans="1:19">
      <c r="A2" s="43"/>
      <c r="C2" s="86"/>
      <c r="D2" s="86"/>
      <c r="G2" s="86"/>
      <c r="H2" s="86"/>
      <c r="I2" s="86"/>
      <c r="K2" s="43"/>
    </row>
    <row r="3" spans="1:19">
      <c r="A3" s="43"/>
      <c r="I3" s="42"/>
      <c r="K3" s="43"/>
      <c r="S3" s="43"/>
    </row>
    <row r="4" spans="1:19" ht="20" customHeight="1">
      <c r="A4" s="36" t="s">
        <v>7</v>
      </c>
      <c r="B4" s="35"/>
      <c r="C4" s="40"/>
      <c r="D4" s="40"/>
      <c r="E4" s="40"/>
      <c r="F4" s="40"/>
      <c r="G4" s="40"/>
      <c r="H4" s="40"/>
      <c r="I4" s="40"/>
      <c r="K4" s="37" t="s">
        <v>7</v>
      </c>
      <c r="L4" s="43"/>
      <c r="M4" s="40"/>
      <c r="N4" s="40"/>
      <c r="O4" s="40"/>
      <c r="P4" s="40"/>
      <c r="Q4" s="40"/>
      <c r="R4" s="40"/>
      <c r="S4" s="40"/>
    </row>
    <row r="5" spans="1:19">
      <c r="A5" s="91" t="s">
        <v>27</v>
      </c>
      <c r="B5" s="38" t="s">
        <v>28</v>
      </c>
      <c r="C5" s="46" t="s">
        <v>29</v>
      </c>
      <c r="D5" s="47" t="s">
        <v>30</v>
      </c>
      <c r="E5" s="48" t="s">
        <v>31</v>
      </c>
      <c r="F5" s="48" t="s">
        <v>32</v>
      </c>
      <c r="G5" s="46" t="s">
        <v>33</v>
      </c>
      <c r="H5" s="46" t="s">
        <v>34</v>
      </c>
      <c r="I5" s="40"/>
      <c r="K5" s="91" t="s">
        <v>27</v>
      </c>
      <c r="L5" s="38" t="s">
        <v>28</v>
      </c>
      <c r="M5" s="46" t="s">
        <v>29</v>
      </c>
      <c r="N5" s="47" t="s">
        <v>30</v>
      </c>
      <c r="O5" s="48" t="s">
        <v>31</v>
      </c>
      <c r="P5" s="48" t="s">
        <v>32</v>
      </c>
      <c r="Q5" s="46" t="s">
        <v>33</v>
      </c>
      <c r="R5" s="46" t="s">
        <v>34</v>
      </c>
      <c r="S5" s="40"/>
    </row>
    <row r="6" spans="1:19">
      <c r="A6" s="91" t="s">
        <v>35</v>
      </c>
      <c r="B6" s="40">
        <v>0.22893801596864941</v>
      </c>
      <c r="C6" s="40">
        <v>0.13204969383833981</v>
      </c>
      <c r="D6" s="40">
        <v>8.1862490797760978E-2</v>
      </c>
      <c r="E6" s="40">
        <v>5.0184153634061923E-2</v>
      </c>
      <c r="F6" s="40">
        <v>3.081567042092748E-2</v>
      </c>
      <c r="G6" s="40">
        <v>1.8852326759235431E-2</v>
      </c>
      <c r="H6" s="40">
        <v>1.163554223799945E-2</v>
      </c>
      <c r="I6" s="40"/>
      <c r="K6" s="91" t="s">
        <v>35</v>
      </c>
      <c r="L6" s="40">
        <v>0.5</v>
      </c>
      <c r="M6" s="40">
        <v>0.32992847735908482</v>
      </c>
      <c r="N6" s="40">
        <v>0.24198102690724471</v>
      </c>
      <c r="O6" s="40">
        <v>0.1761738681305276</v>
      </c>
      <c r="P6" s="40">
        <v>0.12844432387627019</v>
      </c>
      <c r="Q6" s="40">
        <v>9.3399544857520778E-2</v>
      </c>
      <c r="R6" s="40">
        <v>6.830843074345061E-2</v>
      </c>
      <c r="S6" s="40"/>
    </row>
    <row r="7" spans="1:19">
      <c r="A7" s="91" t="s">
        <v>36</v>
      </c>
      <c r="B7" s="40">
        <v>4.3399352361269128E-2</v>
      </c>
      <c r="C7" s="40">
        <v>1.6389120187694228E-2</v>
      </c>
      <c r="D7" s="40">
        <v>7.0077375125710004E-3</v>
      </c>
      <c r="E7" s="40">
        <v>2.9553328036024951E-3</v>
      </c>
      <c r="F7" s="40">
        <v>1.2438335339866049E-3</v>
      </c>
      <c r="G7" s="40">
        <v>5.2174869804488822E-4</v>
      </c>
      <c r="H7" s="40">
        <v>2.216294056061052E-4</v>
      </c>
      <c r="I7" s="40"/>
      <c r="K7" s="91" t="s">
        <v>36</v>
      </c>
      <c r="L7" s="40">
        <v>9.9999999999999867E-2</v>
      </c>
      <c r="M7" s="40">
        <v>4.1905550274985659E-2</v>
      </c>
      <c r="N7" s="40">
        <v>2.1678679929207911E-2</v>
      </c>
      <c r="O7" s="40">
        <v>1.109295517058728E-2</v>
      </c>
      <c r="P7" s="40">
        <v>5.6714564777424759E-3</v>
      </c>
      <c r="Q7" s="40">
        <v>2.8906164714554978E-3</v>
      </c>
      <c r="R7" s="40">
        <v>1.487900555375399E-3</v>
      </c>
      <c r="S7" s="40"/>
    </row>
    <row r="8" spans="1:19">
      <c r="A8" s="91" t="s">
        <v>37</v>
      </c>
      <c r="B8" s="40">
        <v>8.666026318923914E-2</v>
      </c>
      <c r="C8" s="40">
        <v>3.2682358631689223E-2</v>
      </c>
      <c r="D8" s="40">
        <v>1.4024059930491269E-2</v>
      </c>
      <c r="E8" s="40">
        <v>5.9021026860607284E-3</v>
      </c>
      <c r="F8" s="40">
        <v>2.485587196474293E-3</v>
      </c>
      <c r="G8" s="40">
        <v>1.0423154776633141E-3</v>
      </c>
      <c r="H8" s="40">
        <v>4.4355302374177169E-4</v>
      </c>
      <c r="I8" s="40"/>
      <c r="K8" s="91" t="s">
        <v>37</v>
      </c>
      <c r="L8" s="40">
        <v>0.2</v>
      </c>
      <c r="M8" s="40">
        <v>8.3621350817181583E-2</v>
      </c>
      <c r="N8" s="40">
        <v>4.3379049728605512E-2</v>
      </c>
      <c r="O8" s="40">
        <v>2.21609855769862E-2</v>
      </c>
      <c r="P8" s="40">
        <v>1.133560788929211E-2</v>
      </c>
      <c r="Q8" s="40">
        <v>5.7761698209551904E-3</v>
      </c>
      <c r="R8" s="40">
        <v>2.977371463544376E-3</v>
      </c>
      <c r="S8" s="40"/>
    </row>
    <row r="9" spans="1:19">
      <c r="A9" s="91" t="s">
        <v>38</v>
      </c>
      <c r="B9" s="40">
        <v>8.6728348499959362E-2</v>
      </c>
      <c r="C9" s="40">
        <v>3.2730112787020198E-2</v>
      </c>
      <c r="D9" s="40">
        <v>1.40144294663801E-2</v>
      </c>
      <c r="E9" s="40">
        <v>5.9044262114908994E-3</v>
      </c>
      <c r="F9" s="40">
        <v>2.4867487420885399E-3</v>
      </c>
      <c r="G9" s="40">
        <v>1.0429173264095979E-3</v>
      </c>
      <c r="H9" s="40">
        <v>4.433100090392994E-4</v>
      </c>
      <c r="I9" s="40"/>
      <c r="K9" s="91" t="s">
        <v>38</v>
      </c>
      <c r="L9" s="40">
        <v>0.19999999999999979</v>
      </c>
      <c r="M9" s="40">
        <v>8.3715224476172301E-2</v>
      </c>
      <c r="N9" s="40">
        <v>4.3355259754983777E-2</v>
      </c>
      <c r="O9" s="40">
        <v>2.2167819778272872E-2</v>
      </c>
      <c r="P9" s="40">
        <v>1.1339670747405609E-2</v>
      </c>
      <c r="Q9" s="40">
        <v>5.7787185417749187E-3</v>
      </c>
      <c r="R9" s="40">
        <v>2.9760759679495759E-3</v>
      </c>
      <c r="S9" s="40"/>
    </row>
    <row r="10" spans="1:19">
      <c r="A10" s="91" t="s">
        <v>39</v>
      </c>
      <c r="B10" s="40">
        <v>2.6039448179741801E-2</v>
      </c>
      <c r="C10" s="40">
        <v>9.8326017770830054E-3</v>
      </c>
      <c r="D10" s="40">
        <v>4.2015223273406122E-3</v>
      </c>
      <c r="E10" s="40">
        <v>1.772981511401484E-3</v>
      </c>
      <c r="F10" s="40">
        <v>7.4637723937198697E-4</v>
      </c>
      <c r="G10" s="40">
        <v>3.1303852007147359E-4</v>
      </c>
      <c r="H10" s="40">
        <v>1.3293572213934901E-4</v>
      </c>
      <c r="I10" s="40"/>
      <c r="K10" s="91" t="s">
        <v>39</v>
      </c>
      <c r="L10" s="40">
        <v>5.0000000000000037E-2</v>
      </c>
      <c r="M10" s="40">
        <v>2.0951204135703061E-2</v>
      </c>
      <c r="N10" s="40">
        <v>1.0833075579551821E-2</v>
      </c>
      <c r="O10" s="40">
        <v>5.5460020555885281E-3</v>
      </c>
      <c r="P10" s="40">
        <v>2.8359540628813962E-3</v>
      </c>
      <c r="Q10" s="40">
        <v>1.445261162242417E-3</v>
      </c>
      <c r="R10" s="40">
        <v>7.4376399613396149E-4</v>
      </c>
      <c r="S10" s="40"/>
    </row>
    <row r="11" spans="1:19">
      <c r="A11" s="91" t="s">
        <v>40</v>
      </c>
      <c r="B11" s="40">
        <v>8.675243906928598E-2</v>
      </c>
      <c r="C11" s="40">
        <v>3.2738299705430407E-2</v>
      </c>
      <c r="D11" s="40">
        <v>1.400958025905163E-2</v>
      </c>
      <c r="E11" s="40">
        <v>5.9058563468293857E-3</v>
      </c>
      <c r="F11" s="40">
        <v>2.4872596246077179E-3</v>
      </c>
      <c r="G11" s="40">
        <v>1.0430020752900671E-3</v>
      </c>
      <c r="H11" s="40">
        <v>4.4328085190181721E-4</v>
      </c>
      <c r="I11" s="40"/>
      <c r="K11" s="91" t="s">
        <v>40</v>
      </c>
      <c r="L11" s="40">
        <v>0.20000000000000009</v>
      </c>
      <c r="M11" s="40">
        <v>8.3731676881703021E-2</v>
      </c>
      <c r="N11" s="40">
        <v>4.3343619892316172E-2</v>
      </c>
      <c r="O11" s="40">
        <v>2.2171930570514919E-2</v>
      </c>
      <c r="P11" s="40">
        <v>1.1341507491032131E-2</v>
      </c>
      <c r="Q11" s="40">
        <v>5.7790848227329272E-3</v>
      </c>
      <c r="R11" s="40">
        <v>2.975917586593102E-3</v>
      </c>
      <c r="S11" s="40"/>
    </row>
    <row r="12" spans="1:19">
      <c r="A12" s="91" t="s">
        <v>41</v>
      </c>
      <c r="B12" s="40">
        <v>0.45784408659589271</v>
      </c>
      <c r="C12" s="40">
        <v>0.2644109777755913</v>
      </c>
      <c r="D12" s="40">
        <v>0.1635954783002076</v>
      </c>
      <c r="E12" s="40">
        <v>0.1004025029820218</v>
      </c>
      <c r="F12" s="40">
        <v>6.1623582770091057E-2</v>
      </c>
      <c r="G12" s="40">
        <v>3.772104475426552E-2</v>
      </c>
      <c r="H12" s="40">
        <v>2.3253960073422841E-2</v>
      </c>
      <c r="I12" s="40"/>
      <c r="K12" s="91" t="s">
        <v>41</v>
      </c>
      <c r="L12" s="40">
        <v>0.75</v>
      </c>
      <c r="M12" s="40">
        <v>0.49526573251295453</v>
      </c>
      <c r="N12" s="40">
        <v>0.36277913459353689</v>
      </c>
      <c r="O12" s="40">
        <v>0.26431989756411672</v>
      </c>
      <c r="P12" s="40">
        <v>0.1926492835321626</v>
      </c>
      <c r="Q12" s="40">
        <v>0.1401379531616912</v>
      </c>
      <c r="R12" s="40">
        <v>0.10241292023224879</v>
      </c>
      <c r="S12" s="40"/>
    </row>
    <row r="13" spans="1:19">
      <c r="A13" s="91" t="s">
        <v>42</v>
      </c>
      <c r="B13" s="40">
        <v>4.3304279656809719E-2</v>
      </c>
      <c r="C13" s="40">
        <v>1.6327503812877061E-2</v>
      </c>
      <c r="D13" s="40">
        <v>7.0118045999068013E-3</v>
      </c>
      <c r="E13" s="40">
        <v>2.9462764680853182E-3</v>
      </c>
      <c r="F13" s="40">
        <v>1.2425115782711551E-3</v>
      </c>
      <c r="G13" s="40">
        <v>5.2095601617763165E-4</v>
      </c>
      <c r="H13" s="40">
        <v>2.2171278503047009E-4</v>
      </c>
      <c r="I13" s="40"/>
      <c r="K13" s="91" t="s">
        <v>42</v>
      </c>
      <c r="L13" s="40">
        <v>9.9999999999999978E-2</v>
      </c>
      <c r="M13" s="40">
        <v>4.1782654275057451E-2</v>
      </c>
      <c r="N13" s="40">
        <v>2.168881461475514E-2</v>
      </c>
      <c r="O13" s="40">
        <v>1.106659887779593E-2</v>
      </c>
      <c r="P13" s="40">
        <v>5.6667522127945569E-3</v>
      </c>
      <c r="Q13" s="40">
        <v>2.8871802481300608E-3</v>
      </c>
      <c r="R13" s="40">
        <v>1.488345434994542E-3</v>
      </c>
      <c r="S13" s="40"/>
    </row>
    <row r="14" spans="1:19">
      <c r="A14" s="91" t="s">
        <v>43</v>
      </c>
      <c r="B14" s="40">
        <v>0.12982363225168711</v>
      </c>
      <c r="C14" s="40">
        <v>4.8980709230824537E-2</v>
      </c>
      <c r="D14" s="40">
        <v>2.1012920878716871E-2</v>
      </c>
      <c r="E14" s="40">
        <v>8.8458358590371988E-3</v>
      </c>
      <c r="F14" s="40">
        <v>3.7251482914969491E-3</v>
      </c>
      <c r="G14" s="40">
        <v>1.5625110528476589E-3</v>
      </c>
      <c r="H14" s="40">
        <v>6.6465210324762047E-4</v>
      </c>
      <c r="I14" s="40"/>
      <c r="K14" s="91" t="s">
        <v>43</v>
      </c>
      <c r="L14" s="40">
        <v>0.3</v>
      </c>
      <c r="M14" s="40">
        <v>0.1253442605874483</v>
      </c>
      <c r="N14" s="40">
        <v>6.5011577682517863E-2</v>
      </c>
      <c r="O14" s="40">
        <v>3.3220531949245118E-2</v>
      </c>
      <c r="P14" s="40">
        <v>1.6991659411473289E-2</v>
      </c>
      <c r="Q14" s="40">
        <v>8.6599811746082E-3</v>
      </c>
      <c r="R14" s="40">
        <v>4.4624609255508041E-3</v>
      </c>
      <c r="S14" s="40"/>
    </row>
    <row r="15" spans="1:19">
      <c r="A15" s="91" t="s">
        <v>44</v>
      </c>
      <c r="B15" s="40">
        <v>0.13019135988252031</v>
      </c>
      <c r="C15" s="40">
        <v>4.914655124839995E-2</v>
      </c>
      <c r="D15" s="40">
        <v>2.1012960911582109E-2</v>
      </c>
      <c r="E15" s="40">
        <v>8.8625002231911276E-3</v>
      </c>
      <c r="F15" s="40">
        <v>3.7317067722468789E-3</v>
      </c>
      <c r="G15" s="40">
        <v>1.565074313120363E-3</v>
      </c>
      <c r="H15" s="40">
        <v>6.6491449495986732E-4</v>
      </c>
      <c r="I15" s="40"/>
      <c r="K15" s="91" t="s">
        <v>44</v>
      </c>
      <c r="L15" s="40">
        <v>0.29999999999999988</v>
      </c>
      <c r="M15" s="40">
        <v>0.12567553150313321</v>
      </c>
      <c r="N15" s="40">
        <v>6.5011907029202676E-2</v>
      </c>
      <c r="O15" s="40">
        <v>3.3268502036833618E-2</v>
      </c>
      <c r="P15" s="40">
        <v>1.701519565891629E-2</v>
      </c>
      <c r="Q15" s="40">
        <v>8.6711111255423079E-3</v>
      </c>
      <c r="R15" s="40">
        <v>4.4638428363557034E-3</v>
      </c>
      <c r="S15" s="40"/>
    </row>
    <row r="16" spans="1:19">
      <c r="A16" s="91" t="s">
        <v>45</v>
      </c>
      <c r="B16" s="40">
        <v>4.336201438995313E-2</v>
      </c>
      <c r="C16" s="40">
        <v>1.635659509896192E-2</v>
      </c>
      <c r="D16" s="40">
        <v>7.006718220853525E-3</v>
      </c>
      <c r="E16" s="40">
        <v>2.952134205476797E-3</v>
      </c>
      <c r="F16" s="40">
        <v>1.2434418032031269E-3</v>
      </c>
      <c r="G16" s="40">
        <v>5.2134850507867814E-4</v>
      </c>
      <c r="H16" s="40">
        <v>2.2168946119494051E-4</v>
      </c>
      <c r="I16" s="40"/>
      <c r="K16" s="91" t="s">
        <v>45</v>
      </c>
      <c r="L16" s="40">
        <v>0.1000000000000001</v>
      </c>
      <c r="M16" s="40">
        <v>4.1840981307537113E-2</v>
      </c>
      <c r="N16" s="40">
        <v>2.1676614579743458E-2</v>
      </c>
      <c r="O16" s="40">
        <v>1.1083707579665149E-2</v>
      </c>
      <c r="P16" s="40">
        <v>5.670094337142384E-3</v>
      </c>
      <c r="Q16" s="40">
        <v>2.8888885276148191E-3</v>
      </c>
      <c r="R16" s="40">
        <v>1.48821990722503E-3</v>
      </c>
      <c r="S16" s="40"/>
    </row>
    <row r="17" spans="1:19">
      <c r="A17" s="91" t="s">
        <v>46</v>
      </c>
      <c r="B17" s="40">
        <v>4.3333098957071707E-2</v>
      </c>
      <c r="C17" s="40">
        <v>1.6348126032921351E-2</v>
      </c>
      <c r="D17" s="40">
        <v>7.0104474860757096E-3</v>
      </c>
      <c r="E17" s="40">
        <v>2.9508036512722051E-3</v>
      </c>
      <c r="F17" s="40">
        <v>1.2430010844157739E-3</v>
      </c>
      <c r="G17" s="40">
        <v>5.2122988034364326E-4</v>
      </c>
      <c r="H17" s="40">
        <v>2.2168752635221001E-4</v>
      </c>
      <c r="I17" s="40"/>
      <c r="K17" s="91" t="s">
        <v>46</v>
      </c>
      <c r="L17" s="40">
        <v>9.9999999999999867E-2</v>
      </c>
      <c r="M17" s="40">
        <v>4.1823804880725679E-2</v>
      </c>
      <c r="N17" s="40">
        <v>2.1685476587865789E-2</v>
      </c>
      <c r="O17" s="40">
        <v>1.1079938339626619E-2</v>
      </c>
      <c r="P17" s="40">
        <v>5.6684862647755629E-3</v>
      </c>
      <c r="Q17" s="40">
        <v>2.8883658716424292E-3</v>
      </c>
      <c r="R17" s="40">
        <v>1.488210299849468E-3</v>
      </c>
      <c r="S17" s="40"/>
    </row>
    <row r="18" spans="1:19">
      <c r="A18" s="91" t="s">
        <v>47</v>
      </c>
      <c r="B18" s="40">
        <v>4.3302523460209463E-2</v>
      </c>
      <c r="C18" s="40">
        <v>1.634105875468472E-2</v>
      </c>
      <c r="D18" s="40">
        <v>7.0035460955043538E-3</v>
      </c>
      <c r="E18" s="40">
        <v>2.9477666713413342E-3</v>
      </c>
      <c r="F18" s="40">
        <v>1.2424465842362229E-3</v>
      </c>
      <c r="G18" s="40">
        <v>5.2107653618715943E-4</v>
      </c>
      <c r="H18" s="40">
        <v>2.2154790668094121E-4</v>
      </c>
      <c r="I18" s="40"/>
      <c r="K18" s="91" t="s">
        <v>47</v>
      </c>
      <c r="L18" s="40">
        <v>9.9999999999999867E-2</v>
      </c>
      <c r="M18" s="40">
        <v>4.1809130688371998E-2</v>
      </c>
      <c r="N18" s="40">
        <v>2.1668558947592561E-2</v>
      </c>
      <c r="O18" s="40">
        <v>1.1070943901081209E-2</v>
      </c>
      <c r="P18" s="40">
        <v>5.6664893207265532E-3</v>
      </c>
      <c r="Q18" s="40">
        <v>2.8876765371059761E-3</v>
      </c>
      <c r="R18" s="40">
        <v>1.487466378103486E-3</v>
      </c>
      <c r="S18" s="40"/>
    </row>
    <row r="19" spans="1:19">
      <c r="A19" s="91" t="s">
        <v>48</v>
      </c>
      <c r="B19" s="40">
        <v>4.3334598776134658E-2</v>
      </c>
      <c r="C19" s="40">
        <v>1.635190587282509E-2</v>
      </c>
      <c r="D19" s="40">
        <v>7.0010353222595967E-3</v>
      </c>
      <c r="E19" s="40">
        <v>2.9515362012022539E-3</v>
      </c>
      <c r="F19" s="40">
        <v>1.2428224536250589E-3</v>
      </c>
      <c r="G19" s="40">
        <v>5.2120204008332394E-4</v>
      </c>
      <c r="H19" s="40">
        <v>2.2154620704950559E-4</v>
      </c>
      <c r="I19" s="40"/>
      <c r="K19" s="91" t="s">
        <v>48</v>
      </c>
      <c r="L19" s="40">
        <v>9.9999999999999978E-2</v>
      </c>
      <c r="M19" s="40">
        <v>4.1831262583963968E-2</v>
      </c>
      <c r="N19" s="40">
        <v>2.1662687494506169E-2</v>
      </c>
      <c r="O19" s="40">
        <v>1.1081981057807781E-2</v>
      </c>
      <c r="P19" s="40">
        <v>5.667850980229483E-3</v>
      </c>
      <c r="Q19" s="40">
        <v>2.888236367338259E-3</v>
      </c>
      <c r="R19" s="40">
        <v>1.4874599637186849E-3</v>
      </c>
      <c r="S19" s="40"/>
    </row>
    <row r="20" spans="1:19">
      <c r="A20" s="91" t="s">
        <v>49</v>
      </c>
      <c r="B20" s="40">
        <v>0.64099222503905295</v>
      </c>
      <c r="C20" s="40">
        <v>0.36987515875733101</v>
      </c>
      <c r="D20" s="40">
        <v>0.2291812362443548</v>
      </c>
      <c r="E20" s="40">
        <v>0.14050809549319049</v>
      </c>
      <c r="F20" s="40">
        <v>8.6278195199707253E-2</v>
      </c>
      <c r="G20" s="40">
        <v>5.2793744732385628E-2</v>
      </c>
      <c r="H20" s="40">
        <v>3.2571867628009447E-2</v>
      </c>
      <c r="I20" s="40"/>
      <c r="K20" s="91" t="s">
        <v>49</v>
      </c>
      <c r="L20" s="40">
        <v>0.9</v>
      </c>
      <c r="M20" s="40">
        <v>0.59400996102012615</v>
      </c>
      <c r="N20" s="40">
        <v>0.43552170536628543</v>
      </c>
      <c r="O20" s="40">
        <v>0.3171020684310728</v>
      </c>
      <c r="P20" s="40">
        <v>0.23118917412178161</v>
      </c>
      <c r="Q20" s="40">
        <v>0.1681336791327257</v>
      </c>
      <c r="R20" s="40">
        <v>0.12293616843126939</v>
      </c>
      <c r="S20" s="40"/>
    </row>
    <row r="21" spans="1:19">
      <c r="A21" s="91" t="s">
        <v>50</v>
      </c>
      <c r="B21" s="40">
        <v>0.2289557429780793</v>
      </c>
      <c r="C21" s="40">
        <v>0.13217775057472511</v>
      </c>
      <c r="D21" s="40">
        <v>8.1825834717705437E-2</v>
      </c>
      <c r="E21" s="40">
        <v>5.0195725514219469E-2</v>
      </c>
      <c r="F21" s="40">
        <v>3.0815747092519771E-2</v>
      </c>
      <c r="G21" s="40">
        <v>1.8859842477755181E-2</v>
      </c>
      <c r="H21" s="40">
        <v>1.163034051099399E-2</v>
      </c>
      <c r="I21" s="40"/>
      <c r="K21" s="91" t="s">
        <v>50</v>
      </c>
      <c r="L21" s="40">
        <v>0.5</v>
      </c>
      <c r="M21" s="40">
        <v>0.33013329461770452</v>
      </c>
      <c r="N21" s="40">
        <v>0.24190813151511359</v>
      </c>
      <c r="O21" s="40">
        <v>0.17620049838822349</v>
      </c>
      <c r="P21" s="40">
        <v>0.12844390631058369</v>
      </c>
      <c r="Q21" s="40">
        <v>9.3423313933189922E-2</v>
      </c>
      <c r="R21" s="40">
        <v>6.8288311147924996E-2</v>
      </c>
      <c r="S21" s="40"/>
    </row>
    <row r="22" spans="1:19">
      <c r="A22" s="91" t="s">
        <v>51</v>
      </c>
      <c r="B22" s="40">
        <v>8.676053352483426E-2</v>
      </c>
      <c r="C22" s="40">
        <v>3.2732683734652768E-2</v>
      </c>
      <c r="D22" s="40">
        <v>1.402788746796158E-2</v>
      </c>
      <c r="E22" s="40">
        <v>5.9041800621093543E-3</v>
      </c>
      <c r="F22" s="40">
        <v>2.4876620119275161E-3</v>
      </c>
      <c r="G22" s="40">
        <v>1.043153003096764E-3</v>
      </c>
      <c r="H22" s="40">
        <v>4.4353741171832001E-4</v>
      </c>
      <c r="I22" s="40"/>
      <c r="K22" s="91" t="s">
        <v>51</v>
      </c>
      <c r="L22" s="40">
        <v>0.20000000000000009</v>
      </c>
      <c r="M22" s="40">
        <v>8.3720643142584428E-2</v>
      </c>
      <c r="N22" s="40">
        <v>4.3387963431371863E-2</v>
      </c>
      <c r="O22" s="40">
        <v>2.2167167050194721E-2</v>
      </c>
      <c r="P22" s="40">
        <v>1.1342953943487499E-2</v>
      </c>
      <c r="Q22" s="40">
        <v>5.7797531138028546E-3</v>
      </c>
      <c r="R22" s="40">
        <v>2.977283634999162E-3</v>
      </c>
      <c r="S22" s="40"/>
    </row>
    <row r="23" spans="1:19">
      <c r="A23" s="91" t="s">
        <v>52</v>
      </c>
      <c r="B23" s="40">
        <v>0.22908074268888581</v>
      </c>
      <c r="C23" s="40">
        <v>0.13223643476928851</v>
      </c>
      <c r="D23" s="40">
        <v>8.1809150183461021E-2</v>
      </c>
      <c r="E23" s="40">
        <v>5.0211728818873591E-2</v>
      </c>
      <c r="F23" s="40">
        <v>3.0828174673762639E-2</v>
      </c>
      <c r="G23" s="40">
        <v>1.8863935631981969E-2</v>
      </c>
      <c r="H23" s="40">
        <v>1.163056995268252E-2</v>
      </c>
      <c r="I23" s="40"/>
      <c r="K23" s="91" t="s">
        <v>52</v>
      </c>
      <c r="L23" s="40">
        <v>0.5</v>
      </c>
      <c r="M23" s="40">
        <v>0.33022836801032601</v>
      </c>
      <c r="N23" s="40">
        <v>0.2418766528351978</v>
      </c>
      <c r="O23" s="40">
        <v>0.17623608626435919</v>
      </c>
      <c r="P23" s="40">
        <v>0.1284779014289458</v>
      </c>
      <c r="Q23" s="40">
        <v>9.3436421167099826E-2</v>
      </c>
      <c r="R23" s="40">
        <v>6.8289155330165219E-2</v>
      </c>
      <c r="S23" s="40"/>
    </row>
    <row r="24" spans="1:19">
      <c r="A24" s="91" t="s">
        <v>53</v>
      </c>
      <c r="B24" s="40">
        <v>4.3412210105305382E-2</v>
      </c>
      <c r="C24" s="40">
        <v>1.6375542169729251E-2</v>
      </c>
      <c r="D24" s="40">
        <v>7.0057376893386536E-3</v>
      </c>
      <c r="E24" s="40">
        <v>2.9551329786764451E-3</v>
      </c>
      <c r="F24" s="40">
        <v>1.2442044110438919E-3</v>
      </c>
      <c r="G24" s="40">
        <v>5.2159776890536858E-4</v>
      </c>
      <c r="H24" s="40">
        <v>2.2171256313863191E-4</v>
      </c>
      <c r="I24" s="40"/>
      <c r="K24" s="91" t="s">
        <v>53</v>
      </c>
      <c r="L24" s="40">
        <v>0.1000000000000002</v>
      </c>
      <c r="M24" s="40">
        <v>4.1879080823183701E-2</v>
      </c>
      <c r="N24" s="40">
        <v>2.1674311892486139E-2</v>
      </c>
      <c r="O24" s="40">
        <v>1.109226800168106E-2</v>
      </c>
      <c r="P24" s="40">
        <v>5.6728450937238986E-3</v>
      </c>
      <c r="Q24" s="40">
        <v>2.8899814728022828E-3</v>
      </c>
      <c r="R24" s="40">
        <v>1.4883416618391989E-3</v>
      </c>
      <c r="S24" s="40"/>
    </row>
    <row r="25" spans="1:19">
      <c r="A25" s="91" t="s">
        <v>54</v>
      </c>
      <c r="B25" s="40">
        <v>0.1300897020413235</v>
      </c>
      <c r="C25" s="40">
        <v>4.910125025602885E-2</v>
      </c>
      <c r="D25" s="40">
        <v>2.1013302740827241E-2</v>
      </c>
      <c r="E25" s="40">
        <v>8.8560230815776242E-3</v>
      </c>
      <c r="F25" s="40">
        <v>3.7303219898658919E-3</v>
      </c>
      <c r="G25" s="40">
        <v>1.564476128928183E-3</v>
      </c>
      <c r="H25" s="40">
        <v>6.6488395582775528E-4</v>
      </c>
      <c r="I25" s="40"/>
      <c r="K25" s="91" t="s">
        <v>54</v>
      </c>
      <c r="L25" s="40">
        <v>0.29999999999999988</v>
      </c>
      <c r="M25" s="40">
        <v>0.1255846489337582</v>
      </c>
      <c r="N25" s="40">
        <v>6.5012718016538185E-2</v>
      </c>
      <c r="O25" s="40">
        <v>3.3249809236854277E-2</v>
      </c>
      <c r="P25" s="40">
        <v>1.7010224826883639E-2</v>
      </c>
      <c r="Q25" s="40">
        <v>8.6684946425974463E-3</v>
      </c>
      <c r="R25" s="40">
        <v>4.4636805894234799E-3</v>
      </c>
      <c r="S25" s="40"/>
    </row>
    <row r="26" spans="1:19">
      <c r="A26" s="91" t="s">
        <v>55</v>
      </c>
      <c r="B26" s="40">
        <v>4.3412473196957617E-2</v>
      </c>
      <c r="C26" s="40">
        <v>1.6403670651065409E-2</v>
      </c>
      <c r="D26" s="40">
        <v>7.0280465299400463E-3</v>
      </c>
      <c r="E26" s="40">
        <v>2.9625212628772162E-3</v>
      </c>
      <c r="F26" s="40">
        <v>1.2446306165266869E-3</v>
      </c>
      <c r="G26" s="40">
        <v>5.2263031455879183E-4</v>
      </c>
      <c r="H26" s="40">
        <v>2.2208898275200009E-4</v>
      </c>
      <c r="I26" s="40"/>
      <c r="K26" s="91" t="s">
        <v>55</v>
      </c>
      <c r="L26" s="40">
        <v>9.9999999999999978E-2</v>
      </c>
      <c r="M26" s="40">
        <v>4.1935616777696638E-2</v>
      </c>
      <c r="N26" s="40">
        <v>2.172762861914879E-2</v>
      </c>
      <c r="O26" s="40">
        <v>1.111445605381323E-2</v>
      </c>
      <c r="P26" s="40">
        <v>5.6742966659074634E-3</v>
      </c>
      <c r="Q26" s="40">
        <v>2.8944831401639388E-3</v>
      </c>
      <c r="R26" s="40">
        <v>1.4903322084782731E-3</v>
      </c>
      <c r="S26" s="40"/>
    </row>
    <row r="27" spans="1:19">
      <c r="A27" s="91" t="s">
        <v>56</v>
      </c>
      <c r="B27" s="40">
        <v>0.22899432649764151</v>
      </c>
      <c r="C27" s="40">
        <v>0.13221046988220411</v>
      </c>
      <c r="D27" s="40">
        <v>8.1846501237628932E-2</v>
      </c>
      <c r="E27" s="40">
        <v>5.020164917496639E-2</v>
      </c>
      <c r="F27" s="40">
        <v>3.0817864365957352E-2</v>
      </c>
      <c r="G27" s="40">
        <v>1.8861899281856439E-2</v>
      </c>
      <c r="H27" s="40">
        <v>1.163086741319141E-2</v>
      </c>
      <c r="I27" s="41"/>
      <c r="K27" s="91" t="s">
        <v>56</v>
      </c>
      <c r="L27" s="40">
        <v>0.5</v>
      </c>
      <c r="M27" s="40">
        <v>0.33018620322810949</v>
      </c>
      <c r="N27" s="40">
        <v>0.2419472736246705</v>
      </c>
      <c r="O27" s="40">
        <v>0.17621389143090641</v>
      </c>
      <c r="P27" s="40">
        <v>0.1284495363283783</v>
      </c>
      <c r="Q27" s="40">
        <v>9.3429956750803678E-2</v>
      </c>
      <c r="R27" s="40">
        <v>6.8290340827201867E-2</v>
      </c>
    </row>
    <row r="28" spans="1:19">
      <c r="A28" s="91" t="s">
        <v>6</v>
      </c>
      <c r="B28" s="40">
        <v>0.1067631769804581</v>
      </c>
      <c r="C28" s="40">
        <v>4.8268509339589483E-2</v>
      </c>
      <c r="D28" s="40">
        <v>2.5105708801447579E-2</v>
      </c>
      <c r="E28" s="40">
        <v>1.333672374816086E-2</v>
      </c>
      <c r="F28" s="40">
        <v>7.3198995338906716E-3</v>
      </c>
      <c r="G28" s="40">
        <v>4.1006941416568132E-3</v>
      </c>
      <c r="H28" s="40">
        <v>2.3737992733108282E-3</v>
      </c>
      <c r="I28" s="42"/>
      <c r="K28" s="91" t="s">
        <v>6</v>
      </c>
      <c r="L28" s="40">
        <v>0.22478468951407821</v>
      </c>
      <c r="M28" s="40">
        <v>0.1114782599115607</v>
      </c>
      <c r="N28" s="40">
        <v>6.8026165830708307E-2</v>
      </c>
      <c r="O28" s="40">
        <v>4.2399694732631943E-2</v>
      </c>
      <c r="P28" s="40">
        <v>2.7256275717837841E-2</v>
      </c>
      <c r="Q28" s="40">
        <v>1.7886241295976602E-2</v>
      </c>
      <c r="R28" s="40">
        <v>1.211471479802273E-2</v>
      </c>
      <c r="S28" s="43"/>
    </row>
    <row r="29" spans="1:19">
      <c r="A29" s="43"/>
      <c r="B29" s="42"/>
      <c r="C29" s="41"/>
      <c r="D29" s="41"/>
      <c r="F29" s="44"/>
      <c r="G29" s="45"/>
      <c r="H29" s="41"/>
      <c r="I29" s="41"/>
      <c r="K29" s="43"/>
      <c r="L29" s="43"/>
    </row>
    <row r="30" spans="1:19">
      <c r="A30" s="43"/>
      <c r="B30" s="42"/>
      <c r="C30" s="41"/>
      <c r="D30" s="41"/>
      <c r="F30" s="44"/>
      <c r="G30" s="45"/>
      <c r="H30" s="41"/>
      <c r="I30" s="41"/>
      <c r="K30" s="43"/>
      <c r="L30" s="43"/>
    </row>
    <row r="31" spans="1:19">
      <c r="A31" s="39"/>
      <c r="B31" s="42"/>
      <c r="C31" s="41"/>
      <c r="D31" s="41"/>
      <c r="F31" s="44"/>
      <c r="G31" s="45"/>
      <c r="H31" s="41"/>
      <c r="I31" s="41"/>
      <c r="K31" s="39"/>
      <c r="L31" s="43"/>
    </row>
    <row r="32" spans="1:19" ht="21" customHeight="1">
      <c r="A32" s="36" t="s">
        <v>8</v>
      </c>
      <c r="B32" s="42"/>
      <c r="C32" s="41"/>
      <c r="D32" s="41"/>
      <c r="F32" s="44"/>
      <c r="G32" s="45"/>
      <c r="H32" s="41"/>
      <c r="I32" s="41"/>
      <c r="K32" s="37" t="s">
        <v>8</v>
      </c>
      <c r="L32" s="43"/>
    </row>
    <row r="33" spans="1:19">
      <c r="A33" s="91" t="s">
        <v>27</v>
      </c>
      <c r="B33" s="38" t="s">
        <v>28</v>
      </c>
      <c r="C33" s="46" t="s">
        <v>29</v>
      </c>
      <c r="D33" s="47" t="s">
        <v>30</v>
      </c>
      <c r="E33" s="48" t="s">
        <v>31</v>
      </c>
      <c r="F33" s="48" t="s">
        <v>32</v>
      </c>
      <c r="G33" s="46" t="s">
        <v>33</v>
      </c>
      <c r="H33" s="46" t="s">
        <v>34</v>
      </c>
      <c r="I33" s="41"/>
      <c r="K33" s="91" t="s">
        <v>27</v>
      </c>
      <c r="L33" s="38" t="s">
        <v>28</v>
      </c>
      <c r="M33" s="46" t="s">
        <v>29</v>
      </c>
      <c r="N33" s="47" t="s">
        <v>30</v>
      </c>
      <c r="O33" s="48" t="s">
        <v>31</v>
      </c>
      <c r="P33" s="48" t="s">
        <v>32</v>
      </c>
      <c r="Q33" s="46" t="s">
        <v>33</v>
      </c>
      <c r="R33" s="46" t="s">
        <v>34</v>
      </c>
    </row>
    <row r="34" spans="1:19">
      <c r="A34" s="91" t="s">
        <v>57</v>
      </c>
      <c r="B34" s="40">
        <v>0.3</v>
      </c>
      <c r="C34" s="40">
        <v>0.2</v>
      </c>
      <c r="D34" s="40">
        <v>9.9999999999999867E-2</v>
      </c>
      <c r="E34" s="40">
        <v>5.0000000000000273E-2</v>
      </c>
      <c r="F34" s="40">
        <v>2.9999999999999919E-2</v>
      </c>
      <c r="G34" s="40">
        <v>0</v>
      </c>
      <c r="H34" s="40">
        <v>0</v>
      </c>
      <c r="I34" s="41"/>
      <c r="K34" s="91" t="s">
        <v>57</v>
      </c>
      <c r="L34" s="40">
        <v>0.5</v>
      </c>
      <c r="M34" s="40">
        <v>0.3</v>
      </c>
      <c r="N34" s="40">
        <v>0.2</v>
      </c>
      <c r="O34" s="40">
        <v>9.9999999999999978E-2</v>
      </c>
      <c r="P34" s="40">
        <v>5.0000000000000037E-2</v>
      </c>
      <c r="Q34" s="40">
        <v>2.9999999999999919E-2</v>
      </c>
      <c r="R34" s="40">
        <v>0</v>
      </c>
    </row>
    <row r="35" spans="1:19">
      <c r="A35" s="91" t="s">
        <v>58</v>
      </c>
      <c r="B35" s="40">
        <v>0.3</v>
      </c>
      <c r="C35" s="40">
        <v>0.2</v>
      </c>
      <c r="D35" s="40">
        <v>9.9999999999999978E-2</v>
      </c>
      <c r="E35" s="40">
        <v>4.9999999999999933E-2</v>
      </c>
      <c r="F35" s="40">
        <v>3.000000000000003E-2</v>
      </c>
      <c r="G35" s="40">
        <v>0</v>
      </c>
      <c r="H35" s="40">
        <v>0</v>
      </c>
      <c r="I35" s="41"/>
      <c r="K35" s="91" t="s">
        <v>58</v>
      </c>
      <c r="L35" s="40">
        <v>0.5</v>
      </c>
      <c r="M35" s="40">
        <v>0.3</v>
      </c>
      <c r="N35" s="40">
        <v>0.20000000000000009</v>
      </c>
      <c r="O35" s="40">
        <v>9.9999999999999978E-2</v>
      </c>
      <c r="P35" s="40">
        <v>5.0000000000000162E-2</v>
      </c>
      <c r="Q35" s="40">
        <v>3.000000000000003E-2</v>
      </c>
      <c r="R35" s="40">
        <v>0</v>
      </c>
    </row>
    <row r="36" spans="1:19">
      <c r="A36" s="91" t="s">
        <v>37</v>
      </c>
      <c r="B36" s="40">
        <v>0.3</v>
      </c>
      <c r="C36" s="40">
        <v>0.19999999999999871</v>
      </c>
      <c r="D36" s="40">
        <v>9.9999999999999978E-2</v>
      </c>
      <c r="E36" s="40">
        <v>5.0000000000000162E-2</v>
      </c>
      <c r="F36" s="40">
        <v>3.000000000000003E-2</v>
      </c>
      <c r="G36" s="40">
        <v>0</v>
      </c>
      <c r="H36" s="40">
        <v>0</v>
      </c>
      <c r="I36" s="41"/>
      <c r="K36" s="91" t="s">
        <v>37</v>
      </c>
      <c r="L36" s="40">
        <v>0.5</v>
      </c>
      <c r="M36" s="40">
        <v>0.3000000000000006</v>
      </c>
      <c r="N36" s="40">
        <v>0.2</v>
      </c>
      <c r="O36" s="40">
        <v>0.1000000000000001</v>
      </c>
      <c r="P36" s="40">
        <v>4.9999999999999933E-2</v>
      </c>
      <c r="Q36" s="40">
        <v>2.9999999999999919E-2</v>
      </c>
      <c r="R36" s="40">
        <v>0</v>
      </c>
    </row>
    <row r="37" spans="1:19">
      <c r="A37" s="91" t="s">
        <v>41</v>
      </c>
      <c r="B37" s="40">
        <v>0.5</v>
      </c>
      <c r="C37" s="40">
        <v>0.29999999999999988</v>
      </c>
      <c r="D37" s="40">
        <v>0.2</v>
      </c>
      <c r="E37" s="40">
        <v>9.9999999999999978E-2</v>
      </c>
      <c r="F37" s="40">
        <v>5.0000000000000162E-2</v>
      </c>
      <c r="G37" s="40">
        <v>0</v>
      </c>
      <c r="H37" s="40">
        <v>0</v>
      </c>
      <c r="I37" s="41"/>
      <c r="K37" s="91" t="s">
        <v>41</v>
      </c>
      <c r="L37" s="40">
        <v>0.7</v>
      </c>
      <c r="M37" s="40">
        <v>0.5</v>
      </c>
      <c r="N37" s="40">
        <v>0.3</v>
      </c>
      <c r="O37" s="40">
        <v>0.19999999999999979</v>
      </c>
      <c r="P37" s="40">
        <v>9.9999999999999978E-2</v>
      </c>
      <c r="Q37" s="40">
        <v>5.0000000000000037E-2</v>
      </c>
      <c r="R37" s="40">
        <v>0</v>
      </c>
    </row>
    <row r="38" spans="1:19">
      <c r="A38" s="91" t="s">
        <v>59</v>
      </c>
      <c r="B38" s="40">
        <v>0.3</v>
      </c>
      <c r="C38" s="40">
        <v>0.19999999999999979</v>
      </c>
      <c r="D38" s="40">
        <v>9.9999999999999867E-2</v>
      </c>
      <c r="E38" s="40">
        <v>5.0000000000000162E-2</v>
      </c>
      <c r="F38" s="40">
        <v>3.0000000000000141E-2</v>
      </c>
      <c r="G38" s="40">
        <v>0</v>
      </c>
      <c r="H38" s="40">
        <v>0</v>
      </c>
      <c r="I38" s="41"/>
      <c r="K38" s="91" t="s">
        <v>59</v>
      </c>
      <c r="L38" s="40">
        <v>0.5</v>
      </c>
      <c r="M38" s="40">
        <v>0.3</v>
      </c>
      <c r="N38" s="40">
        <v>0.19999999999999979</v>
      </c>
      <c r="O38" s="40">
        <v>9.9999999999999978E-2</v>
      </c>
      <c r="P38" s="40">
        <v>5.0000000000000162E-2</v>
      </c>
      <c r="Q38" s="40">
        <v>3.000000000000003E-2</v>
      </c>
      <c r="R38" s="40">
        <v>0</v>
      </c>
    </row>
    <row r="39" spans="1:19">
      <c r="A39" s="91" t="s">
        <v>46</v>
      </c>
      <c r="B39" s="40">
        <v>0.3</v>
      </c>
      <c r="C39" s="40">
        <v>0.2</v>
      </c>
      <c r="D39" s="40">
        <v>0.1000000000000001</v>
      </c>
      <c r="E39" s="40">
        <v>5.0000000000000037E-2</v>
      </c>
      <c r="F39" s="40">
        <v>2.9999999999999801E-2</v>
      </c>
      <c r="G39" s="40">
        <v>0</v>
      </c>
      <c r="H39" s="40">
        <v>0</v>
      </c>
      <c r="I39" s="41"/>
      <c r="K39" s="91" t="s">
        <v>46</v>
      </c>
      <c r="L39" s="40">
        <v>0.5</v>
      </c>
      <c r="M39" s="40">
        <v>0.29999999999999988</v>
      </c>
      <c r="N39" s="40">
        <v>0.20000000000000009</v>
      </c>
      <c r="O39" s="40">
        <v>0.1000000000000002</v>
      </c>
      <c r="P39" s="40">
        <v>5.0000000000000037E-2</v>
      </c>
      <c r="Q39" s="40">
        <v>3.000000000000003E-2</v>
      </c>
      <c r="R39" s="40">
        <v>0</v>
      </c>
    </row>
    <row r="40" spans="1:19">
      <c r="A40" s="91" t="s">
        <v>60</v>
      </c>
      <c r="B40" s="40">
        <v>0.3</v>
      </c>
      <c r="C40" s="40">
        <v>0.19999999999999979</v>
      </c>
      <c r="D40" s="40">
        <v>9.9999999999999867E-2</v>
      </c>
      <c r="E40" s="40">
        <v>4.9999999999999933E-2</v>
      </c>
      <c r="F40" s="40">
        <v>3.000000000000003E-2</v>
      </c>
      <c r="G40" s="40">
        <v>0</v>
      </c>
      <c r="H40" s="40">
        <v>0</v>
      </c>
      <c r="I40" s="41"/>
      <c r="K40" s="91" t="s">
        <v>60</v>
      </c>
      <c r="L40" s="40">
        <v>0.5</v>
      </c>
      <c r="M40" s="40">
        <v>0.29999999999999982</v>
      </c>
      <c r="N40" s="40">
        <v>0.2</v>
      </c>
      <c r="O40" s="40">
        <v>9.9999999999999978E-2</v>
      </c>
      <c r="P40" s="40">
        <v>5.0000000000000037E-2</v>
      </c>
      <c r="Q40" s="40">
        <v>3.0000000000000249E-2</v>
      </c>
      <c r="R40" s="40">
        <v>0</v>
      </c>
    </row>
    <row r="41" spans="1:19">
      <c r="A41" s="91" t="s">
        <v>61</v>
      </c>
      <c r="B41" s="40">
        <v>0.3</v>
      </c>
      <c r="C41" s="40">
        <v>0.19999999999999959</v>
      </c>
      <c r="D41" s="40">
        <v>9.9999999999999978E-2</v>
      </c>
      <c r="E41" s="40">
        <v>4.9999999999999933E-2</v>
      </c>
      <c r="F41" s="40">
        <v>3.000000000000003E-2</v>
      </c>
      <c r="G41" s="40">
        <v>0</v>
      </c>
      <c r="H41" s="40">
        <v>0</v>
      </c>
      <c r="I41" s="41"/>
      <c r="K41" s="91" t="s">
        <v>61</v>
      </c>
      <c r="L41" s="40">
        <v>0.5</v>
      </c>
      <c r="M41" s="40">
        <v>0.29999999999999949</v>
      </c>
      <c r="N41" s="40">
        <v>0.2</v>
      </c>
      <c r="O41" s="40">
        <v>9.9999999999999978E-2</v>
      </c>
      <c r="P41" s="40">
        <v>5.0000000000000037E-2</v>
      </c>
      <c r="Q41" s="40">
        <v>2.9999999999999801E-2</v>
      </c>
      <c r="R41" s="40">
        <v>0</v>
      </c>
    </row>
    <row r="42" spans="1:19">
      <c r="A42" s="91" t="s">
        <v>62</v>
      </c>
      <c r="B42" s="40">
        <v>0.5</v>
      </c>
      <c r="C42" s="40">
        <v>0.3</v>
      </c>
      <c r="D42" s="40">
        <v>0.19999999999999979</v>
      </c>
      <c r="E42" s="40">
        <v>9.9999999999999978E-2</v>
      </c>
      <c r="F42" s="40">
        <v>5.0000000000000037E-2</v>
      </c>
      <c r="G42" s="40">
        <v>0</v>
      </c>
      <c r="H42" s="40">
        <v>0</v>
      </c>
      <c r="I42" s="41"/>
      <c r="K42" s="91" t="s">
        <v>62</v>
      </c>
      <c r="L42" s="40">
        <v>0.7</v>
      </c>
      <c r="M42" s="40">
        <v>0.5</v>
      </c>
      <c r="N42" s="40">
        <v>0.29999999999999988</v>
      </c>
      <c r="O42" s="40">
        <v>0.2</v>
      </c>
      <c r="P42" s="40">
        <v>0.1000000000000001</v>
      </c>
      <c r="Q42" s="40">
        <v>5.0000000000000037E-2</v>
      </c>
      <c r="R42" s="40">
        <v>0</v>
      </c>
    </row>
    <row r="43" spans="1:19">
      <c r="A43" s="91" t="s">
        <v>63</v>
      </c>
      <c r="B43" s="40">
        <v>0.30000000000000021</v>
      </c>
      <c r="C43" s="40">
        <v>0.2</v>
      </c>
      <c r="D43" s="40">
        <v>9.9999999999999867E-2</v>
      </c>
      <c r="E43" s="40">
        <v>4.9999999999999933E-2</v>
      </c>
      <c r="F43" s="40">
        <v>3.0000000000000249E-2</v>
      </c>
      <c r="G43" s="40">
        <v>0</v>
      </c>
      <c r="H43" s="40">
        <v>0</v>
      </c>
      <c r="I43" s="41"/>
      <c r="K43" s="91" t="s">
        <v>63</v>
      </c>
      <c r="L43" s="40">
        <v>0.5</v>
      </c>
      <c r="M43" s="40">
        <v>0.3</v>
      </c>
      <c r="N43" s="40">
        <v>0.19999999999999979</v>
      </c>
      <c r="O43" s="40">
        <v>0.1000000000000001</v>
      </c>
      <c r="P43" s="40">
        <v>5.0000000000000037E-2</v>
      </c>
      <c r="Q43" s="40">
        <v>2.9999999999999919E-2</v>
      </c>
      <c r="R43" s="40">
        <v>0</v>
      </c>
    </row>
    <row r="44" spans="1:19">
      <c r="A44" s="91" t="s">
        <v>64</v>
      </c>
      <c r="B44" s="40">
        <v>0.3</v>
      </c>
      <c r="C44" s="40">
        <v>0.20000000000000009</v>
      </c>
      <c r="D44" s="40">
        <v>9.9999999999999978E-2</v>
      </c>
      <c r="E44" s="40">
        <v>5.0000000000000037E-2</v>
      </c>
      <c r="F44" s="40">
        <v>2.9999999999999919E-2</v>
      </c>
      <c r="G44" s="40">
        <v>0</v>
      </c>
      <c r="H44" s="40">
        <v>0</v>
      </c>
      <c r="I44" s="43"/>
      <c r="K44" s="91" t="s">
        <v>64</v>
      </c>
      <c r="L44" s="40">
        <v>0.5</v>
      </c>
      <c r="M44" s="40">
        <v>0.3</v>
      </c>
      <c r="N44" s="40">
        <v>0.19999999999999979</v>
      </c>
      <c r="O44" s="40">
        <v>9.9999999999999978E-2</v>
      </c>
      <c r="P44" s="40">
        <v>4.9999999999999933E-2</v>
      </c>
      <c r="Q44" s="40">
        <v>3.000000000000003E-2</v>
      </c>
      <c r="R44" s="40">
        <v>0</v>
      </c>
      <c r="S44" s="43"/>
    </row>
    <row r="45" spans="1:19">
      <c r="A45" s="91" t="s">
        <v>65</v>
      </c>
      <c r="B45" s="40">
        <v>0.5</v>
      </c>
      <c r="C45" s="40">
        <v>0.29999999999999988</v>
      </c>
      <c r="D45" s="40">
        <v>0.2</v>
      </c>
      <c r="E45" s="40">
        <v>9.9999999999999978E-2</v>
      </c>
      <c r="F45" s="40">
        <v>5.0000000000000037E-2</v>
      </c>
      <c r="G45" s="40">
        <v>0</v>
      </c>
      <c r="H45" s="40">
        <v>0</v>
      </c>
      <c r="K45" s="91" t="s">
        <v>65</v>
      </c>
      <c r="L45" s="40">
        <v>0.7</v>
      </c>
      <c r="M45" s="40">
        <v>0.5</v>
      </c>
      <c r="N45" s="40">
        <v>0.30000000000000032</v>
      </c>
      <c r="O45" s="40">
        <v>0.19999999999999979</v>
      </c>
      <c r="P45" s="40">
        <v>9.9999999999999867E-2</v>
      </c>
      <c r="Q45" s="40">
        <v>5.0000000000000037E-2</v>
      </c>
      <c r="R45" s="40">
        <v>0</v>
      </c>
    </row>
    <row r="46" spans="1:19">
      <c r="A46" s="91" t="s">
        <v>66</v>
      </c>
      <c r="B46" s="40">
        <v>0.5</v>
      </c>
      <c r="C46" s="40">
        <v>0.3</v>
      </c>
      <c r="D46" s="40">
        <v>0.2</v>
      </c>
      <c r="E46" s="40">
        <v>9.9999999999999978E-2</v>
      </c>
      <c r="F46" s="40">
        <v>5.0000000000000162E-2</v>
      </c>
      <c r="G46" s="40">
        <v>0</v>
      </c>
      <c r="H46" s="40">
        <v>0</v>
      </c>
      <c r="K46" s="91" t="s">
        <v>66</v>
      </c>
      <c r="L46" s="40">
        <v>0.7</v>
      </c>
      <c r="M46" s="40">
        <v>0.5</v>
      </c>
      <c r="N46" s="40">
        <v>0.29999999999999988</v>
      </c>
      <c r="O46" s="40">
        <v>0.2</v>
      </c>
      <c r="P46" s="40">
        <v>9.9999999999999978E-2</v>
      </c>
      <c r="Q46" s="40">
        <v>5.0000000000000037E-2</v>
      </c>
      <c r="R46" s="40">
        <v>0</v>
      </c>
    </row>
    <row r="47" spans="1:19">
      <c r="A47" s="91" t="s">
        <v>6</v>
      </c>
      <c r="B47" s="40">
        <v>0.45251484391437707</v>
      </c>
      <c r="C47" s="40">
        <v>0.27046907892362099</v>
      </c>
      <c r="D47" s="40">
        <v>0.17732917926360209</v>
      </c>
      <c r="E47" s="40">
        <v>8.84671583498573E-2</v>
      </c>
      <c r="F47" s="40">
        <v>4.4890419060838897E-2</v>
      </c>
      <c r="G47" s="40">
        <v>0</v>
      </c>
      <c r="H47" s="40">
        <v>0</v>
      </c>
      <c r="I47" s="43"/>
      <c r="K47" s="91" t="s">
        <v>6</v>
      </c>
      <c r="L47" s="40">
        <v>0.65251484391437709</v>
      </c>
      <c r="M47" s="40">
        <v>0.440938157847242</v>
      </c>
      <c r="N47" s="40">
        <v>0.27732917926360218</v>
      </c>
      <c r="O47" s="40">
        <v>0.17693431669971471</v>
      </c>
      <c r="P47" s="40">
        <v>8.722604765209685E-2</v>
      </c>
      <c r="Q47" s="40">
        <v>4.3961911998478653E-2</v>
      </c>
      <c r="R47" s="40">
        <v>0</v>
      </c>
      <c r="S47" s="43"/>
    </row>
    <row r="48" spans="1:19">
      <c r="A48" s="39"/>
      <c r="B48" s="43"/>
      <c r="K48" s="39"/>
      <c r="L48" s="43"/>
    </row>
    <row r="49" spans="1:19">
      <c r="A49" s="39"/>
      <c r="B49" s="43"/>
      <c r="K49" s="39"/>
      <c r="L49" s="43"/>
    </row>
    <row r="50" spans="1:19">
      <c r="A50" s="39"/>
      <c r="B50" s="43"/>
      <c r="K50" s="39"/>
      <c r="L50" s="43"/>
    </row>
    <row r="51" spans="1:19">
      <c r="A51" s="39"/>
      <c r="B51" s="43"/>
      <c r="C51" s="43"/>
      <c r="D51" s="43"/>
      <c r="E51" s="43"/>
      <c r="F51" s="43"/>
      <c r="G51" s="43"/>
      <c r="H51" s="43"/>
      <c r="I51" s="43"/>
      <c r="K51" s="39"/>
      <c r="L51" s="43"/>
      <c r="M51" s="43"/>
      <c r="N51" s="43"/>
      <c r="O51" s="43"/>
      <c r="P51" s="43"/>
      <c r="Q51" s="43"/>
      <c r="R51" s="43"/>
      <c r="S51" s="43"/>
    </row>
    <row r="52" spans="1:19" ht="21" customHeight="1">
      <c r="A52" s="49" t="s">
        <v>67</v>
      </c>
      <c r="B52" s="38" t="s">
        <v>28</v>
      </c>
      <c r="C52" s="46" t="s">
        <v>29</v>
      </c>
      <c r="D52" s="47" t="s">
        <v>30</v>
      </c>
      <c r="E52" s="48" t="s">
        <v>31</v>
      </c>
      <c r="F52" s="48" t="s">
        <v>32</v>
      </c>
      <c r="G52" s="46" t="s">
        <v>33</v>
      </c>
      <c r="H52" s="46" t="s">
        <v>34</v>
      </c>
      <c r="I52" s="41"/>
      <c r="K52" s="50" t="s">
        <v>67</v>
      </c>
      <c r="L52" s="38" t="s">
        <v>28</v>
      </c>
      <c r="M52" s="46" t="s">
        <v>29</v>
      </c>
      <c r="N52" s="47" t="s">
        <v>30</v>
      </c>
      <c r="O52" s="48" t="s">
        <v>31</v>
      </c>
      <c r="P52" s="48" t="s">
        <v>32</v>
      </c>
      <c r="Q52" s="46" t="s">
        <v>33</v>
      </c>
      <c r="R52" s="46" t="s">
        <v>34</v>
      </c>
    </row>
    <row r="53" spans="1:19">
      <c r="A53" s="91" t="s">
        <v>6</v>
      </c>
      <c r="B53" s="40">
        <v>0.2962486372019475</v>
      </c>
      <c r="C53" s="40">
        <v>9.9999999999999867E-2</v>
      </c>
      <c r="D53" s="40">
        <v>9.9999999999999978E-2</v>
      </c>
      <c r="E53" s="40">
        <v>4.9999999999999933E-2</v>
      </c>
      <c r="F53" s="40">
        <v>5.0000000000000037E-2</v>
      </c>
      <c r="G53" s="40">
        <v>4.9999999999999933E-2</v>
      </c>
      <c r="H53" s="40">
        <v>4.9999999999999933E-2</v>
      </c>
      <c r="I53" s="41"/>
      <c r="K53" s="91" t="s">
        <v>6</v>
      </c>
      <c r="L53" s="41">
        <v>0.2962486372019475</v>
      </c>
      <c r="M53" s="41">
        <v>0.25</v>
      </c>
      <c r="N53" s="41">
        <v>0.25</v>
      </c>
      <c r="O53" s="41">
        <v>9.9999999999999867E-2</v>
      </c>
      <c r="P53" s="41">
        <v>9.9999999999999978E-2</v>
      </c>
      <c r="Q53" s="41">
        <v>9.9999999999999867E-2</v>
      </c>
      <c r="R53" s="41">
        <v>9.9999999999999867E-2</v>
      </c>
    </row>
    <row r="54" spans="1:19">
      <c r="A54" s="39"/>
      <c r="B54" s="43"/>
      <c r="C54" s="41"/>
      <c r="D54" s="41"/>
      <c r="E54" s="41"/>
      <c r="F54" s="41"/>
      <c r="G54" s="41"/>
      <c r="H54" s="41"/>
      <c r="I54" s="41"/>
      <c r="K54" s="39"/>
      <c r="L54" s="43"/>
    </row>
    <row r="55" spans="1:19">
      <c r="A55" s="39"/>
      <c r="B55" s="43"/>
      <c r="C55" s="41"/>
      <c r="D55" s="41"/>
      <c r="E55" s="41"/>
      <c r="F55" s="41"/>
      <c r="G55" s="41"/>
      <c r="H55" s="41"/>
      <c r="I55" s="41"/>
      <c r="K55" s="39"/>
      <c r="L55" s="43"/>
    </row>
    <row r="56" spans="1:19">
      <c r="A56" s="39"/>
      <c r="B56" s="43"/>
      <c r="C56" s="41"/>
      <c r="D56" s="41"/>
      <c r="E56" s="41"/>
      <c r="F56" s="41"/>
      <c r="G56" s="41"/>
      <c r="H56" s="41"/>
      <c r="I56" s="41"/>
      <c r="K56" s="39"/>
      <c r="L56" s="43"/>
    </row>
    <row r="57" spans="1:19" ht="21" customHeight="1">
      <c r="A57" s="49" t="s">
        <v>26</v>
      </c>
      <c r="B57" s="43"/>
      <c r="C57" s="41"/>
      <c r="D57" s="41"/>
      <c r="E57" s="41"/>
      <c r="F57" s="41"/>
      <c r="G57" s="41"/>
      <c r="H57" s="41"/>
      <c r="I57" s="41"/>
      <c r="K57" s="50" t="s">
        <v>26</v>
      </c>
      <c r="L57" s="43"/>
    </row>
    <row r="58" spans="1:19">
      <c r="A58" s="91" t="s">
        <v>27</v>
      </c>
      <c r="B58" s="38" t="s">
        <v>28</v>
      </c>
      <c r="C58" s="46" t="s">
        <v>29</v>
      </c>
      <c r="D58" s="47" t="s">
        <v>30</v>
      </c>
      <c r="E58" s="48" t="s">
        <v>31</v>
      </c>
      <c r="F58" s="48" t="s">
        <v>32</v>
      </c>
      <c r="G58" s="46" t="s">
        <v>33</v>
      </c>
      <c r="H58" s="46" t="s">
        <v>34</v>
      </c>
      <c r="I58" s="41"/>
      <c r="K58" s="91" t="s">
        <v>27</v>
      </c>
      <c r="L58" s="38" t="s">
        <v>28</v>
      </c>
      <c r="M58" s="46" t="s">
        <v>29</v>
      </c>
      <c r="N58" s="47" t="s">
        <v>30</v>
      </c>
      <c r="O58" s="48" t="s">
        <v>31</v>
      </c>
      <c r="P58" s="48" t="s">
        <v>32</v>
      </c>
      <c r="Q58" s="46" t="s">
        <v>33</v>
      </c>
      <c r="R58" s="46" t="s">
        <v>34</v>
      </c>
    </row>
    <row r="59" spans="1:19">
      <c r="A59" s="91" t="s">
        <v>57</v>
      </c>
      <c r="B59" s="40">
        <v>0.93358355035520602</v>
      </c>
      <c r="C59" s="40">
        <v>-18.70777899932477</v>
      </c>
      <c r="D59" s="40">
        <v>0.3449756028348212</v>
      </c>
      <c r="E59" s="40">
        <v>9.9999999999999978E-2</v>
      </c>
      <c r="F59" s="40">
        <v>0.1000000000000001</v>
      </c>
      <c r="G59" s="40">
        <v>9.9999999999999978E-2</v>
      </c>
      <c r="H59" s="40">
        <v>9.9999999999999867E-2</v>
      </c>
      <c r="I59" s="41"/>
      <c r="K59" s="91" t="s">
        <v>57</v>
      </c>
      <c r="L59" s="40">
        <v>0.93707915296808997</v>
      </c>
      <c r="M59" s="40">
        <v>-17.67052747304453</v>
      </c>
      <c r="N59" s="40">
        <v>0.37945057110667257</v>
      </c>
      <c r="O59" s="40">
        <v>0.15000000000000011</v>
      </c>
      <c r="P59" s="40">
        <v>0.15000000000000011</v>
      </c>
      <c r="Q59" s="40">
        <v>0.15000000000000011</v>
      </c>
      <c r="R59" s="40">
        <v>0.15000000000000011</v>
      </c>
    </row>
    <row r="60" spans="1:19">
      <c r="A60" s="91" t="s">
        <v>68</v>
      </c>
      <c r="B60" s="40">
        <v>0.9379682977299606</v>
      </c>
      <c r="C60" s="40">
        <v>-27.429315471692831</v>
      </c>
      <c r="D60" s="40">
        <v>0.51382713701896532</v>
      </c>
      <c r="E60" s="40">
        <v>9.9999999999999756E-2</v>
      </c>
      <c r="F60" s="40">
        <v>0.1000000000000002</v>
      </c>
      <c r="G60" s="40">
        <v>9.9999999999999978E-2</v>
      </c>
      <c r="H60" s="40">
        <v>9.9999999999999978E-2</v>
      </c>
      <c r="I60" s="41"/>
      <c r="K60" s="91" t="s">
        <v>68</v>
      </c>
      <c r="L60" s="40">
        <v>0.94123312416522575</v>
      </c>
      <c r="M60" s="40">
        <v>-25.933035710024789</v>
      </c>
      <c r="N60" s="40">
        <v>0.53941518243901976</v>
      </c>
      <c r="O60" s="40">
        <v>0.14999999999999991</v>
      </c>
      <c r="P60" s="40">
        <v>0.15000000000000011</v>
      </c>
      <c r="Q60" s="40">
        <v>0.15</v>
      </c>
      <c r="R60" s="40">
        <v>0.15</v>
      </c>
    </row>
    <row r="61" spans="1:19">
      <c r="A61" s="91" t="s">
        <v>69</v>
      </c>
      <c r="B61" s="40">
        <v>0.9255805403690468</v>
      </c>
      <c r="C61" s="40">
        <v>-13.68036518220026</v>
      </c>
      <c r="D61" s="40">
        <v>0.21522087094274411</v>
      </c>
      <c r="E61" s="40">
        <v>9.9999999999999867E-2</v>
      </c>
      <c r="F61" s="40">
        <v>0.1000000000000001</v>
      </c>
      <c r="G61" s="40">
        <v>9.9999999999999867E-2</v>
      </c>
      <c r="H61" s="40">
        <v>9.9999999999999867E-2</v>
      </c>
      <c r="I61" s="41"/>
      <c r="K61" s="91" t="s">
        <v>69</v>
      </c>
      <c r="L61" s="40">
        <v>0.92949735403383382</v>
      </c>
      <c r="M61" s="40">
        <v>-12.90771438313709</v>
      </c>
      <c r="N61" s="40">
        <v>0.25652503562996792</v>
      </c>
      <c r="O61" s="40">
        <v>0.15</v>
      </c>
      <c r="P61" s="40">
        <v>0.15</v>
      </c>
      <c r="Q61" s="40">
        <v>0.1499999999999998</v>
      </c>
      <c r="R61" s="40">
        <v>0.14999999999999991</v>
      </c>
    </row>
    <row r="62" spans="1:19">
      <c r="A62" s="91" t="s">
        <v>37</v>
      </c>
      <c r="B62" s="40">
        <v>0.92790697118831056</v>
      </c>
      <c r="C62" s="40">
        <v>-14.31276553017358</v>
      </c>
      <c r="D62" s="40">
        <v>0.22335256634090439</v>
      </c>
      <c r="E62" s="40">
        <v>9.9999999999999978E-2</v>
      </c>
      <c r="F62" s="40">
        <v>9.9999999999999978E-2</v>
      </c>
      <c r="G62" s="40">
        <v>9.9999999999999978E-2</v>
      </c>
      <c r="H62" s="40">
        <v>9.9999999999999978E-2</v>
      </c>
      <c r="I62" s="41"/>
      <c r="K62" s="91" t="s">
        <v>37</v>
      </c>
      <c r="L62" s="40">
        <v>0.93170134112576786</v>
      </c>
      <c r="M62" s="40">
        <v>-13.506830502269709</v>
      </c>
      <c r="N62" s="40">
        <v>0.26422874705980409</v>
      </c>
      <c r="O62" s="40">
        <v>0.15</v>
      </c>
      <c r="P62" s="40">
        <v>0.15</v>
      </c>
      <c r="Q62" s="40">
        <v>0.15</v>
      </c>
      <c r="R62" s="40">
        <v>0.15</v>
      </c>
    </row>
    <row r="63" spans="1:19">
      <c r="A63" s="91" t="s">
        <v>70</v>
      </c>
      <c r="B63" s="40">
        <v>0.90656270253344307</v>
      </c>
      <c r="C63" s="40">
        <v>-9.2190080697481331</v>
      </c>
      <c r="D63" s="40">
        <v>0.1020713987684345</v>
      </c>
      <c r="E63" s="40">
        <v>9.9999999999999867E-2</v>
      </c>
      <c r="F63" s="40">
        <v>9.9999999999999867E-2</v>
      </c>
      <c r="G63" s="40">
        <v>0.1000000000000001</v>
      </c>
      <c r="H63" s="40">
        <v>9.9999999999999978E-2</v>
      </c>
      <c r="I63" s="41"/>
      <c r="K63" s="91" t="s">
        <v>70</v>
      </c>
      <c r="L63" s="40">
        <v>0.91148045503168285</v>
      </c>
      <c r="M63" s="40">
        <v>-8.6811655397613929</v>
      </c>
      <c r="N63" s="40">
        <v>0.14933079883325359</v>
      </c>
      <c r="O63" s="40">
        <v>0.14999999999999991</v>
      </c>
      <c r="P63" s="40">
        <v>0.15</v>
      </c>
      <c r="Q63" s="40">
        <v>0.15000000000000011</v>
      </c>
      <c r="R63" s="40">
        <v>0.14999999999999991</v>
      </c>
    </row>
    <row r="64" spans="1:19">
      <c r="A64" s="91" t="s">
        <v>71</v>
      </c>
      <c r="B64" s="40">
        <v>0.91888275955118404</v>
      </c>
      <c r="C64" s="40">
        <v>-8.8931250959633221</v>
      </c>
      <c r="D64" s="40">
        <v>-6.8376058791377092E-2</v>
      </c>
      <c r="E64" s="40">
        <v>9.9999999999999756E-2</v>
      </c>
      <c r="F64" s="40">
        <v>9.9999999999999867E-2</v>
      </c>
      <c r="G64" s="40">
        <v>9.9999999999999978E-2</v>
      </c>
      <c r="H64" s="40">
        <v>9.9999999999999978E-2</v>
      </c>
      <c r="I64" s="41"/>
      <c r="K64" s="91" t="s">
        <v>71</v>
      </c>
      <c r="L64" s="40">
        <v>0.92315208799585857</v>
      </c>
      <c r="M64" s="40">
        <v>-8.372434301438938</v>
      </c>
      <c r="N64" s="40">
        <v>-1.214573990762036E-2</v>
      </c>
      <c r="O64" s="40">
        <v>0.14999999999999991</v>
      </c>
      <c r="P64" s="40">
        <v>0.15</v>
      </c>
      <c r="Q64" s="40">
        <v>0.15</v>
      </c>
      <c r="R64" s="40">
        <v>0.15</v>
      </c>
    </row>
    <row r="65" spans="1:19">
      <c r="A65" s="91" t="s">
        <v>40</v>
      </c>
      <c r="B65" s="40">
        <v>0.92529939871500111</v>
      </c>
      <c r="C65" s="40">
        <v>-12.21271287544552</v>
      </c>
      <c r="D65" s="40">
        <v>0.13133020472833479</v>
      </c>
      <c r="E65" s="40">
        <v>0.1000000000000001</v>
      </c>
      <c r="F65" s="40">
        <v>9.9999999999999978E-2</v>
      </c>
      <c r="G65" s="40">
        <v>0.1000000000000001</v>
      </c>
      <c r="H65" s="40">
        <v>9.9999999999999867E-2</v>
      </c>
      <c r="I65" s="41"/>
      <c r="K65" s="91" t="s">
        <v>40</v>
      </c>
      <c r="L65" s="40">
        <v>0.92923100930894842</v>
      </c>
      <c r="M65" s="40">
        <v>-11.51730693463259</v>
      </c>
      <c r="N65" s="40">
        <v>0.17704966763736971</v>
      </c>
      <c r="O65" s="40">
        <v>0.15000000000000011</v>
      </c>
      <c r="P65" s="40">
        <v>0.15000000000000011</v>
      </c>
      <c r="Q65" s="40">
        <v>0.14999999999999991</v>
      </c>
      <c r="R65" s="40">
        <v>0.15</v>
      </c>
    </row>
    <row r="66" spans="1:19">
      <c r="A66" s="91" t="s">
        <v>72</v>
      </c>
      <c r="B66" s="40">
        <v>0.92569706944768415</v>
      </c>
      <c r="C66" s="40">
        <v>-16.322427237164899</v>
      </c>
      <c r="D66" s="40">
        <v>0.33387439578991512</v>
      </c>
      <c r="E66" s="40">
        <v>9.9999999999999978E-2</v>
      </c>
      <c r="F66" s="40">
        <v>9.9999999999999867E-2</v>
      </c>
      <c r="G66" s="40">
        <v>9.9999999999999867E-2</v>
      </c>
      <c r="H66" s="40">
        <v>9.9999999999999978E-2</v>
      </c>
      <c r="K66" s="91" t="s">
        <v>72</v>
      </c>
      <c r="L66" s="40">
        <v>0.92960775000306928</v>
      </c>
      <c r="M66" s="40">
        <v>-15.41072054047201</v>
      </c>
      <c r="N66" s="40">
        <v>0.36893363811676161</v>
      </c>
      <c r="O66" s="40">
        <v>0.14999999999999991</v>
      </c>
      <c r="P66" s="40">
        <v>0.15000000000000011</v>
      </c>
      <c r="Q66" s="40">
        <v>0.15</v>
      </c>
      <c r="R66" s="40">
        <v>0.15</v>
      </c>
    </row>
    <row r="67" spans="1:19">
      <c r="A67" s="91" t="s">
        <v>73</v>
      </c>
      <c r="B67" s="40">
        <v>0.93544769906332292</v>
      </c>
      <c r="C67" s="40">
        <v>-18.662909736330121</v>
      </c>
      <c r="D67" s="40">
        <v>0.32452185321534438</v>
      </c>
      <c r="E67" s="40">
        <v>9.9999999999999978E-2</v>
      </c>
      <c r="F67" s="40">
        <v>9.9999999999999978E-2</v>
      </c>
      <c r="G67" s="40">
        <v>0.1000000000000001</v>
      </c>
      <c r="H67" s="40">
        <v>9.9999999999999867E-2</v>
      </c>
      <c r="K67" s="91" t="s">
        <v>73</v>
      </c>
      <c r="L67" s="40">
        <v>0.93884518858630595</v>
      </c>
      <c r="M67" s="40">
        <v>-17.628019750207478</v>
      </c>
      <c r="N67" s="40">
        <v>0.36007333462506308</v>
      </c>
      <c r="O67" s="40">
        <v>0.15</v>
      </c>
      <c r="P67" s="40">
        <v>0.15</v>
      </c>
      <c r="Q67" s="40">
        <v>0.15000000000000011</v>
      </c>
      <c r="R67" s="40">
        <v>0.15000000000000011</v>
      </c>
    </row>
    <row r="68" spans="1:19">
      <c r="A68" s="91" t="s">
        <v>42</v>
      </c>
      <c r="B68" s="40">
        <v>0.92833657528543112</v>
      </c>
      <c r="C68" s="40">
        <v>-14.43938975080115</v>
      </c>
      <c r="D68" s="40">
        <v>0.22510452212298529</v>
      </c>
      <c r="E68" s="40">
        <v>9.9999999999999978E-2</v>
      </c>
      <c r="F68" s="40">
        <v>9.9999999999999756E-2</v>
      </c>
      <c r="G68" s="40">
        <v>9.9999999999999867E-2</v>
      </c>
      <c r="H68" s="40">
        <v>9.9999999999999978E-2</v>
      </c>
      <c r="K68" s="91" t="s">
        <v>42</v>
      </c>
      <c r="L68" s="40">
        <v>0.93210833448093477</v>
      </c>
      <c r="M68" s="40">
        <v>-13.626790290232661</v>
      </c>
      <c r="N68" s="40">
        <v>0.26588849464282821</v>
      </c>
      <c r="O68" s="40">
        <v>0.14999999999999991</v>
      </c>
      <c r="P68" s="40">
        <v>0.14999999999999991</v>
      </c>
      <c r="Q68" s="40">
        <v>0.14999999999999991</v>
      </c>
      <c r="R68" s="40">
        <v>0.15</v>
      </c>
    </row>
    <row r="69" spans="1:19">
      <c r="A69" s="91" t="s">
        <v>74</v>
      </c>
      <c r="B69" s="40">
        <v>0.941630755382733</v>
      </c>
      <c r="C69" s="40">
        <v>-25.170745519546902</v>
      </c>
      <c r="D69" s="40">
        <v>0.43873152660304099</v>
      </c>
      <c r="E69" s="40">
        <v>9.9999999999999867E-2</v>
      </c>
      <c r="F69" s="40">
        <v>0.1000000000000001</v>
      </c>
      <c r="G69" s="40">
        <v>9.9999999999999867E-2</v>
      </c>
      <c r="H69" s="40">
        <v>9.9999999999999978E-2</v>
      </c>
      <c r="K69" s="91" t="s">
        <v>74</v>
      </c>
      <c r="L69" s="40">
        <v>0.94470282088890489</v>
      </c>
      <c r="M69" s="40">
        <v>-23.793337860623382</v>
      </c>
      <c r="N69" s="40">
        <v>0.46827197257130188</v>
      </c>
      <c r="O69" s="40">
        <v>0.15</v>
      </c>
      <c r="P69" s="40">
        <v>0.15000000000000011</v>
      </c>
      <c r="Q69" s="40">
        <v>0.15</v>
      </c>
      <c r="R69" s="40">
        <v>0.15</v>
      </c>
    </row>
    <row r="70" spans="1:19">
      <c r="A70" s="91" t="s">
        <v>75</v>
      </c>
      <c r="B70" s="40">
        <v>0.92116631530441173</v>
      </c>
      <c r="C70" s="40">
        <v>-11.58746602601293</v>
      </c>
      <c r="D70" s="40">
        <v>0.13598620120338939</v>
      </c>
      <c r="E70" s="40">
        <v>9.9999999999999978E-2</v>
      </c>
      <c r="F70" s="40">
        <v>9.9999999999999978E-2</v>
      </c>
      <c r="G70" s="40">
        <v>9.9999999999999978E-2</v>
      </c>
      <c r="H70" s="40">
        <v>9.9999999999999978E-2</v>
      </c>
      <c r="I70" s="43"/>
      <c r="K70" s="91" t="s">
        <v>75</v>
      </c>
      <c r="L70" s="40">
        <v>0.92531545660417946</v>
      </c>
      <c r="M70" s="40">
        <v>-10.924967814117521</v>
      </c>
      <c r="N70" s="40">
        <v>0.18146061166636901</v>
      </c>
      <c r="O70" s="40">
        <v>0.15000000000000011</v>
      </c>
      <c r="P70" s="40">
        <v>0.15</v>
      </c>
      <c r="Q70" s="40">
        <v>0.15</v>
      </c>
      <c r="R70" s="40">
        <v>0.15000000000000011</v>
      </c>
      <c r="S70" s="43"/>
    </row>
    <row r="71" spans="1:19">
      <c r="A71" s="91" t="s">
        <v>76</v>
      </c>
      <c r="B71" s="40">
        <v>0.92418048947619136</v>
      </c>
      <c r="C71" s="40">
        <v>-14.66260600742301</v>
      </c>
      <c r="D71" s="40">
        <v>0.27801892107825937</v>
      </c>
      <c r="E71" s="40">
        <v>9.9999999999999978E-2</v>
      </c>
      <c r="F71" s="40">
        <v>9.9999999999999978E-2</v>
      </c>
      <c r="G71" s="40">
        <v>9.9999999999999978E-2</v>
      </c>
      <c r="H71" s="40">
        <v>0.1000000000000001</v>
      </c>
      <c r="K71" s="91" t="s">
        <v>76</v>
      </c>
      <c r="L71" s="40">
        <v>0.92817099003007608</v>
      </c>
      <c r="M71" s="40">
        <v>-13.838258322821799</v>
      </c>
      <c r="N71" s="40">
        <v>0.31601792523203509</v>
      </c>
      <c r="O71" s="40">
        <v>0.15</v>
      </c>
      <c r="P71" s="40">
        <v>0.14999999999999991</v>
      </c>
      <c r="Q71" s="40">
        <v>0.15000000000000011</v>
      </c>
      <c r="R71" s="40">
        <v>0.15</v>
      </c>
    </row>
    <row r="72" spans="1:19">
      <c r="A72" s="91" t="s">
        <v>77</v>
      </c>
      <c r="B72" s="40">
        <v>0.92361900663540586</v>
      </c>
      <c r="C72" s="40">
        <v>-14.417686849909989</v>
      </c>
      <c r="D72" s="40">
        <v>0.27194147213746428</v>
      </c>
      <c r="E72" s="40">
        <v>9.9999999999999867E-2</v>
      </c>
      <c r="F72" s="40">
        <v>9.9999999999999867E-2</v>
      </c>
      <c r="G72" s="40">
        <v>0.1000000000000001</v>
      </c>
      <c r="H72" s="40">
        <v>0.1000000000000001</v>
      </c>
      <c r="K72" s="91" t="s">
        <v>77</v>
      </c>
      <c r="L72" s="40">
        <v>0.92763905891775289</v>
      </c>
      <c r="M72" s="40">
        <v>-13.606229647283151</v>
      </c>
      <c r="N72" s="40">
        <v>0.31026034202496611</v>
      </c>
      <c r="O72" s="40">
        <v>0.15000000000000011</v>
      </c>
      <c r="P72" s="40">
        <v>0.15</v>
      </c>
      <c r="Q72" s="40">
        <v>0.15</v>
      </c>
      <c r="R72" s="40">
        <v>0.15</v>
      </c>
    </row>
    <row r="73" spans="1:19">
      <c r="A73" s="91" t="s">
        <v>78</v>
      </c>
      <c r="B73" s="40">
        <v>0.92887336651376706</v>
      </c>
      <c r="C73" s="40">
        <v>-15.3274586352569</v>
      </c>
      <c r="D73" s="40">
        <v>0.26172192660273902</v>
      </c>
      <c r="E73" s="40">
        <v>9.9999999999999978E-2</v>
      </c>
      <c r="F73" s="40">
        <v>0.1000000000000001</v>
      </c>
      <c r="G73" s="40">
        <v>0.1000000000000001</v>
      </c>
      <c r="H73" s="40">
        <v>0.1000000000000001</v>
      </c>
      <c r="I73" s="43"/>
      <c r="K73" s="91" t="s">
        <v>78</v>
      </c>
      <c r="L73" s="40">
        <v>0.93261687353935818</v>
      </c>
      <c r="M73" s="40">
        <v>-14.46811870708548</v>
      </c>
      <c r="N73" s="40">
        <v>0.30057866730785798</v>
      </c>
      <c r="O73" s="40">
        <v>0.14999999999999991</v>
      </c>
      <c r="P73" s="40">
        <v>0.15000000000000011</v>
      </c>
      <c r="Q73" s="40">
        <v>0.15</v>
      </c>
      <c r="R73" s="40">
        <v>0.15</v>
      </c>
      <c r="S73" s="43"/>
    </row>
    <row r="74" spans="1:19">
      <c r="A74" s="91" t="s">
        <v>50</v>
      </c>
      <c r="B74" s="40">
        <v>0.92081924119853675</v>
      </c>
      <c r="C74" s="40">
        <v>-11.3318947742899</v>
      </c>
      <c r="D74" s="40">
        <v>0.121945756329827</v>
      </c>
      <c r="E74" s="40">
        <v>9.9999999999999978E-2</v>
      </c>
      <c r="F74" s="40">
        <v>9.9999999999999867E-2</v>
      </c>
      <c r="G74" s="40">
        <v>0.1000000000000001</v>
      </c>
      <c r="H74" s="40">
        <v>9.9999999999999867E-2</v>
      </c>
      <c r="K74" s="91" t="s">
        <v>50</v>
      </c>
      <c r="L74" s="40">
        <v>0.92498664955650856</v>
      </c>
      <c r="M74" s="40">
        <v>-10.682847680906219</v>
      </c>
      <c r="N74" s="40">
        <v>0.16815913757562551</v>
      </c>
      <c r="O74" s="40">
        <v>0.15000000000000011</v>
      </c>
      <c r="P74" s="40">
        <v>0.15</v>
      </c>
      <c r="Q74" s="40">
        <v>0.15000000000000011</v>
      </c>
      <c r="R74" s="40">
        <v>0.14999999999999991</v>
      </c>
    </row>
    <row r="75" spans="1:19">
      <c r="A75" s="91" t="s">
        <v>79</v>
      </c>
      <c r="B75" s="40">
        <v>0.94352037663414523</v>
      </c>
      <c r="C75" s="40">
        <v>-62.002244815451043</v>
      </c>
      <c r="D75" s="40">
        <v>0.75905218076687553</v>
      </c>
      <c r="E75" s="40">
        <v>9.9999999999999867E-2</v>
      </c>
      <c r="F75" s="40">
        <v>9.9999999999999978E-2</v>
      </c>
      <c r="G75" s="40">
        <v>9.9999999999999867E-2</v>
      </c>
      <c r="H75" s="40">
        <v>9.9999999999999978E-2</v>
      </c>
      <c r="K75" s="91" t="s">
        <v>79</v>
      </c>
      <c r="L75" s="40">
        <v>0.94649298839024287</v>
      </c>
      <c r="M75" s="40">
        <v>-58.686337193585203</v>
      </c>
      <c r="N75" s="40">
        <v>0.77173364493704</v>
      </c>
      <c r="O75" s="40">
        <v>0.15</v>
      </c>
      <c r="P75" s="40">
        <v>0.14999999999999991</v>
      </c>
      <c r="Q75" s="40">
        <v>0.15000000000000011</v>
      </c>
      <c r="R75" s="40">
        <v>0.15</v>
      </c>
    </row>
    <row r="76" spans="1:19">
      <c r="A76" s="91" t="s">
        <v>80</v>
      </c>
      <c r="B76" s="40">
        <v>0.93585279420412504</v>
      </c>
      <c r="C76" s="40">
        <v>-19.050788855872451</v>
      </c>
      <c r="D76" s="40">
        <v>0.33340568023721678</v>
      </c>
      <c r="E76" s="40">
        <v>0.1000000000000001</v>
      </c>
      <c r="F76" s="40">
        <v>0.1000000000000002</v>
      </c>
      <c r="G76" s="40">
        <v>9.9999999999999978E-2</v>
      </c>
      <c r="H76" s="40">
        <v>9.9999999999999867E-2</v>
      </c>
      <c r="I76" s="43"/>
      <c r="K76" s="91" t="s">
        <v>80</v>
      </c>
      <c r="L76" s="40">
        <v>0.93922896293022362</v>
      </c>
      <c r="M76" s="40">
        <v>-17.99548417924759</v>
      </c>
      <c r="N76" s="40">
        <v>0.36848959180367907</v>
      </c>
      <c r="O76" s="40">
        <v>0.15</v>
      </c>
      <c r="P76" s="40">
        <v>0.15</v>
      </c>
      <c r="Q76" s="40">
        <v>0.15000000000000011</v>
      </c>
      <c r="R76" s="40">
        <v>0.15000000000000011</v>
      </c>
      <c r="S76" s="43"/>
    </row>
    <row r="77" spans="1:19">
      <c r="A77" s="91" t="s">
        <v>81</v>
      </c>
      <c r="B77" s="40">
        <v>0.93033019286353724</v>
      </c>
      <c r="C77" s="40">
        <v>-13.1501775896003</v>
      </c>
      <c r="D77" s="40">
        <v>0.13031031901702589</v>
      </c>
      <c r="E77" s="40">
        <v>9.9999999999999978E-2</v>
      </c>
      <c r="F77" s="40">
        <v>9.9999999999999978E-2</v>
      </c>
      <c r="G77" s="40">
        <v>0.1000000000000001</v>
      </c>
      <c r="H77" s="40">
        <v>9.9999999999999978E-2</v>
      </c>
      <c r="K77" s="91" t="s">
        <v>81</v>
      </c>
      <c r="L77" s="40">
        <v>0.93399702481808788</v>
      </c>
      <c r="M77" s="40">
        <v>-12.405431400673971</v>
      </c>
      <c r="N77" s="40">
        <v>0.17608346012139289</v>
      </c>
      <c r="O77" s="40">
        <v>0.15</v>
      </c>
      <c r="P77" s="40">
        <v>0.15</v>
      </c>
      <c r="Q77" s="40">
        <v>0.15</v>
      </c>
      <c r="R77" s="40">
        <v>0.14999999999999991</v>
      </c>
    </row>
    <row r="78" spans="1:19">
      <c r="A78" s="91" t="s">
        <v>56</v>
      </c>
      <c r="B78" s="40">
        <v>0.92696391924975863</v>
      </c>
      <c r="C78" s="40">
        <v>-15.89999855644033</v>
      </c>
      <c r="D78" s="40">
        <v>0.30538095235927137</v>
      </c>
      <c r="E78" s="40">
        <v>9.9999999999999978E-2</v>
      </c>
      <c r="F78" s="40">
        <v>9.9999999999999978E-2</v>
      </c>
      <c r="G78" s="40">
        <v>9.9999999999999978E-2</v>
      </c>
      <c r="H78" s="40">
        <v>9.9999999999999867E-2</v>
      </c>
      <c r="K78" s="91" t="s">
        <v>56</v>
      </c>
      <c r="L78" s="40">
        <v>0.93080792349977126</v>
      </c>
      <c r="M78" s="40">
        <v>-15.01052494820663</v>
      </c>
      <c r="N78" s="40">
        <v>0.34193984960352031</v>
      </c>
      <c r="O78" s="40">
        <v>0.15</v>
      </c>
      <c r="P78" s="40">
        <v>0.15</v>
      </c>
      <c r="Q78" s="40">
        <v>0.15000000000000011</v>
      </c>
      <c r="R78" s="40">
        <v>0.15</v>
      </c>
    </row>
    <row r="79" spans="1:19">
      <c r="A79" s="91" t="s">
        <v>6</v>
      </c>
      <c r="B79" s="40">
        <v>0.9261450769720333</v>
      </c>
      <c r="C79" s="40">
        <v>-14.283704010715169</v>
      </c>
      <c r="D79" s="40">
        <v>0.24043884256875561</v>
      </c>
      <c r="E79" s="40">
        <v>9.9999999999999867E-2</v>
      </c>
      <c r="F79" s="40">
        <v>9.9999999999999978E-2</v>
      </c>
      <c r="G79" s="40">
        <v>9.9999999999999867E-2</v>
      </c>
      <c r="H79" s="40">
        <v>9.9999999999999867E-2</v>
      </c>
      <c r="I79" s="43"/>
      <c r="K79" s="91" t="s">
        <v>6</v>
      </c>
      <c r="L79" s="40">
        <v>0.9300321781840315</v>
      </c>
      <c r="M79" s="40">
        <v>-13.479298536467001</v>
      </c>
      <c r="N79" s="40">
        <v>0.28041574559145283</v>
      </c>
      <c r="O79" s="40">
        <v>0.15000000000000011</v>
      </c>
      <c r="P79" s="40">
        <v>0.1499999999999998</v>
      </c>
      <c r="Q79" s="40">
        <v>0.15000000000000011</v>
      </c>
      <c r="R79" s="40">
        <v>0.15000000000000011</v>
      </c>
      <c r="S79" s="43"/>
    </row>
    <row r="80" spans="1:19">
      <c r="A80" s="39"/>
      <c r="B80" s="43"/>
      <c r="K80" s="39"/>
      <c r="L80" s="43"/>
    </row>
    <row r="81" spans="1:19">
      <c r="A81" s="39"/>
      <c r="B81" s="43"/>
      <c r="C81" s="43"/>
      <c r="D81" s="43"/>
      <c r="E81" s="43"/>
      <c r="F81" s="43"/>
      <c r="G81" s="43"/>
      <c r="H81" s="43"/>
      <c r="I81" s="43"/>
      <c r="K81" s="39"/>
      <c r="L81" s="43"/>
      <c r="M81" s="43"/>
      <c r="N81" s="43"/>
      <c r="O81" s="43"/>
      <c r="P81" s="43"/>
      <c r="Q81" s="43"/>
      <c r="R81" s="43"/>
      <c r="S81" s="43"/>
    </row>
    <row r="82" spans="1:19">
      <c r="A82" s="39"/>
      <c r="B82" s="43"/>
      <c r="K82" s="39"/>
      <c r="L82" s="43"/>
    </row>
    <row r="83" spans="1:19">
      <c r="A83" s="39"/>
      <c r="K83" s="39"/>
    </row>
    <row r="84" spans="1:19" ht="21" customHeight="1">
      <c r="A84" s="49" t="s">
        <v>82</v>
      </c>
      <c r="B84" s="38" t="s">
        <v>28</v>
      </c>
      <c r="C84" s="46" t="s">
        <v>29</v>
      </c>
      <c r="D84" s="47" t="s">
        <v>30</v>
      </c>
      <c r="E84" s="48" t="s">
        <v>31</v>
      </c>
      <c r="F84" s="48" t="s">
        <v>32</v>
      </c>
      <c r="G84" s="46" t="s">
        <v>33</v>
      </c>
      <c r="H84" s="46" t="s">
        <v>34</v>
      </c>
      <c r="K84" s="50" t="s">
        <v>82</v>
      </c>
      <c r="L84" s="38" t="s">
        <v>28</v>
      </c>
      <c r="M84" s="46" t="s">
        <v>29</v>
      </c>
      <c r="N84" s="47" t="s">
        <v>30</v>
      </c>
      <c r="O84" s="48" t="s">
        <v>31</v>
      </c>
      <c r="P84" s="48" t="s">
        <v>32</v>
      </c>
      <c r="Q84" s="46" t="s">
        <v>33</v>
      </c>
      <c r="R84" s="46" t="s">
        <v>34</v>
      </c>
    </row>
    <row r="85" spans="1:19">
      <c r="A85" s="91" t="s">
        <v>6</v>
      </c>
      <c r="B85" s="40">
        <v>0.2</v>
      </c>
      <c r="C85" s="40">
        <v>9.9999999999999978E-2</v>
      </c>
      <c r="D85" s="40">
        <v>4.9999999999999933E-2</v>
      </c>
      <c r="E85" s="40">
        <v>3.000000000000003E-2</v>
      </c>
      <c r="F85" s="40">
        <v>1.000000000000012E-2</v>
      </c>
      <c r="G85" s="40">
        <v>9.9999999999998979E-3</v>
      </c>
      <c r="H85" s="40">
        <v>9.9999999999998979E-3</v>
      </c>
      <c r="I85" s="43"/>
      <c r="K85" s="91" t="s">
        <v>6</v>
      </c>
      <c r="L85" s="40">
        <v>0.4</v>
      </c>
      <c r="M85" s="40">
        <v>0.29999999999999988</v>
      </c>
      <c r="N85" s="40">
        <v>0.14999999999999991</v>
      </c>
      <c r="O85" s="40">
        <v>5.0000000000000162E-2</v>
      </c>
      <c r="P85" s="40">
        <v>3.000000000000003E-2</v>
      </c>
      <c r="Q85" s="40">
        <v>2.9999999999999919E-2</v>
      </c>
      <c r="R85" s="40">
        <v>2.9999999999999919E-2</v>
      </c>
      <c r="S85" s="43"/>
    </row>
    <row r="86" spans="1:19">
      <c r="A86" s="39"/>
      <c r="B86" s="43"/>
      <c r="K86" s="39"/>
      <c r="L86" s="43"/>
    </row>
    <row r="87" spans="1:19">
      <c r="A87" s="39"/>
      <c r="B87" s="43"/>
      <c r="K87" s="39"/>
      <c r="L87" s="43"/>
    </row>
    <row r="88" spans="1:19">
      <c r="A88" s="39"/>
      <c r="B88" s="43"/>
      <c r="K88" s="39"/>
      <c r="L88" s="43"/>
    </row>
    <row r="89" spans="1:19">
      <c r="A89" s="39"/>
      <c r="B89" s="43"/>
      <c r="K89" s="39"/>
      <c r="L89" s="43"/>
    </row>
    <row r="90" spans="1:19" ht="21" customHeight="1">
      <c r="A90" s="49" t="s">
        <v>83</v>
      </c>
      <c r="B90" s="38" t="s">
        <v>28</v>
      </c>
      <c r="C90" s="46" t="s">
        <v>29</v>
      </c>
      <c r="D90" s="47" t="s">
        <v>30</v>
      </c>
      <c r="E90" s="48" t="s">
        <v>31</v>
      </c>
      <c r="F90" s="48" t="s">
        <v>32</v>
      </c>
      <c r="G90" s="46" t="s">
        <v>33</v>
      </c>
      <c r="H90" s="46" t="s">
        <v>34</v>
      </c>
      <c r="K90" s="50" t="s">
        <v>83</v>
      </c>
      <c r="L90" s="38" t="s">
        <v>28</v>
      </c>
      <c r="M90" s="46" t="s">
        <v>29</v>
      </c>
      <c r="N90" s="47" t="s">
        <v>30</v>
      </c>
      <c r="O90" s="48" t="s">
        <v>31</v>
      </c>
      <c r="P90" s="48" t="s">
        <v>32</v>
      </c>
      <c r="Q90" s="46" t="s">
        <v>33</v>
      </c>
      <c r="R90" s="46" t="s">
        <v>34</v>
      </c>
    </row>
    <row r="91" spans="1:19">
      <c r="A91" s="91" t="s">
        <v>6</v>
      </c>
      <c r="B91" s="40">
        <v>0.3</v>
      </c>
      <c r="C91" s="40">
        <v>0.15</v>
      </c>
      <c r="D91" s="40">
        <v>9.9999999999999867E-2</v>
      </c>
      <c r="E91" s="40">
        <v>5.0000000000000162E-2</v>
      </c>
      <c r="F91" s="40">
        <v>5.0000000000000162E-2</v>
      </c>
      <c r="G91" s="40">
        <v>5.0000000000000037E-2</v>
      </c>
      <c r="H91" s="40">
        <v>5.0000000000000037E-2</v>
      </c>
      <c r="K91" s="91" t="s">
        <v>6</v>
      </c>
      <c r="L91" s="40">
        <v>0.5</v>
      </c>
      <c r="M91" s="40">
        <v>0.29999999999999988</v>
      </c>
      <c r="N91" s="40">
        <v>0.14999999999999991</v>
      </c>
      <c r="O91" s="40">
        <v>0.1000000000000001</v>
      </c>
      <c r="P91" s="40">
        <v>5.0000000000000162E-2</v>
      </c>
      <c r="Q91" s="40">
        <v>5.0000000000000037E-2</v>
      </c>
      <c r="R91" s="40">
        <v>5.0000000000000037E-2</v>
      </c>
    </row>
    <row r="92" spans="1:19">
      <c r="A92" s="39"/>
      <c r="B92" s="43"/>
      <c r="K92" s="39"/>
      <c r="L92" s="43"/>
    </row>
    <row r="93" spans="1:19">
      <c r="A93" s="39"/>
      <c r="B93" s="43"/>
      <c r="K93" s="39"/>
      <c r="L93" s="43"/>
    </row>
    <row r="94" spans="1:19">
      <c r="A94" s="39"/>
      <c r="B94" s="43"/>
      <c r="K94" s="39"/>
      <c r="L94" s="43"/>
    </row>
    <row r="95" spans="1:19">
      <c r="A95" s="39"/>
      <c r="B95" s="43"/>
      <c r="K95" s="39"/>
      <c r="L95" s="43"/>
    </row>
    <row r="96" spans="1:19" ht="21" customHeight="1">
      <c r="A96" s="49" t="s">
        <v>12</v>
      </c>
      <c r="B96" s="38" t="s">
        <v>28</v>
      </c>
      <c r="C96" s="46" t="s">
        <v>29</v>
      </c>
      <c r="D96" s="47" t="s">
        <v>30</v>
      </c>
      <c r="E96" s="48" t="s">
        <v>31</v>
      </c>
      <c r="F96" s="48" t="s">
        <v>32</v>
      </c>
      <c r="G96" s="46" t="s">
        <v>33</v>
      </c>
      <c r="H96" s="46" t="s">
        <v>34</v>
      </c>
      <c r="K96" s="50" t="s">
        <v>12</v>
      </c>
      <c r="L96" s="38" t="s">
        <v>28</v>
      </c>
      <c r="M96" s="46" t="s">
        <v>29</v>
      </c>
      <c r="N96" s="47" t="s">
        <v>30</v>
      </c>
      <c r="O96" s="48" t="s">
        <v>31</v>
      </c>
      <c r="P96" s="48" t="s">
        <v>32</v>
      </c>
      <c r="Q96" s="46" t="s">
        <v>33</v>
      </c>
      <c r="R96" s="46" t="s">
        <v>34</v>
      </c>
    </row>
    <row r="97" spans="1:18">
      <c r="A97" s="91" t="s">
        <v>6</v>
      </c>
      <c r="B97" s="40">
        <v>0.7</v>
      </c>
      <c r="C97" s="40">
        <v>0.40000000000000008</v>
      </c>
      <c r="D97" s="40">
        <v>0.25</v>
      </c>
      <c r="E97" s="40">
        <v>0.14999999999999991</v>
      </c>
      <c r="F97" s="40">
        <v>0.15000000000000011</v>
      </c>
      <c r="G97" s="40">
        <v>0.14999999999999991</v>
      </c>
      <c r="H97" s="40">
        <v>0.15000000000000011</v>
      </c>
      <c r="K97" s="91" t="s">
        <v>6</v>
      </c>
      <c r="L97" s="40">
        <v>0.9</v>
      </c>
      <c r="M97" s="40">
        <v>0.6</v>
      </c>
      <c r="N97" s="40">
        <v>0.3</v>
      </c>
      <c r="O97" s="40">
        <v>0.20000000000000009</v>
      </c>
      <c r="P97" s="40">
        <v>0.15000000000000011</v>
      </c>
      <c r="Q97" s="40">
        <v>0.14999999999999991</v>
      </c>
      <c r="R97" s="40">
        <v>0.15000000000000011</v>
      </c>
    </row>
    <row r="98" spans="1:18">
      <c r="A98" s="43"/>
      <c r="B98" s="43"/>
      <c r="K98" s="43"/>
      <c r="L98" s="43"/>
    </row>
    <row r="99" spans="1:18">
      <c r="A99" s="43"/>
      <c r="B99" s="43"/>
      <c r="K99" s="43"/>
      <c r="L99" s="43"/>
    </row>
    <row r="100" spans="1:18">
      <c r="A100" s="43"/>
      <c r="B100" s="43"/>
      <c r="K100" s="43"/>
      <c r="L100" s="43"/>
    </row>
    <row r="101" spans="1:18">
      <c r="A101" s="43"/>
      <c r="B101" s="43"/>
      <c r="K101" s="43"/>
      <c r="L101" s="43"/>
    </row>
    <row r="102" spans="1:18" ht="21" customHeight="1">
      <c r="A102" s="49" t="s">
        <v>84</v>
      </c>
      <c r="B102" s="38" t="s">
        <v>28</v>
      </c>
      <c r="C102" s="46" t="s">
        <v>29</v>
      </c>
      <c r="D102" s="47" t="s">
        <v>30</v>
      </c>
      <c r="E102" s="48" t="s">
        <v>31</v>
      </c>
      <c r="F102" s="48" t="s">
        <v>32</v>
      </c>
      <c r="G102" s="46" t="s">
        <v>33</v>
      </c>
      <c r="H102" s="46" t="s">
        <v>34</v>
      </c>
      <c r="K102" s="50" t="s">
        <v>84</v>
      </c>
      <c r="L102" s="38" t="s">
        <v>28</v>
      </c>
      <c r="M102" s="46" t="s">
        <v>29</v>
      </c>
      <c r="N102" s="47" t="s">
        <v>30</v>
      </c>
      <c r="O102" s="48" t="s">
        <v>31</v>
      </c>
      <c r="P102" s="48" t="s">
        <v>32</v>
      </c>
      <c r="Q102" s="46" t="s">
        <v>33</v>
      </c>
      <c r="R102" s="46" t="s">
        <v>34</v>
      </c>
    </row>
    <row r="103" spans="1:18">
      <c r="A103" s="91" t="s">
        <v>6</v>
      </c>
      <c r="B103" s="40">
        <v>0.89225782531908027</v>
      </c>
      <c r="C103" s="40">
        <v>-13.107784448684241</v>
      </c>
      <c r="D103" s="40">
        <v>0.43593875296962131</v>
      </c>
      <c r="E103" s="40">
        <v>9.9999999999999978E-2</v>
      </c>
      <c r="F103" s="40">
        <v>9.9999999999999978E-2</v>
      </c>
      <c r="G103" s="40">
        <v>0.1000000000000001</v>
      </c>
      <c r="H103" s="40">
        <v>9.9999999999999978E-2</v>
      </c>
      <c r="K103" s="91" t="s">
        <v>6</v>
      </c>
      <c r="L103" s="40">
        <v>0.89792846609176025</v>
      </c>
      <c r="M103" s="40">
        <v>-12.36526947770086</v>
      </c>
      <c r="N103" s="40">
        <v>0.46562618702385161</v>
      </c>
      <c r="O103" s="40">
        <v>0.15</v>
      </c>
      <c r="P103" s="40">
        <v>0.15000000000000011</v>
      </c>
      <c r="Q103" s="40">
        <v>0.15</v>
      </c>
      <c r="R103" s="40">
        <v>0.15000000000000011</v>
      </c>
    </row>
    <row r="104" spans="1:18">
      <c r="A104" s="43"/>
      <c r="B104" s="43"/>
      <c r="K104" s="43"/>
      <c r="L104" s="43"/>
    </row>
    <row r="105" spans="1:18">
      <c r="A105" s="43"/>
      <c r="B105" s="43"/>
      <c r="K105" s="43"/>
      <c r="L105" s="43"/>
    </row>
    <row r="106" spans="1:18">
      <c r="A106" s="43"/>
      <c r="B106" s="43"/>
      <c r="K106" s="43"/>
      <c r="L106" s="43"/>
    </row>
    <row r="107" spans="1:18">
      <c r="A107" s="43"/>
    </row>
    <row r="108" spans="1:18">
      <c r="A108" s="43"/>
    </row>
    <row r="109" spans="1:18">
      <c r="A109" s="43"/>
    </row>
    <row r="110" spans="1:18">
      <c r="A110" s="43"/>
    </row>
    <row r="111" spans="1:18">
      <c r="A111" s="43"/>
    </row>
    <row r="112" spans="1:18">
      <c r="A112" s="43"/>
    </row>
    <row r="128" spans="11:11">
      <c r="K128" s="43"/>
    </row>
    <row r="129" spans="2:19">
      <c r="B129" s="43"/>
      <c r="C129" s="43"/>
      <c r="D129" s="43"/>
      <c r="E129" s="43"/>
      <c r="F129" s="43"/>
      <c r="G129" s="43"/>
      <c r="H129" s="43"/>
      <c r="I129" s="43"/>
      <c r="K129" s="43"/>
      <c r="L129" s="43"/>
      <c r="M129" s="43"/>
      <c r="N129" s="43"/>
      <c r="O129" s="43"/>
      <c r="P129" s="43"/>
      <c r="Q129" s="43"/>
      <c r="R129" s="43"/>
      <c r="S129" s="43"/>
    </row>
    <row r="130" spans="2:19">
      <c r="B130" s="43"/>
      <c r="K130" s="43"/>
      <c r="L130" s="43"/>
    </row>
    <row r="131" spans="2:19">
      <c r="K131" s="43"/>
    </row>
    <row r="132" spans="2:19">
      <c r="K132" s="43"/>
    </row>
    <row r="133" spans="2:19">
      <c r="B133" s="43"/>
      <c r="C133" s="43"/>
      <c r="D133" s="43"/>
      <c r="E133" s="43"/>
      <c r="F133" s="43"/>
      <c r="G133" s="43"/>
      <c r="H133" s="43"/>
      <c r="I133" s="43"/>
      <c r="K133" s="43"/>
      <c r="L133" s="43"/>
      <c r="M133" s="43"/>
      <c r="N133" s="43"/>
      <c r="O133" s="43"/>
      <c r="P133" s="43"/>
      <c r="Q133" s="43"/>
      <c r="R133" s="43"/>
      <c r="S133" s="43"/>
    </row>
    <row r="134" spans="2:19">
      <c r="B134" s="43"/>
      <c r="K134" s="43"/>
      <c r="L134" s="43"/>
    </row>
    <row r="135" spans="2:19">
      <c r="K135" s="43"/>
    </row>
    <row r="136" spans="2:19">
      <c r="K136" s="43"/>
    </row>
    <row r="137" spans="2:19">
      <c r="B137" s="43"/>
      <c r="C137" s="43"/>
      <c r="D137" s="43"/>
      <c r="E137" s="43"/>
      <c r="F137" s="43"/>
      <c r="G137" s="43"/>
      <c r="H137" s="43"/>
      <c r="I137" s="43"/>
      <c r="K137" s="43"/>
      <c r="L137" s="43"/>
      <c r="M137" s="43"/>
      <c r="N137" s="43"/>
      <c r="O137" s="43"/>
      <c r="P137" s="43"/>
      <c r="Q137" s="43"/>
      <c r="R137" s="43"/>
      <c r="S137" s="43"/>
    </row>
    <row r="138" spans="2:19">
      <c r="B138" s="43"/>
      <c r="K138" s="43"/>
      <c r="L138" s="43"/>
    </row>
    <row r="139" spans="2:19">
      <c r="K139" s="43"/>
    </row>
    <row r="140" spans="2:19">
      <c r="K140" s="43"/>
    </row>
    <row r="141" spans="2:19">
      <c r="B141" s="43"/>
      <c r="C141" s="43"/>
      <c r="D141" s="43"/>
      <c r="E141" s="43"/>
      <c r="F141" s="43"/>
      <c r="G141" s="43"/>
      <c r="H141" s="43"/>
      <c r="I141" s="43"/>
      <c r="K141" s="43"/>
      <c r="L141" s="43"/>
      <c r="M141" s="43"/>
      <c r="N141" s="43"/>
      <c r="O141" s="43"/>
      <c r="P141" s="43"/>
      <c r="Q141" s="43"/>
      <c r="R141" s="43"/>
      <c r="S141" s="43"/>
    </row>
    <row r="142" spans="2:19">
      <c r="B142" s="43"/>
      <c r="K142" s="43"/>
      <c r="L142" s="43"/>
    </row>
    <row r="158" spans="2:2">
      <c r="B158" s="43"/>
    </row>
    <row r="159" spans="2:2">
      <c r="B159" s="43"/>
    </row>
    <row r="160" spans="2:2">
      <c r="B160" s="43"/>
    </row>
    <row r="161" spans="1:12">
      <c r="B161" s="43"/>
    </row>
    <row r="162" spans="1:12">
      <c r="B162" s="43"/>
      <c r="L162" s="43"/>
    </row>
    <row r="163" spans="1:12">
      <c r="B163" s="43"/>
      <c r="L163" s="43"/>
    </row>
    <row r="164" spans="1:12">
      <c r="B164" s="43"/>
      <c r="L164" s="43"/>
    </row>
    <row r="165" spans="1:12">
      <c r="B165" s="43"/>
      <c r="L165" s="43"/>
    </row>
    <row r="166" spans="1:12">
      <c r="A166" s="43"/>
      <c r="L166" s="43"/>
    </row>
    <row r="167" spans="1:12">
      <c r="A167" s="43"/>
      <c r="L167" s="43"/>
    </row>
    <row r="168" spans="1:12">
      <c r="A168" s="43"/>
      <c r="L168" s="43"/>
    </row>
    <row r="169" spans="1:12">
      <c r="A169" s="43"/>
      <c r="L169" s="43"/>
    </row>
    <row r="170" spans="1:12">
      <c r="A170" s="43"/>
    </row>
    <row r="171" spans="1:12">
      <c r="A171" s="43"/>
    </row>
    <row r="172" spans="1:12">
      <c r="A172" s="43"/>
    </row>
    <row r="173" spans="1:12">
      <c r="A173" s="43"/>
    </row>
    <row r="174" spans="1:12">
      <c r="A174" s="43"/>
    </row>
    <row r="175" spans="1:12">
      <c r="A175" s="43"/>
    </row>
    <row r="176" spans="1:12">
      <c r="A176" s="43"/>
    </row>
    <row r="177" spans="1:1">
      <c r="A177" s="43"/>
    </row>
    <row r="178" spans="1:1">
      <c r="A178" s="43"/>
    </row>
    <row r="179" spans="1:1">
      <c r="A179" s="43"/>
    </row>
    <row r="180" spans="1:1">
      <c r="A180" s="43"/>
    </row>
    <row r="181" spans="1:1">
      <c r="A181" s="43"/>
    </row>
    <row r="182" spans="1:1">
      <c r="A182" s="43"/>
    </row>
    <row r="183" spans="1:1">
      <c r="A183" s="43"/>
    </row>
    <row r="184" spans="1:1">
      <c r="A184" s="43"/>
    </row>
    <row r="185" spans="1:1">
      <c r="A185" s="43"/>
    </row>
    <row r="186" spans="1:1">
      <c r="A186" s="43"/>
    </row>
    <row r="187" spans="1:1">
      <c r="A187" s="43"/>
    </row>
    <row r="210" spans="11:11">
      <c r="K210" s="43"/>
    </row>
    <row r="211" spans="11:11">
      <c r="K211" s="43"/>
    </row>
    <row r="212" spans="11:11">
      <c r="K212" s="43"/>
    </row>
    <row r="213" spans="11:11">
      <c r="K213" s="43"/>
    </row>
    <row r="214" spans="11:11">
      <c r="K214" s="43"/>
    </row>
    <row r="215" spans="11:11">
      <c r="K215" s="43"/>
    </row>
    <row r="216" spans="11:11">
      <c r="K216" s="43"/>
    </row>
    <row r="217" spans="11:11">
      <c r="K217" s="43"/>
    </row>
    <row r="218" spans="11:11">
      <c r="K218" s="43"/>
    </row>
    <row r="219" spans="11:11">
      <c r="K219" s="43"/>
    </row>
    <row r="220" spans="11:11">
      <c r="K220" s="43"/>
    </row>
    <row r="221" spans="11:11">
      <c r="K221" s="43"/>
    </row>
    <row r="222" spans="11:11">
      <c r="K222" s="43"/>
    </row>
    <row r="223" spans="11:11">
      <c r="K223" s="43"/>
    </row>
    <row r="224" spans="11:11">
      <c r="K224" s="43"/>
    </row>
    <row r="225" spans="11:11">
      <c r="K225" s="43"/>
    </row>
    <row r="226" spans="11:11">
      <c r="K226" s="43"/>
    </row>
    <row r="227" spans="11:11">
      <c r="K227" s="43"/>
    </row>
    <row r="228" spans="11:11">
      <c r="K228" s="43"/>
    </row>
    <row r="229" spans="11:11">
      <c r="K229" s="43"/>
    </row>
    <row r="230" spans="11:11">
      <c r="K230" s="43"/>
    </row>
    <row r="231" spans="11:11">
      <c r="K231" s="43"/>
    </row>
    <row r="254" spans="2:2">
      <c r="B254" s="43"/>
    </row>
    <row r="255" spans="2:2">
      <c r="B255" s="43"/>
    </row>
    <row r="256" spans="2:2">
      <c r="B256" s="43"/>
    </row>
    <row r="257" spans="2:12">
      <c r="B257" s="43"/>
    </row>
    <row r="258" spans="2:12">
      <c r="B258" s="43"/>
      <c r="L258" s="43"/>
    </row>
    <row r="259" spans="2:12">
      <c r="B259" s="43"/>
      <c r="L259" s="43"/>
    </row>
    <row r="260" spans="2:12">
      <c r="B260" s="43"/>
      <c r="L260" s="43"/>
    </row>
    <row r="261" spans="2:12">
      <c r="B261" s="43"/>
      <c r="L261" s="43"/>
    </row>
    <row r="262" spans="2:12">
      <c r="B262" s="43"/>
      <c r="L262" s="43"/>
    </row>
    <row r="263" spans="2:12">
      <c r="B263" s="43"/>
      <c r="L263" s="43"/>
    </row>
    <row r="264" spans="2:12">
      <c r="B264" s="43"/>
      <c r="L264" s="43"/>
    </row>
    <row r="265" spans="2:12">
      <c r="B265" s="43"/>
      <c r="L265" s="43"/>
    </row>
    <row r="266" spans="2:12">
      <c r="B266" s="43"/>
      <c r="L266" s="43"/>
    </row>
    <row r="267" spans="2:12">
      <c r="B267" s="43"/>
      <c r="L267" s="43"/>
    </row>
    <row r="268" spans="2:12">
      <c r="B268" s="43"/>
      <c r="L268" s="43"/>
    </row>
    <row r="269" spans="2:12">
      <c r="B269" s="43"/>
      <c r="L269" s="43"/>
    </row>
    <row r="270" spans="2:12">
      <c r="B270" s="43"/>
      <c r="L270" s="43"/>
    </row>
    <row r="271" spans="2:12">
      <c r="B271" s="43"/>
      <c r="L271" s="43"/>
    </row>
    <row r="272" spans="2:12">
      <c r="B272" s="43"/>
      <c r="L272" s="43"/>
    </row>
    <row r="273" spans="2:12">
      <c r="B273" s="43"/>
      <c r="L273" s="43"/>
    </row>
    <row r="274" spans="2:12">
      <c r="B274" s="43"/>
      <c r="L274" s="43"/>
    </row>
    <row r="275" spans="2:12">
      <c r="B275" s="43"/>
      <c r="L275" s="43"/>
    </row>
    <row r="276" spans="2:12">
      <c r="B276" s="43"/>
      <c r="L276" s="43"/>
    </row>
    <row r="277" spans="2:12">
      <c r="B277" s="43"/>
      <c r="L277" s="43"/>
    </row>
    <row r="278" spans="2:12">
      <c r="B278" s="43"/>
      <c r="L278" s="43"/>
    </row>
    <row r="279" spans="2:12">
      <c r="B279" s="43"/>
      <c r="L279" s="43"/>
    </row>
    <row r="280" spans="2:12">
      <c r="B280" s="43"/>
      <c r="L280" s="43"/>
    </row>
    <row r="281" spans="2:12">
      <c r="B281" s="43"/>
      <c r="L281" s="43"/>
    </row>
    <row r="282" spans="2:12">
      <c r="B282" s="43"/>
      <c r="L282" s="43"/>
    </row>
    <row r="283" spans="2:12">
      <c r="B283" s="43"/>
      <c r="L283" s="43"/>
    </row>
    <row r="284" spans="2:12">
      <c r="B284" s="43"/>
      <c r="L284" s="43"/>
    </row>
    <row r="285" spans="2:12">
      <c r="B285" s="43"/>
      <c r="L285" s="43"/>
    </row>
    <row r="286" spans="2:12">
      <c r="L286" s="43"/>
    </row>
    <row r="287" spans="2:12">
      <c r="L287" s="43"/>
    </row>
    <row r="288" spans="2:12">
      <c r="L288" s="43"/>
    </row>
    <row r="289" spans="12:12">
      <c r="L289" s="43"/>
    </row>
  </sheetData>
  <mergeCells count="2">
    <mergeCell ref="A1:H1"/>
    <mergeCell ref="K1:R1"/>
  </mergeCells>
  <conditionalFormatting sqref="B6:H28">
    <cfRule type="colorScale" priority="17">
      <colorScale>
        <cfvo type="min"/>
        <cfvo type="max"/>
        <color rgb="FFFCFCFF"/>
        <color rgb="FFF8696B"/>
      </colorScale>
    </cfRule>
  </conditionalFormatting>
  <conditionalFormatting sqref="L6:R28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4:R47">
    <cfRule type="colorScale" priority="15">
      <colorScale>
        <cfvo type="min"/>
        <cfvo type="max"/>
        <color rgb="FFFCFCFF"/>
        <color rgb="FFF8696B"/>
      </colorScale>
    </cfRule>
  </conditionalFormatting>
  <conditionalFormatting sqref="B34:H47">
    <cfRule type="colorScale" priority="14">
      <colorScale>
        <cfvo type="min"/>
        <cfvo type="max"/>
        <color rgb="FFFCFCFF"/>
        <color rgb="FFF8696B"/>
      </colorScale>
    </cfRule>
  </conditionalFormatting>
  <conditionalFormatting sqref="B53:H53">
    <cfRule type="colorScale" priority="13">
      <colorScale>
        <cfvo type="min"/>
        <cfvo type="max"/>
        <color rgb="FFFCFCFF"/>
        <color rgb="FFF8696B"/>
      </colorScale>
    </cfRule>
  </conditionalFormatting>
  <conditionalFormatting sqref="B59:H79">
    <cfRule type="colorScale" priority="10">
      <colorScale>
        <cfvo type="min"/>
        <cfvo type="max"/>
        <color rgb="FFFCFCFF"/>
        <color rgb="FFF8696B"/>
      </colorScale>
    </cfRule>
  </conditionalFormatting>
  <conditionalFormatting sqref="B85:H85">
    <cfRule type="colorScale" priority="11">
      <colorScale>
        <cfvo type="min"/>
        <cfvo type="max"/>
        <color rgb="FFFCFCFF"/>
        <color rgb="FFF8696B"/>
      </colorScale>
    </cfRule>
  </conditionalFormatting>
  <conditionalFormatting sqref="L59:R79">
    <cfRule type="colorScale" priority="9">
      <colorScale>
        <cfvo type="min"/>
        <cfvo type="max"/>
        <color rgb="FFFCFCFF"/>
        <color rgb="FFF8696B"/>
      </colorScale>
    </cfRule>
  </conditionalFormatting>
  <conditionalFormatting sqref="B91:H91">
    <cfRule type="colorScale" priority="8">
      <colorScale>
        <cfvo type="min"/>
        <cfvo type="max"/>
        <color rgb="FFFCFCFF"/>
        <color rgb="FFF8696B"/>
      </colorScale>
    </cfRule>
  </conditionalFormatting>
  <conditionalFormatting sqref="B97:H97">
    <cfRule type="colorScale" priority="7">
      <colorScale>
        <cfvo type="min"/>
        <cfvo type="max"/>
        <color rgb="FFFCFCFF"/>
        <color rgb="FFF8696B"/>
      </colorScale>
    </cfRule>
  </conditionalFormatting>
  <conditionalFormatting sqref="B103:H103">
    <cfRule type="colorScale" priority="6">
      <colorScale>
        <cfvo type="min"/>
        <cfvo type="max"/>
        <color rgb="FFFCFCFF"/>
        <color rgb="FFF8696B"/>
      </colorScale>
    </cfRule>
  </conditionalFormatting>
  <conditionalFormatting sqref="L103:R103">
    <cfRule type="colorScale" priority="5">
      <colorScale>
        <cfvo type="min"/>
        <cfvo type="max"/>
        <color rgb="FFFCFCFF"/>
        <color rgb="FFF8696B"/>
      </colorScale>
    </cfRule>
  </conditionalFormatting>
  <conditionalFormatting sqref="L97:R97">
    <cfRule type="colorScale" priority="4">
      <colorScale>
        <cfvo type="min"/>
        <cfvo type="max"/>
        <color rgb="FFFCFCFF"/>
        <color rgb="FFF8696B"/>
      </colorScale>
    </cfRule>
  </conditionalFormatting>
  <conditionalFormatting sqref="L91:R91">
    <cfRule type="colorScale" priority="3">
      <colorScale>
        <cfvo type="min"/>
        <cfvo type="max"/>
        <color rgb="FFFCFCFF"/>
        <color rgb="FFF8696B"/>
      </colorScale>
    </cfRule>
  </conditionalFormatting>
  <conditionalFormatting sqref="L85:R85">
    <cfRule type="colorScale" priority="2">
      <colorScale>
        <cfvo type="min"/>
        <cfvo type="max"/>
        <color rgb="FFFCFCFF"/>
        <color rgb="FFF8696B"/>
      </colorScale>
    </cfRule>
  </conditionalFormatting>
  <conditionalFormatting sqref="L53:R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AEDFE"/>
  </sheetPr>
  <dimension ref="A1:W144"/>
  <sheetViews>
    <sheetView workbookViewId="0">
      <selection activeCell="B69" sqref="B69"/>
    </sheetView>
  </sheetViews>
  <sheetFormatPr baseColWidth="10" defaultRowHeight="16"/>
  <cols>
    <col min="1" max="1" width="21.6640625" style="87" customWidth="1"/>
    <col min="2" max="2" width="16.5" style="87" customWidth="1"/>
    <col min="3" max="11" width="16" style="87" bestFit="1" customWidth="1"/>
    <col min="12" max="12" width="18.1640625" style="87" customWidth="1"/>
    <col min="13" max="23" width="16" style="87" bestFit="1" customWidth="1"/>
    <col min="24" max="48" width="10.83203125" style="87" customWidth="1"/>
    <col min="49" max="16384" width="10.83203125" style="87"/>
  </cols>
  <sheetData>
    <row r="1" spans="1:22" ht="26" customHeight="1">
      <c r="A1" s="106" t="s">
        <v>85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15</v>
      </c>
      <c r="E5" s="67">
        <f>SUM(B38:D38)</f>
        <v>-43548891.054491013</v>
      </c>
      <c r="F5" s="68">
        <f>SUM(B69:D69)</f>
        <v>-91690077.339661598</v>
      </c>
    </row>
    <row r="6" spans="1:22" ht="19" customHeight="1">
      <c r="B6" s="4"/>
      <c r="D6" s="20" t="s">
        <v>16</v>
      </c>
      <c r="E6" s="69">
        <f>SUM(E38:P38)</f>
        <v>-39852830.54359518</v>
      </c>
      <c r="F6" s="70">
        <f>SUM(E69:P69)</f>
        <v>-106178040.92712249</v>
      </c>
      <c r="K6" s="32"/>
      <c r="L6" s="32"/>
      <c r="M6" s="32"/>
    </row>
    <row r="7" spans="1:22" ht="17" customHeight="1" thickBot="1">
      <c r="D7" s="21" t="s">
        <v>86</v>
      </c>
      <c r="E7" s="71">
        <f>SUM(Q38:V38)</f>
        <v>-2788504.0768594025</v>
      </c>
      <c r="F7" s="72">
        <f>SUM(Q69:V69)</f>
        <v>-12917781.490203844</v>
      </c>
    </row>
    <row r="8" spans="1:22" ht="20" customHeight="1" thickTop="1" thickBot="1">
      <c r="D8" s="22" t="s">
        <v>6</v>
      </c>
      <c r="E8" s="73">
        <f>SUM(E5:E7)</f>
        <v>-86190225.674945593</v>
      </c>
      <c r="F8" s="74">
        <f>SUM(F5:F7)</f>
        <v>-210785899.75698793</v>
      </c>
    </row>
    <row r="9" spans="1:22" ht="19" customHeight="1">
      <c r="B9" s="9"/>
    </row>
    <row r="10" spans="1:22" ht="17" customHeight="1"/>
    <row r="11" spans="1:22" ht="26" customHeight="1">
      <c r="A11" s="108" t="s">
        <v>87</v>
      </c>
      <c r="B11" s="107"/>
      <c r="C11" s="107"/>
      <c r="D11" s="107"/>
      <c r="E11" s="107"/>
      <c r="F11" s="107"/>
      <c r="G11" s="107"/>
      <c r="H11" s="107"/>
      <c r="I11" s="107"/>
      <c r="J11" s="107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5"/>
    </row>
    <row r="13" spans="1:22">
      <c r="M13" s="75"/>
    </row>
    <row r="14" spans="1:22" ht="17" customHeight="1">
      <c r="M14" s="7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2" t="s">
        <v>88</v>
      </c>
      <c r="B16" s="89">
        <f t="shared" ref="B16:V16" si="0">C99-C76</f>
        <v>-284513.57139425282</v>
      </c>
      <c r="C16" s="89">
        <f t="shared" si="0"/>
        <v>-302039.33657149738</v>
      </c>
      <c r="D16" s="89">
        <f t="shared" si="0"/>
        <v>-184748.18198369083</v>
      </c>
      <c r="E16" s="89">
        <f t="shared" si="0"/>
        <v>-181174.11132663197</v>
      </c>
      <c r="F16" s="89">
        <f t="shared" si="0"/>
        <v>-162495.59674369893</v>
      </c>
      <c r="G16" s="89">
        <f t="shared" si="0"/>
        <v>-122995.04128584382</v>
      </c>
      <c r="H16" s="89">
        <f t="shared" si="0"/>
        <v>-122421.86286161095</v>
      </c>
      <c r="I16" s="89">
        <f t="shared" si="0"/>
        <v>-91019.109406758915</v>
      </c>
      <c r="J16" s="89">
        <f t="shared" si="0"/>
        <v>-70309.793723490089</v>
      </c>
      <c r="K16" s="89">
        <f t="shared" si="0"/>
        <v>-91412.961743301013</v>
      </c>
      <c r="L16" s="89">
        <f t="shared" si="0"/>
        <v>-55650.003051029053</v>
      </c>
      <c r="M16" s="89">
        <f t="shared" si="0"/>
        <v>-55604.629377339035</v>
      </c>
      <c r="N16" s="89">
        <f t="shared" si="0"/>
        <v>-46497.77914005192</v>
      </c>
      <c r="O16" s="89">
        <f t="shared" si="0"/>
        <v>-37289.146421398036</v>
      </c>
      <c r="P16" s="89">
        <f t="shared" si="0"/>
        <v>-27467.041118678055</v>
      </c>
      <c r="Q16" s="89">
        <f t="shared" si="0"/>
        <v>-28971.506043443922</v>
      </c>
      <c r="R16" s="89">
        <f t="shared" si="0"/>
        <v>-22991.756144656101</v>
      </c>
      <c r="S16" s="89">
        <f t="shared" si="0"/>
        <v>-18493.567905073985</v>
      </c>
      <c r="T16" s="89">
        <f t="shared" si="0"/>
        <v>-18467.894254327985</v>
      </c>
      <c r="U16" s="89">
        <f t="shared" si="0"/>
        <v>-13601.736692741048</v>
      </c>
      <c r="V16" s="89">
        <f t="shared" si="0"/>
        <v>-10779.510231185006</v>
      </c>
    </row>
    <row r="17" spans="1:22">
      <c r="A17" s="2" t="s">
        <v>89</v>
      </c>
      <c r="B17" s="89">
        <f t="shared" ref="B17:V17" si="1">C100-C77</f>
        <v>-130340.43114693603</v>
      </c>
      <c r="C17" s="89">
        <f t="shared" si="1"/>
        <v>-137014.42726761708</v>
      </c>
      <c r="D17" s="89">
        <f t="shared" si="1"/>
        <v>-64988.176578716841</v>
      </c>
      <c r="E17" s="89">
        <f t="shared" si="1"/>
        <v>-54558.881577325054</v>
      </c>
      <c r="F17" s="89">
        <f t="shared" si="1"/>
        <v>-41889.481988290325</v>
      </c>
      <c r="G17" s="89">
        <f t="shared" si="1"/>
        <v>-27965.30237360904</v>
      </c>
      <c r="H17" s="89">
        <f t="shared" si="1"/>
        <v>-24872.060035329312</v>
      </c>
      <c r="I17" s="89">
        <f t="shared" si="1"/>
        <v>-16066.291441254783</v>
      </c>
      <c r="J17" s="89">
        <f t="shared" si="1"/>
        <v>-11208.09363812115</v>
      </c>
      <c r="K17" s="89">
        <f t="shared" si="1"/>
        <v>-13034.528535431717</v>
      </c>
      <c r="L17" s="89">
        <f t="shared" si="1"/>
        <v>-6918.509461295791</v>
      </c>
      <c r="M17" s="89">
        <f t="shared" si="1"/>
        <v>-6084.5966785810888</v>
      </c>
      <c r="N17" s="89">
        <f t="shared" si="1"/>
        <v>-4549.5192642831244</v>
      </c>
      <c r="O17" s="89">
        <f t="shared" si="1"/>
        <v>-3186.0714954109862</v>
      </c>
      <c r="P17" s="89">
        <f t="shared" si="1"/>
        <v>-2086.2433852008544</v>
      </c>
      <c r="Q17" s="89">
        <f t="shared" si="1"/>
        <v>-1837.4992300490849</v>
      </c>
      <c r="R17" s="89">
        <f t="shared" si="1"/>
        <v>-1270.4840553770773</v>
      </c>
      <c r="S17" s="89">
        <f t="shared" si="1"/>
        <v>-902.63886006595567</v>
      </c>
      <c r="T17" s="89">
        <f t="shared" si="1"/>
        <v>-801.92867504293099</v>
      </c>
      <c r="U17" s="89">
        <f t="shared" si="1"/>
        <v>-520.74183597136289</v>
      </c>
      <c r="V17" s="89">
        <f t="shared" si="1"/>
        <v>-367.70909153483808</v>
      </c>
    </row>
    <row r="18" spans="1:22">
      <c r="A18" s="2" t="s">
        <v>37</v>
      </c>
      <c r="B18" s="89">
        <f t="shared" ref="B18:V18" si="2">C101-C78</f>
        <v>-470785.1692208387</v>
      </c>
      <c r="C18" s="89">
        <f t="shared" si="2"/>
        <v>-501438.14031380042</v>
      </c>
      <c r="D18" s="89">
        <f t="shared" si="2"/>
        <v>-239891.9299628404</v>
      </c>
      <c r="E18" s="89">
        <f t="shared" si="2"/>
        <v>-201788.25515119452</v>
      </c>
      <c r="F18" s="89">
        <f t="shared" si="2"/>
        <v>-159290.30991034862</v>
      </c>
      <c r="G18" s="89">
        <f t="shared" si="2"/>
        <v>-106618.38135918789</v>
      </c>
      <c r="H18" s="89">
        <f t="shared" si="2"/>
        <v>-93897.36324644275</v>
      </c>
      <c r="I18" s="89">
        <f t="shared" si="2"/>
        <v>-61230.201469291002</v>
      </c>
      <c r="J18" s="89">
        <f t="shared" si="2"/>
        <v>-41939.311271985061</v>
      </c>
      <c r="K18" s="89">
        <f t="shared" si="2"/>
        <v>-48122.202592798509</v>
      </c>
      <c r="L18" s="89">
        <f t="shared" si="2"/>
        <v>-25921.337156863883</v>
      </c>
      <c r="M18" s="89">
        <f t="shared" si="2"/>
        <v>-22768.303209653124</v>
      </c>
      <c r="N18" s="89">
        <f t="shared" si="2"/>
        <v>-16812.424657844938</v>
      </c>
      <c r="O18" s="89">
        <f t="shared" si="2"/>
        <v>-11897.74077267386</v>
      </c>
      <c r="P18" s="89">
        <f t="shared" si="2"/>
        <v>-7771.8926729457453</v>
      </c>
      <c r="Q18" s="89">
        <f t="shared" si="2"/>
        <v>-7041.8937893696129</v>
      </c>
      <c r="R18" s="89">
        <f t="shared" si="2"/>
        <v>-4926.5991188520566</v>
      </c>
      <c r="S18" s="89">
        <f t="shared" si="2"/>
        <v>-3498.2698168922216</v>
      </c>
      <c r="T18" s="89">
        <f t="shared" si="2"/>
        <v>-3085.7325240578502</v>
      </c>
      <c r="U18" s="89">
        <f t="shared" si="2"/>
        <v>-2006.929860224016</v>
      </c>
      <c r="V18" s="89">
        <f t="shared" si="2"/>
        <v>-1403.6848903959617</v>
      </c>
    </row>
    <row r="19" spans="1:22">
      <c r="A19" s="2" t="s">
        <v>38</v>
      </c>
      <c r="B19" s="89">
        <f t="shared" ref="B19:V19" si="3">C102-C79</f>
        <v>-1276677.9394565802</v>
      </c>
      <c r="C19" s="89">
        <f t="shared" si="3"/>
        <v>-1348401.0797197893</v>
      </c>
      <c r="D19" s="89">
        <f t="shared" si="3"/>
        <v>-642981.45354646072</v>
      </c>
      <c r="E19" s="89">
        <f t="shared" si="3"/>
        <v>-542481.83255789056</v>
      </c>
      <c r="F19" s="89">
        <f t="shared" si="3"/>
        <v>-420459.01459335908</v>
      </c>
      <c r="G19" s="89">
        <f t="shared" si="3"/>
        <v>-282491.2228134498</v>
      </c>
      <c r="H19" s="89">
        <f t="shared" si="3"/>
        <v>-250020.50560322963</v>
      </c>
      <c r="I19" s="89">
        <f t="shared" si="3"/>
        <v>-162553.2931185402</v>
      </c>
      <c r="J19" s="89">
        <f t="shared" si="3"/>
        <v>-112633.39725753106</v>
      </c>
      <c r="K19" s="89">
        <f t="shared" si="3"/>
        <v>-129330.33597366884</v>
      </c>
      <c r="L19" s="89">
        <f t="shared" si="3"/>
        <v>-69536.328016029671</v>
      </c>
      <c r="M19" s="89">
        <f t="shared" si="3"/>
        <v>-60948.986760810018</v>
      </c>
      <c r="N19" s="89">
        <f t="shared" si="3"/>
        <v>-45410.152248259634</v>
      </c>
      <c r="O19" s="89">
        <f t="shared" si="3"/>
        <v>-31920.209631239995</v>
      </c>
      <c r="P19" s="89">
        <f t="shared" si="3"/>
        <v>-20900.846345510334</v>
      </c>
      <c r="Q19" s="89">
        <f t="shared" si="3"/>
        <v>-18731.813218299299</v>
      </c>
      <c r="R19" s="89">
        <f t="shared" si="3"/>
        <v>-12986.23368098028</v>
      </c>
      <c r="S19" s="89">
        <f t="shared" si="3"/>
        <v>-9256.7029857803136</v>
      </c>
      <c r="T19" s="89">
        <f t="shared" si="3"/>
        <v>-8204.2953818198293</v>
      </c>
      <c r="U19" s="89">
        <f t="shared" si="3"/>
        <v>-5330.7727265916765</v>
      </c>
      <c r="V19" s="89">
        <f t="shared" si="3"/>
        <v>-3756.511676819995</v>
      </c>
    </row>
    <row r="20" spans="1:22">
      <c r="A20" s="2" t="s">
        <v>39</v>
      </c>
      <c r="B20" s="89">
        <f t="shared" ref="B20:V20" si="4">C103-C80</f>
        <v>-476567.82790694013</v>
      </c>
      <c r="C20" s="89">
        <f t="shared" si="4"/>
        <v>-500273.01113463938</v>
      </c>
      <c r="D20" s="89">
        <f t="shared" si="4"/>
        <v>-237462.87136992998</v>
      </c>
      <c r="E20" s="89">
        <f t="shared" si="4"/>
        <v>-203324.02563008107</v>
      </c>
      <c r="F20" s="89">
        <f t="shared" si="4"/>
        <v>-155642.57392614894</v>
      </c>
      <c r="G20" s="89">
        <f t="shared" si="4"/>
        <v>-104369.56730302982</v>
      </c>
      <c r="H20" s="89">
        <f t="shared" si="4"/>
        <v>-92575.985220462084</v>
      </c>
      <c r="I20" s="89">
        <f t="shared" si="4"/>
        <v>-60143.626626469195</v>
      </c>
      <c r="J20" s="89">
        <f t="shared" si="4"/>
        <v>-42036.197624580935</v>
      </c>
      <c r="K20" s="89">
        <f t="shared" si="4"/>
        <v>-48472.29803654179</v>
      </c>
      <c r="L20" s="89">
        <f t="shared" si="4"/>
        <v>-25929.161371501163</v>
      </c>
      <c r="M20" s="89">
        <f t="shared" si="4"/>
        <v>-22632.1101876311</v>
      </c>
      <c r="N20" s="89">
        <f t="shared" si="4"/>
        <v>-16973.781133379787</v>
      </c>
      <c r="O20" s="89">
        <f t="shared" si="4"/>
        <v>-11871.812212528661</v>
      </c>
      <c r="P20" s="89">
        <f t="shared" si="4"/>
        <v>-7775.7992048300803</v>
      </c>
      <c r="Q20" s="89">
        <f t="shared" si="4"/>
        <v>-6978.1336821503937</v>
      </c>
      <c r="R20" s="89">
        <f t="shared" si="4"/>
        <v>-4808.5191780105233</v>
      </c>
      <c r="S20" s="89">
        <f t="shared" si="4"/>
        <v>-3430.9520079586655</v>
      </c>
      <c r="T20" s="89">
        <f t="shared" si="4"/>
        <v>-3050.5124786198139</v>
      </c>
      <c r="U20" s="89">
        <f t="shared" si="4"/>
        <v>-1979.6861390192062</v>
      </c>
      <c r="V20" s="89">
        <f t="shared" si="4"/>
        <v>-1404.0012138187885</v>
      </c>
    </row>
    <row r="21" spans="1:22">
      <c r="A21" s="2" t="s">
        <v>90</v>
      </c>
      <c r="B21" s="89">
        <f t="shared" ref="B21:V21" si="5">C104-C81</f>
        <v>-2888944.9630908817</v>
      </c>
      <c r="C21" s="89">
        <f t="shared" si="5"/>
        <v>-3047038.3727674</v>
      </c>
      <c r="D21" s="89">
        <f t="shared" si="5"/>
        <v>-1450162.1221211329</v>
      </c>
      <c r="E21" s="89">
        <f t="shared" si="5"/>
        <v>-1244908.174843777</v>
      </c>
      <c r="F21" s="89">
        <f t="shared" si="5"/>
        <v>-964306.2364144288</v>
      </c>
      <c r="G21" s="89">
        <f t="shared" si="5"/>
        <v>-646441.31537453085</v>
      </c>
      <c r="H21" s="89">
        <f t="shared" si="5"/>
        <v>-571071.90337055922</v>
      </c>
      <c r="I21" s="89">
        <f t="shared" si="5"/>
        <v>-372506.13982266933</v>
      </c>
      <c r="J21" s="89">
        <f t="shared" si="5"/>
        <v>-258154.23227275908</v>
      </c>
      <c r="K21" s="89">
        <f t="shared" si="5"/>
        <v>-296707.17257434875</v>
      </c>
      <c r="L21" s="89">
        <f t="shared" si="5"/>
        <v>-158885.69935867935</v>
      </c>
      <c r="M21" s="89">
        <f t="shared" si="5"/>
        <v>-139544.25502727926</v>
      </c>
      <c r="N21" s="89">
        <f t="shared" si="5"/>
        <v>-104002.53582027927</v>
      </c>
      <c r="O21" s="89">
        <f t="shared" si="5"/>
        <v>-73081.339232489467</v>
      </c>
      <c r="P21" s="89">
        <f t="shared" si="5"/>
        <v>-47755.313531391323</v>
      </c>
      <c r="Q21" s="89">
        <f t="shared" si="5"/>
        <v>-43441.229129560292</v>
      </c>
      <c r="R21" s="89">
        <f t="shared" si="5"/>
        <v>-30101.381233651191</v>
      </c>
      <c r="S21" s="89">
        <f t="shared" si="5"/>
        <v>-21449.026318721473</v>
      </c>
      <c r="T21" s="89">
        <f t="shared" si="5"/>
        <v>-19001.233557380736</v>
      </c>
      <c r="U21" s="89">
        <f t="shared" si="5"/>
        <v>-12337.175435610116</v>
      </c>
      <c r="V21" s="89">
        <f t="shared" si="5"/>
        <v>-8707.8292489983141</v>
      </c>
    </row>
    <row r="22" spans="1:22">
      <c r="A22" s="2" t="s">
        <v>41</v>
      </c>
      <c r="B22" s="89">
        <f t="shared" ref="B22:V22" si="6">C105-C82</f>
        <v>-396889.12743702647</v>
      </c>
      <c r="C22" s="89">
        <f t="shared" si="6"/>
        <v>-419411.62081576168</v>
      </c>
      <c r="D22" s="89">
        <f t="shared" si="6"/>
        <v>-257392.57201933686</v>
      </c>
      <c r="E22" s="89">
        <f t="shared" si="6"/>
        <v>-242435.27190670057</v>
      </c>
      <c r="F22" s="89">
        <f t="shared" si="6"/>
        <v>-210922.0502231773</v>
      </c>
      <c r="G22" s="89">
        <f t="shared" si="6"/>
        <v>-161186.94949826342</v>
      </c>
      <c r="H22" s="89">
        <f t="shared" si="6"/>
        <v>-162381.50129190646</v>
      </c>
      <c r="I22" s="89">
        <f t="shared" si="6"/>
        <v>-119131.56428360404</v>
      </c>
      <c r="J22" s="89">
        <f t="shared" si="6"/>
        <v>-94906.699955485063</v>
      </c>
      <c r="K22" s="89">
        <f t="shared" si="6"/>
        <v>-123411.44625093904</v>
      </c>
      <c r="L22" s="89">
        <f t="shared" si="6"/>
        <v>-75084.936104373774</v>
      </c>
      <c r="M22" s="89">
        <f t="shared" si="6"/>
        <v>-74606.947559438995</v>
      </c>
      <c r="N22" s="89">
        <f t="shared" si="6"/>
        <v>-63318.983334329096</v>
      </c>
      <c r="O22" s="89">
        <f t="shared" si="6"/>
        <v>-50320.843206262332</v>
      </c>
      <c r="P22" s="89">
        <f t="shared" si="6"/>
        <v>-37543.860238912399</v>
      </c>
      <c r="Q22" s="89">
        <f t="shared" si="6"/>
        <v>-37360.415192813729</v>
      </c>
      <c r="R22" s="89">
        <f t="shared" si="6"/>
        <v>-29220.098438821384</v>
      </c>
      <c r="S22" s="89">
        <f t="shared" si="6"/>
        <v>-23681.545898895944</v>
      </c>
      <c r="T22" s="89">
        <f t="shared" si="6"/>
        <v>-23885.611059083603</v>
      </c>
      <c r="U22" s="89">
        <f t="shared" si="6"/>
        <v>-17570.46244854969</v>
      </c>
      <c r="V22" s="89">
        <f t="shared" si="6"/>
        <v>-14147.910324636847</v>
      </c>
    </row>
    <row r="23" spans="1:22">
      <c r="A23" s="2" t="s">
        <v>42</v>
      </c>
      <c r="B23" s="89">
        <f t="shared" ref="B23:V23" si="7">C106-C83</f>
        <v>-230095.27144707832</v>
      </c>
      <c r="C23" s="89">
        <f t="shared" si="7"/>
        <v>-244250.8750113342</v>
      </c>
      <c r="D23" s="89">
        <f t="shared" si="7"/>
        <v>-117696.63535291608</v>
      </c>
      <c r="E23" s="89">
        <f t="shared" si="7"/>
        <v>-96027.119778756984</v>
      </c>
      <c r="F23" s="89">
        <f t="shared" si="7"/>
        <v>-75382.882785285823</v>
      </c>
      <c r="G23" s="89">
        <f t="shared" si="7"/>
        <v>-51268.720617561601</v>
      </c>
      <c r="H23" s="89">
        <f t="shared" si="7"/>
        <v>-45439.643737625331</v>
      </c>
      <c r="I23" s="89">
        <f t="shared" si="7"/>
        <v>-29499.388503707014</v>
      </c>
      <c r="J23" s="89">
        <f t="shared" si="7"/>
        <v>-20319.909865278751</v>
      </c>
      <c r="K23" s="89">
        <f t="shared" si="7"/>
        <v>-22977.050793949515</v>
      </c>
      <c r="L23" s="89">
        <f t="shared" si="7"/>
        <v>-12585.759097243659</v>
      </c>
      <c r="M23" s="89">
        <f t="shared" si="7"/>
        <v>-11035.980471253395</v>
      </c>
      <c r="N23" s="89">
        <f t="shared" si="7"/>
        <v>-8187.5792000526562</v>
      </c>
      <c r="O23" s="89">
        <f t="shared" si="7"/>
        <v>-5773.4376277532429</v>
      </c>
      <c r="P23" s="89">
        <f t="shared" si="7"/>
        <v>-3797.5080768577754</v>
      </c>
      <c r="Q23" s="89">
        <f t="shared" si="7"/>
        <v>-3352.2710183467716</v>
      </c>
      <c r="R23" s="89">
        <f t="shared" si="7"/>
        <v>-2334.7621837807819</v>
      </c>
      <c r="S23" s="89">
        <f t="shared" si="7"/>
        <v>-1673.8007885627449</v>
      </c>
      <c r="T23" s="89">
        <f t="shared" si="7"/>
        <v>-1483.4138527661562</v>
      </c>
      <c r="U23" s="89">
        <f t="shared" si="7"/>
        <v>-964.07557569351047</v>
      </c>
      <c r="V23" s="89">
        <f t="shared" si="7"/>
        <v>-677.1392817767337</v>
      </c>
    </row>
    <row r="24" spans="1:22">
      <c r="A24" s="2" t="s">
        <v>91</v>
      </c>
      <c r="B24" s="89">
        <f t="shared" ref="B24:V24" si="8">C107-C84</f>
        <v>-1247531.175069876</v>
      </c>
      <c r="C24" s="89">
        <f t="shared" si="8"/>
        <v>-1328550.4707087874</v>
      </c>
      <c r="D24" s="89">
        <f t="shared" si="8"/>
        <v>-643286.3220224008</v>
      </c>
      <c r="E24" s="89">
        <f t="shared" si="8"/>
        <v>-524236.48873580713</v>
      </c>
      <c r="F24" s="89">
        <f t="shared" si="8"/>
        <v>-411414.9255994875</v>
      </c>
      <c r="G24" s="89">
        <f t="shared" si="8"/>
        <v>-280018.11206599511</v>
      </c>
      <c r="H24" s="89">
        <f t="shared" si="8"/>
        <v>-249346.32956261002</v>
      </c>
      <c r="I24" s="89">
        <f t="shared" si="8"/>
        <v>-162183.95738908928</v>
      </c>
      <c r="J24" s="89">
        <f t="shared" si="8"/>
        <v>-112865.50741969422</v>
      </c>
      <c r="K24" s="89">
        <f t="shared" si="8"/>
        <v>-128041.35610171966</v>
      </c>
      <c r="L24" s="89">
        <f t="shared" si="8"/>
        <v>-70052.863513435237</v>
      </c>
      <c r="M24" s="89">
        <f t="shared" si="8"/>
        <v>-60989.203344201669</v>
      </c>
      <c r="N24" s="89">
        <f t="shared" si="8"/>
        <v>-45645.275380345061</v>
      </c>
      <c r="O24" s="89">
        <f t="shared" si="8"/>
        <v>-32201.961047425866</v>
      </c>
      <c r="P24" s="89">
        <f t="shared" si="8"/>
        <v>-21330.075731474906</v>
      </c>
      <c r="Q24" s="89">
        <f t="shared" si="8"/>
        <v>-18774.267184630036</v>
      </c>
      <c r="R24" s="89">
        <f t="shared" si="8"/>
        <v>-13079.050144344568</v>
      </c>
      <c r="S24" s="89">
        <f t="shared" si="8"/>
        <v>-9398.1312891812995</v>
      </c>
      <c r="T24" s="89">
        <f t="shared" si="8"/>
        <v>-8372.8018048740923</v>
      </c>
      <c r="U24" s="89">
        <f t="shared" si="8"/>
        <v>-5446.9627139922231</v>
      </c>
      <c r="V24" s="89">
        <f t="shared" si="8"/>
        <v>-3853.7600032137707</v>
      </c>
    </row>
    <row r="25" spans="1:22">
      <c r="A25" s="2" t="s">
        <v>92</v>
      </c>
      <c r="B25" s="89">
        <f t="shared" ref="B25:V25" si="9">C108-C85</f>
        <v>-1518740.308661012</v>
      </c>
      <c r="C25" s="89">
        <f t="shared" si="9"/>
        <v>-1599293.3230569772</v>
      </c>
      <c r="D25" s="89">
        <f t="shared" si="9"/>
        <v>-758293.62070317846</v>
      </c>
      <c r="E25" s="89">
        <f t="shared" si="9"/>
        <v>-654647.27857429907</v>
      </c>
      <c r="F25" s="89">
        <f t="shared" si="9"/>
        <v>-504789.27776866034</v>
      </c>
      <c r="G25" s="89">
        <f t="shared" si="9"/>
        <v>-337011.29357185028</v>
      </c>
      <c r="H25" s="89">
        <f t="shared" si="9"/>
        <v>-297693.37894270942</v>
      </c>
      <c r="I25" s="89">
        <f t="shared" si="9"/>
        <v>-194052.12819155864</v>
      </c>
      <c r="J25" s="89">
        <f t="shared" si="9"/>
        <v>-134694.38386910222</v>
      </c>
      <c r="K25" s="89">
        <f t="shared" si="9"/>
        <v>-155785.11634512059</v>
      </c>
      <c r="L25" s="89">
        <f t="shared" si="9"/>
        <v>-82715.359227767214</v>
      </c>
      <c r="M25" s="89">
        <f t="shared" si="9"/>
        <v>-73025.875966461375</v>
      </c>
      <c r="N25" s="89">
        <f t="shared" si="9"/>
        <v>-54417.169544680044</v>
      </c>
      <c r="O25" s="89">
        <f t="shared" si="9"/>
        <v>-38218.746282938868</v>
      </c>
      <c r="P25" s="89">
        <f t="shared" si="9"/>
        <v>-24924.261940583587</v>
      </c>
      <c r="Q25" s="89">
        <f t="shared" si="9"/>
        <v>-22682.915971601382</v>
      </c>
      <c r="R25" s="89">
        <f t="shared" si="9"/>
        <v>-15698.658057440072</v>
      </c>
      <c r="S25" s="89">
        <f t="shared" si="9"/>
        <v>-11154.971252787858</v>
      </c>
      <c r="T25" s="89">
        <f t="shared" si="9"/>
        <v>-9875.8248263597488</v>
      </c>
      <c r="U25" s="89">
        <f t="shared" si="9"/>
        <v>-6414.3923434615135</v>
      </c>
      <c r="V25" s="89">
        <f t="shared" si="9"/>
        <v>-4526.1315462943166</v>
      </c>
    </row>
    <row r="26" spans="1:22">
      <c r="A26" s="2" t="s">
        <v>93</v>
      </c>
      <c r="B26" s="89">
        <f t="shared" ref="B26:V26" si="10">C109-C86</f>
        <v>-818753.34771610983</v>
      </c>
      <c r="C26" s="89">
        <f t="shared" si="10"/>
        <v>-865287.59492177889</v>
      </c>
      <c r="D26" s="89">
        <f t="shared" si="10"/>
        <v>-412678.27033253945</v>
      </c>
      <c r="E26" s="89">
        <f t="shared" si="10"/>
        <v>-355343.13654416986</v>
      </c>
      <c r="F26" s="89">
        <f t="shared" si="10"/>
        <v>-277213.58317045122</v>
      </c>
      <c r="G26" s="89">
        <f t="shared" si="10"/>
        <v>-185994.04360301979</v>
      </c>
      <c r="H26" s="89">
        <f t="shared" si="10"/>
        <v>-163966.59874814004</v>
      </c>
      <c r="I26" s="89">
        <f t="shared" si="10"/>
        <v>-107207.24076676928</v>
      </c>
      <c r="J26" s="89">
        <f t="shared" si="10"/>
        <v>-73852.332895569503</v>
      </c>
      <c r="K26" s="89">
        <f t="shared" si="10"/>
        <v>-84548.996592409909</v>
      </c>
      <c r="L26" s="89">
        <f t="shared" si="10"/>
        <v>-45546.899644391611</v>
      </c>
      <c r="M26" s="89">
        <f t="shared" si="10"/>
        <v>-39845.766669772565</v>
      </c>
      <c r="N26" s="89">
        <f t="shared" si="10"/>
        <v>-29632.004826709628</v>
      </c>
      <c r="O26" s="89">
        <f t="shared" si="10"/>
        <v>-20863.495408609509</v>
      </c>
      <c r="P26" s="89">
        <f t="shared" si="10"/>
        <v>-13625.834803650156</v>
      </c>
      <c r="Q26" s="89">
        <f t="shared" si="10"/>
        <v>-12511.805306751281</v>
      </c>
      <c r="R26" s="89">
        <f t="shared" si="10"/>
        <v>-8695.2678706794977</v>
      </c>
      <c r="S26" s="89">
        <f t="shared" si="10"/>
        <v>-6195.6871952190995</v>
      </c>
      <c r="T26" s="89">
        <f t="shared" si="10"/>
        <v>-5480.0247152484953</v>
      </c>
      <c r="U26" s="89">
        <f t="shared" si="10"/>
        <v>-3559.0714117512107</v>
      </c>
      <c r="V26" s="89">
        <f t="shared" si="10"/>
        <v>-2504.8314394112676</v>
      </c>
    </row>
    <row r="27" spans="1:22">
      <c r="A27" s="2" t="s">
        <v>94</v>
      </c>
      <c r="B27" s="89">
        <f t="shared" ref="B27:V27" si="11">C110-C87</f>
        <v>-49826.141965245362</v>
      </c>
      <c r="C27" s="89">
        <f t="shared" si="11"/>
        <v>-52650.476317687077</v>
      </c>
      <c r="D27" s="89">
        <f t="shared" si="11"/>
        <v>-25269.485017130501</v>
      </c>
      <c r="E27" s="89">
        <f t="shared" si="11"/>
        <v>-20986.275597061496</v>
      </c>
      <c r="F27" s="89">
        <f t="shared" si="11"/>
        <v>-16356.248153688037</v>
      </c>
      <c r="G27" s="89">
        <f t="shared" si="11"/>
        <v>-11052.29926197906</v>
      </c>
      <c r="H27" s="89">
        <f t="shared" si="11"/>
        <v>-9793.8114207570907</v>
      </c>
      <c r="I27" s="89">
        <f t="shared" si="11"/>
        <v>-6355.3696710088989</v>
      </c>
      <c r="J27" s="89">
        <f t="shared" si="11"/>
        <v>-4389.9118362128502</v>
      </c>
      <c r="K27" s="89">
        <f t="shared" si="11"/>
        <v>-5004.6465025548823</v>
      </c>
      <c r="L27" s="89">
        <f t="shared" si="11"/>
        <v>-2725.4480962691596</v>
      </c>
      <c r="M27" s="89">
        <f t="shared" si="11"/>
        <v>-2366.4179678279907</v>
      </c>
      <c r="N27" s="89">
        <f t="shared" si="11"/>
        <v>-1764.5405948909465</v>
      </c>
      <c r="O27" s="89">
        <f t="shared" si="11"/>
        <v>-1240.0592060550116</v>
      </c>
      <c r="P27" s="89">
        <f t="shared" si="11"/>
        <v>-815.09555014967918</v>
      </c>
      <c r="Q27" s="89">
        <f t="shared" si="11"/>
        <v>-724.60828228108585</v>
      </c>
      <c r="R27" s="89">
        <f t="shared" si="11"/>
        <v>-503.23295412398875</v>
      </c>
      <c r="S27" s="89">
        <f t="shared" si="11"/>
        <v>-359.78606831631623</v>
      </c>
      <c r="T27" s="89">
        <f t="shared" si="11"/>
        <v>-319.06925061182119</v>
      </c>
      <c r="U27" s="89">
        <f t="shared" si="11"/>
        <v>-207.2807049282128</v>
      </c>
      <c r="V27" s="89">
        <f t="shared" si="11"/>
        <v>-145.84919906489085</v>
      </c>
    </row>
    <row r="28" spans="1:22">
      <c r="A28" s="2" t="s">
        <v>95</v>
      </c>
      <c r="B28" s="89">
        <f t="shared" ref="B28:V28" si="12">C111-C88</f>
        <v>-91136.67632596381</v>
      </c>
      <c r="C28" s="89">
        <f t="shared" si="12"/>
        <v>-96550.988901093137</v>
      </c>
      <c r="D28" s="89">
        <f t="shared" si="12"/>
        <v>-46587.407860281877</v>
      </c>
      <c r="E28" s="89">
        <f t="shared" si="12"/>
        <v>-38119.880992962979</v>
      </c>
      <c r="F28" s="89">
        <f t="shared" si="12"/>
        <v>-29542.695066944929</v>
      </c>
      <c r="G28" s="89">
        <f t="shared" si="12"/>
        <v>-20190.93475354393</v>
      </c>
      <c r="H28" s="89">
        <f t="shared" si="12"/>
        <v>-17987.807283949107</v>
      </c>
      <c r="I28" s="89">
        <f t="shared" si="12"/>
        <v>-11665.570498046931</v>
      </c>
      <c r="J28" s="89">
        <f t="shared" si="12"/>
        <v>-8156.6445323750377</v>
      </c>
      <c r="K28" s="89">
        <f t="shared" si="12"/>
        <v>-9219.211445979774</v>
      </c>
      <c r="L28" s="89">
        <f t="shared" si="12"/>
        <v>-5026.1980920538772</v>
      </c>
      <c r="M28" s="89">
        <f t="shared" si="12"/>
        <v>-4406.9440080090426</v>
      </c>
      <c r="N28" s="89">
        <f t="shared" si="12"/>
        <v>-3295.1628130681347</v>
      </c>
      <c r="O28" s="89">
        <f t="shared" si="12"/>
        <v>-2316.6475166699383</v>
      </c>
      <c r="P28" s="89">
        <f t="shared" si="12"/>
        <v>-1530.0939054610208</v>
      </c>
      <c r="Q28" s="89">
        <f t="shared" si="12"/>
        <v>-1345.525158401113</v>
      </c>
      <c r="R28" s="89">
        <f t="shared" si="12"/>
        <v>-930.92685130494647</v>
      </c>
      <c r="S28" s="89">
        <f t="shared" si="12"/>
        <v>-670.69459608499892</v>
      </c>
      <c r="T28" s="89">
        <f t="shared" si="12"/>
        <v>-597.54718424705788</v>
      </c>
      <c r="U28" s="89">
        <f t="shared" si="12"/>
        <v>-387.81444941787049</v>
      </c>
      <c r="V28" s="89">
        <f t="shared" si="12"/>
        <v>-275.18515131995082</v>
      </c>
    </row>
    <row r="29" spans="1:22">
      <c r="A29" s="2" t="s">
        <v>96</v>
      </c>
      <c r="B29" s="89">
        <f t="shared" ref="B29:V29" si="13">C112-C89</f>
        <v>-109381.27721032919</v>
      </c>
      <c r="C29" s="89">
        <f t="shared" si="13"/>
        <v>-115692.36586221168</v>
      </c>
      <c r="D29" s="89">
        <f t="shared" si="13"/>
        <v>-55482.459722843021</v>
      </c>
      <c r="E29" s="89">
        <f t="shared" si="13"/>
        <v>-47177.510291732848</v>
      </c>
      <c r="F29" s="89">
        <f t="shared" si="13"/>
        <v>-36676.762088434771</v>
      </c>
      <c r="G29" s="89">
        <f t="shared" si="13"/>
        <v>-24787.447079534875</v>
      </c>
      <c r="H29" s="89">
        <f t="shared" si="13"/>
        <v>-21998.095987426117</v>
      </c>
      <c r="I29" s="89">
        <f t="shared" si="13"/>
        <v>-14377.810840769205</v>
      </c>
      <c r="J29" s="89">
        <f t="shared" si="13"/>
        <v>-10003.018290595151</v>
      </c>
      <c r="K29" s="89">
        <f t="shared" si="13"/>
        <v>-11419.587995253038</v>
      </c>
      <c r="L29" s="89">
        <f t="shared" si="13"/>
        <v>-6169.7323004310019</v>
      </c>
      <c r="M29" s="89">
        <f t="shared" si="13"/>
        <v>-5391.2717420584522</v>
      </c>
      <c r="N29" s="89">
        <f t="shared" si="13"/>
        <v>-4040.1652399618179</v>
      </c>
      <c r="O29" s="89">
        <f t="shared" si="13"/>
        <v>-2842.0496366578154</v>
      </c>
      <c r="P29" s="89">
        <f t="shared" si="13"/>
        <v>-1869.1351150770206</v>
      </c>
      <c r="Q29" s="89">
        <f t="shared" si="13"/>
        <v>-1695.0662058549933</v>
      </c>
      <c r="R29" s="89">
        <f t="shared" si="13"/>
        <v>-1175.3200209201314</v>
      </c>
      <c r="S29" s="89">
        <f t="shared" si="13"/>
        <v>-842.35086211003363</v>
      </c>
      <c r="T29" s="89">
        <f t="shared" si="13"/>
        <v>-749.45797520456836</v>
      </c>
      <c r="U29" s="89">
        <f t="shared" si="13"/>
        <v>-486.93129568221048</v>
      </c>
      <c r="V29" s="89">
        <f t="shared" si="13"/>
        <v>-345.11097799288109</v>
      </c>
    </row>
    <row r="30" spans="1:22">
      <c r="A30" s="2" t="s">
        <v>49</v>
      </c>
      <c r="B30" s="89">
        <f t="shared" ref="B30:V30" si="14">C113-C90</f>
        <v>-2685132.3017009404</v>
      </c>
      <c r="C30" s="89">
        <f t="shared" si="14"/>
        <v>-2844088.3950736611</v>
      </c>
      <c r="D30" s="89">
        <f t="shared" si="14"/>
        <v>-1743005.3008915391</v>
      </c>
      <c r="E30" s="89">
        <f t="shared" si="14"/>
        <v>-1669021.0290101897</v>
      </c>
      <c r="F30" s="89">
        <f t="shared" si="14"/>
        <v>-1479735.1390405418</v>
      </c>
      <c r="G30" s="89">
        <f t="shared" si="14"/>
        <v>-1125878.5895570549</v>
      </c>
      <c r="H30" s="89">
        <f t="shared" si="14"/>
        <v>-1127562.911080746</v>
      </c>
      <c r="I30" s="89">
        <f t="shared" si="14"/>
        <v>-833001.87843316887</v>
      </c>
      <c r="J30" s="89">
        <f t="shared" si="14"/>
        <v>-650057.91335569695</v>
      </c>
      <c r="K30" s="89">
        <f t="shared" si="14"/>
        <v>-844894.96666668728</v>
      </c>
      <c r="L30" s="89">
        <f t="shared" si="14"/>
        <v>-515091.76579850167</v>
      </c>
      <c r="M30" s="89">
        <f t="shared" si="14"/>
        <v>-514363.20416527847</v>
      </c>
      <c r="N30" s="89">
        <f t="shared" si="14"/>
        <v>-432443.45017873216</v>
      </c>
      <c r="O30" s="89">
        <f t="shared" si="14"/>
        <v>-345563.81013462879</v>
      </c>
      <c r="P30" s="89">
        <f t="shared" si="14"/>
        <v>-255914.17745911283</v>
      </c>
      <c r="Q30" s="89">
        <f t="shared" si="14"/>
        <v>-262093.10055837873</v>
      </c>
      <c r="R30" s="89">
        <f t="shared" si="14"/>
        <v>-206850.25718698883</v>
      </c>
      <c r="S30" s="89">
        <f t="shared" si="14"/>
        <v>-166948.39420214016</v>
      </c>
      <c r="T30" s="89">
        <f t="shared" si="14"/>
        <v>-167416.31449416745</v>
      </c>
      <c r="U30" s="89">
        <f t="shared" si="14"/>
        <v>-123307.00210411102</v>
      </c>
      <c r="V30" s="89">
        <f t="shared" si="14"/>
        <v>-98173.640072334092</v>
      </c>
    </row>
    <row r="31" spans="1:22">
      <c r="A31" s="2" t="s">
        <v>97</v>
      </c>
      <c r="B31" s="89">
        <f t="shared" ref="B31:V31" si="15">C114-C91</f>
        <v>-1603494.014678969</v>
      </c>
      <c r="C31" s="89">
        <f t="shared" si="15"/>
        <v>-1694151.845598381</v>
      </c>
      <c r="D31" s="89">
        <f t="shared" si="15"/>
        <v>-1037413.7299534511</v>
      </c>
      <c r="E31" s="89">
        <f t="shared" si="15"/>
        <v>-991172.91513485834</v>
      </c>
      <c r="F31" s="89">
        <f t="shared" si="15"/>
        <v>-868557.33091003355</v>
      </c>
      <c r="G31" s="89">
        <f t="shared" si="15"/>
        <v>-661331.46295212395</v>
      </c>
      <c r="H31" s="89">
        <f t="shared" si="15"/>
        <v>-663013.99195391219</v>
      </c>
      <c r="I31" s="89">
        <f t="shared" si="15"/>
        <v>-488428.7350897966</v>
      </c>
      <c r="J31" s="89">
        <f t="shared" si="15"/>
        <v>-384676.38215240091</v>
      </c>
      <c r="K31" s="89">
        <f t="shared" si="15"/>
        <v>-500490.52122314833</v>
      </c>
      <c r="L31" s="89">
        <f t="shared" si="15"/>
        <v>-304470.0997144198</v>
      </c>
      <c r="M31" s="89">
        <f t="shared" si="15"/>
        <v>-303179.18961834442</v>
      </c>
      <c r="N31" s="89">
        <f t="shared" si="15"/>
        <v>-255984.69375295471</v>
      </c>
      <c r="O31" s="89">
        <f t="shared" si="15"/>
        <v>-203874.26457930356</v>
      </c>
      <c r="P31" s="89">
        <f t="shared" si="15"/>
        <v>-151345.20533439796</v>
      </c>
      <c r="Q31" s="89">
        <f t="shared" si="15"/>
        <v>-153354.83044393081</v>
      </c>
      <c r="R31" s="89">
        <f t="shared" si="15"/>
        <v>-120363.69400195498</v>
      </c>
      <c r="S31" s="89">
        <f t="shared" si="15"/>
        <v>-97240.360032146797</v>
      </c>
      <c r="T31" s="89">
        <f t="shared" si="15"/>
        <v>-97664.385930962861</v>
      </c>
      <c r="U31" s="89">
        <f t="shared" si="15"/>
        <v>-71908.160419253632</v>
      </c>
      <c r="V31" s="89">
        <f t="shared" si="15"/>
        <v>-57513.770674221218</v>
      </c>
    </row>
    <row r="32" spans="1:22">
      <c r="A32" s="2" t="s">
        <v>98</v>
      </c>
      <c r="B32" s="89">
        <f t="shared" ref="B32:V32" si="16">C115-C92</f>
        <v>-354055.98512994824</v>
      </c>
      <c r="C32" s="89">
        <f t="shared" si="16"/>
        <v>-373383.16367813107</v>
      </c>
      <c r="D32" s="89">
        <f t="shared" si="16"/>
        <v>-177557.8505120147</v>
      </c>
      <c r="E32" s="89">
        <f t="shared" si="16"/>
        <v>-149062.62291322416</v>
      </c>
      <c r="F32" s="89">
        <f t="shared" si="16"/>
        <v>-115717.20195038617</v>
      </c>
      <c r="G32" s="89">
        <f t="shared" si="16"/>
        <v>-77535.068108531181</v>
      </c>
      <c r="H32" s="89">
        <f t="shared" si="16"/>
        <v>-68545.991233187262</v>
      </c>
      <c r="I32" s="89">
        <f t="shared" si="16"/>
        <v>-44412.456671450753</v>
      </c>
      <c r="J32" s="89">
        <f t="shared" si="16"/>
        <v>-30554.554457641672</v>
      </c>
      <c r="K32" s="89">
        <f t="shared" si="16"/>
        <v>-35112.860679210164</v>
      </c>
      <c r="L32" s="89">
        <f t="shared" si="16"/>
        <v>-18923.516795518808</v>
      </c>
      <c r="M32" s="89">
        <f t="shared" si="16"/>
        <v>-16549.459019140806</v>
      </c>
      <c r="N32" s="89">
        <f t="shared" si="16"/>
        <v>-12276.251967164688</v>
      </c>
      <c r="O32" s="89">
        <f t="shared" si="16"/>
        <v>-8623.9268435616978</v>
      </c>
      <c r="P32" s="89">
        <f t="shared" si="16"/>
        <v>-5626.3951676171273</v>
      </c>
      <c r="Q32" s="89">
        <f t="shared" si="16"/>
        <v>-5022.1304266047664</v>
      </c>
      <c r="R32" s="89">
        <f t="shared" si="16"/>
        <v>-3482.6750584230758</v>
      </c>
      <c r="S32" s="89">
        <f t="shared" si="16"/>
        <v>-2475.2817824990489</v>
      </c>
      <c r="T32" s="89">
        <f t="shared" si="16"/>
        <v>-2188.1744020059705</v>
      </c>
      <c r="U32" s="89">
        <f t="shared" si="16"/>
        <v>-1421.7314688060433</v>
      </c>
      <c r="V32" s="89">
        <f t="shared" si="16"/>
        <v>-995.97313456702977</v>
      </c>
    </row>
    <row r="33" spans="1:22">
      <c r="A33" s="2" t="s">
        <v>99</v>
      </c>
      <c r="B33" s="89">
        <f t="shared" ref="B33:V33" si="17">C116-C93</f>
        <v>-409708.18250529096</v>
      </c>
      <c r="C33" s="89">
        <f t="shared" si="17"/>
        <v>-430396.42150828498</v>
      </c>
      <c r="D33" s="89">
        <f t="shared" si="17"/>
        <v>-262042.79533582996</v>
      </c>
      <c r="E33" s="89">
        <f t="shared" si="17"/>
        <v>-260348.4130854141</v>
      </c>
      <c r="F33" s="89">
        <f t="shared" si="17"/>
        <v>-226906.780185482</v>
      </c>
      <c r="G33" s="89">
        <f t="shared" si="17"/>
        <v>-172264.99494947609</v>
      </c>
      <c r="H33" s="89">
        <f t="shared" si="17"/>
        <v>-172306.87893431215</v>
      </c>
      <c r="I33" s="89">
        <f t="shared" si="17"/>
        <v>-127697.86747966288</v>
      </c>
      <c r="J33" s="89">
        <f t="shared" si="17"/>
        <v>-100297.59848491102</v>
      </c>
      <c r="K33" s="89">
        <f t="shared" si="17"/>
        <v>-131111.16115066409</v>
      </c>
      <c r="L33" s="89">
        <f t="shared" si="17"/>
        <v>-78790.96802644385</v>
      </c>
      <c r="M33" s="89">
        <f t="shared" si="17"/>
        <v>-79057.887146225898</v>
      </c>
      <c r="N33" s="89">
        <f t="shared" si="17"/>
        <v>-66817.806177512975</v>
      </c>
      <c r="O33" s="89">
        <f t="shared" si="17"/>
        <v>-53151.541144358926</v>
      </c>
      <c r="P33" s="89">
        <f t="shared" si="17"/>
        <v>-39189.060174593003</v>
      </c>
      <c r="Q33" s="89">
        <f t="shared" si="17"/>
        <v>-41096.755041673081</v>
      </c>
      <c r="R33" s="89">
        <f t="shared" si="17"/>
        <v>-32142.954393143998</v>
      </c>
      <c r="S33" s="89">
        <f t="shared" si="17"/>
        <v>-25957.954509671079</v>
      </c>
      <c r="T33" s="89">
        <f t="shared" si="17"/>
        <v>-26037.646892473102</v>
      </c>
      <c r="U33" s="89">
        <f t="shared" si="17"/>
        <v>-19153.525522258133</v>
      </c>
      <c r="V33" s="89">
        <f t="shared" si="17"/>
        <v>-15329.158115909901</v>
      </c>
    </row>
    <row r="34" spans="1:22">
      <c r="A34" s="2" t="s">
        <v>53</v>
      </c>
      <c r="B34" s="89">
        <f t="shared" ref="B34:V34" si="18">C117-C94</f>
        <v>-191458.1326330239</v>
      </c>
      <c r="C34" s="89">
        <f t="shared" si="18"/>
        <v>-201596.53488296131</v>
      </c>
      <c r="D34" s="89">
        <f t="shared" si="18"/>
        <v>-95276.762159301899</v>
      </c>
      <c r="E34" s="89">
        <f t="shared" si="18"/>
        <v>-84342.83963317005</v>
      </c>
      <c r="F34" s="89">
        <f t="shared" si="18"/>
        <v>-65636.251670695841</v>
      </c>
      <c r="G34" s="89">
        <f t="shared" si="18"/>
        <v>-43569.713372530881</v>
      </c>
      <c r="H34" s="89">
        <f t="shared" si="18"/>
        <v>-38377.80657653138</v>
      </c>
      <c r="I34" s="89">
        <f t="shared" si="18"/>
        <v>-25162.022456435952</v>
      </c>
      <c r="J34" s="89">
        <f t="shared" si="18"/>
        <v>-17305.455803210847</v>
      </c>
      <c r="K34" s="89">
        <f t="shared" si="18"/>
        <v>-20099.423257464543</v>
      </c>
      <c r="L34" s="89">
        <f t="shared" si="18"/>
        <v>-10607.233464831952</v>
      </c>
      <c r="M34" s="89">
        <f t="shared" si="18"/>
        <v>-9396.9201314942911</v>
      </c>
      <c r="N34" s="89">
        <f t="shared" si="18"/>
        <v>-6980.7230069562793</v>
      </c>
      <c r="O34" s="89">
        <f t="shared" si="18"/>
        <v>-4914.5811456432566</v>
      </c>
      <c r="P34" s="89">
        <f t="shared" si="18"/>
        <v>-3186.6741552976891</v>
      </c>
      <c r="Q34" s="89">
        <f t="shared" si="18"/>
        <v>-2983.394817491062</v>
      </c>
      <c r="R34" s="89">
        <f t="shared" si="18"/>
        <v>-2074.0189547049813</v>
      </c>
      <c r="S34" s="89">
        <f t="shared" si="18"/>
        <v>-1469.213375298772</v>
      </c>
      <c r="T34" s="89">
        <f t="shared" si="18"/>
        <v>-1297.8389184232801</v>
      </c>
      <c r="U34" s="89">
        <f t="shared" si="18"/>
        <v>-842.56902506481856</v>
      </c>
      <c r="V34" s="89">
        <f t="shared" si="18"/>
        <v>-592.54626127099618</v>
      </c>
    </row>
    <row r="35" spans="1:22">
      <c r="A35" s="2" t="s">
        <v>100</v>
      </c>
      <c r="B35" s="89">
        <f t="shared" ref="B35:V35" si="19">C118-C95</f>
        <v>-701190.13909618417</v>
      </c>
      <c r="C35" s="89">
        <f t="shared" si="19"/>
        <v>-740484.41091800015</v>
      </c>
      <c r="D35" s="89">
        <f t="shared" si="19"/>
        <v>-353192.62337432336</v>
      </c>
      <c r="E35" s="89">
        <f t="shared" si="19"/>
        <v>-300884.94711713865</v>
      </c>
      <c r="F35" s="89">
        <f t="shared" si="19"/>
        <v>-232688.54304690845</v>
      </c>
      <c r="G35" s="89">
        <f t="shared" si="19"/>
        <v>-156503.99103405885</v>
      </c>
      <c r="H35" s="89">
        <f t="shared" si="19"/>
        <v>-138287.73732051346</v>
      </c>
      <c r="I35" s="89">
        <f t="shared" si="19"/>
        <v>-90121.234790046699</v>
      </c>
      <c r="J35" s="89">
        <f t="shared" si="19"/>
        <v>-62560.552029557992</v>
      </c>
      <c r="K35" s="89">
        <f t="shared" si="19"/>
        <v>-71688.012824139558</v>
      </c>
      <c r="L35" s="89">
        <f t="shared" si="19"/>
        <v>-38472.46587310452</v>
      </c>
      <c r="M35" s="89">
        <f t="shared" si="19"/>
        <v>-33818.022008692846</v>
      </c>
      <c r="N35" s="89">
        <f t="shared" si="19"/>
        <v>-25200.16245037131</v>
      </c>
      <c r="O35" s="89">
        <f t="shared" si="19"/>
        <v>-17714.678259982727</v>
      </c>
      <c r="P35" s="89">
        <f t="shared" si="19"/>
        <v>-11591.404468363151</v>
      </c>
      <c r="Q35" s="89">
        <f t="shared" si="19"/>
        <v>-10489.125039108098</v>
      </c>
      <c r="R35" s="89">
        <f t="shared" si="19"/>
        <v>-7260.7795556951314</v>
      </c>
      <c r="S35" s="89">
        <f t="shared" si="19"/>
        <v>-5180.7792106997222</v>
      </c>
      <c r="T35" s="89">
        <f t="shared" si="19"/>
        <v>-4589.0405875723809</v>
      </c>
      <c r="U35" s="89">
        <f t="shared" si="19"/>
        <v>-2980.584595204331</v>
      </c>
      <c r="V35" s="89">
        <f t="shared" si="19"/>
        <v>-2104.2954758843407</v>
      </c>
    </row>
    <row r="36" spans="1:22">
      <c r="A36" s="2" t="s">
        <v>101</v>
      </c>
      <c r="B36" s="89">
        <f t="shared" ref="B36:V36" si="20">C119-C96</f>
        <v>-10537.637084420101</v>
      </c>
      <c r="C36" s="89">
        <f t="shared" si="20"/>
        <v>-11182.207992305601</v>
      </c>
      <c r="D36" s="89">
        <f t="shared" si="20"/>
        <v>-5264.6067544044927</v>
      </c>
      <c r="E36" s="89">
        <f t="shared" si="20"/>
        <v>-4217.2192037041823</v>
      </c>
      <c r="F36" s="89">
        <f t="shared" si="20"/>
        <v>-3268.8038228935038</v>
      </c>
      <c r="G36" s="89">
        <f t="shared" si="20"/>
        <v>-2136.3254955416196</v>
      </c>
      <c r="H36" s="89">
        <f t="shared" si="20"/>
        <v>-1885.143511461094</v>
      </c>
      <c r="I36" s="89">
        <f t="shared" si="20"/>
        <v>-1191.605581123702</v>
      </c>
      <c r="J36" s="89">
        <f t="shared" si="20"/>
        <v>-824.57864655301091</v>
      </c>
      <c r="K36" s="89">
        <f t="shared" si="20"/>
        <v>-956.82474804119556</v>
      </c>
      <c r="L36" s="89">
        <f t="shared" si="20"/>
        <v>-513.14492748989142</v>
      </c>
      <c r="M36" s="89">
        <f t="shared" si="20"/>
        <v>-434.42835713530076</v>
      </c>
      <c r="N36" s="89">
        <f t="shared" si="20"/>
        <v>-319.92711145259091</v>
      </c>
      <c r="O36" s="89">
        <f t="shared" si="20"/>
        <v>-223.21060914939153</v>
      </c>
      <c r="P36" s="89">
        <f t="shared" si="20"/>
        <v>-145.69294390678988</v>
      </c>
      <c r="Q36" s="89">
        <f t="shared" si="20"/>
        <v>-122.37545131120714</v>
      </c>
      <c r="R36" s="89">
        <f t="shared" si="20"/>
        <v>-84.729438944195863</v>
      </c>
      <c r="S36" s="89">
        <f t="shared" si="20"/>
        <v>-58.946291496511549</v>
      </c>
      <c r="T36" s="89">
        <f t="shared" si="20"/>
        <v>-51.761373931280104</v>
      </c>
      <c r="U36" s="89">
        <f t="shared" si="20"/>
        <v>-33.483847677707672</v>
      </c>
      <c r="V36" s="89">
        <f t="shared" si="20"/>
        <v>-23.185629277490079</v>
      </c>
    </row>
    <row r="37" spans="1:22" ht="17" customHeight="1" thickBot="1">
      <c r="A37" s="33" t="s">
        <v>102</v>
      </c>
      <c r="B37" s="90">
        <f t="shared" ref="B37:V37" si="21">C120-C97</f>
        <v>-718373.73608142789</v>
      </c>
      <c r="C37" s="90">
        <f t="shared" si="21"/>
        <v>-757751.19727222389</v>
      </c>
      <c r="D37" s="90">
        <f t="shared" si="21"/>
        <v>-463156.25966314878</v>
      </c>
      <c r="E37" s="90">
        <f t="shared" si="21"/>
        <v>-434829.95935819065</v>
      </c>
      <c r="F37" s="90">
        <f t="shared" si="21"/>
        <v>-379724.40850230819</v>
      </c>
      <c r="G37" s="90">
        <f t="shared" si="21"/>
        <v>-288790.52922852896</v>
      </c>
      <c r="H37" s="90">
        <f t="shared" si="21"/>
        <v>-290623.70040778909</v>
      </c>
      <c r="I37" s="90">
        <f t="shared" si="21"/>
        <v>-212705.28362664813</v>
      </c>
      <c r="J37" s="90">
        <f t="shared" si="21"/>
        <v>-167920.48325081822</v>
      </c>
      <c r="K37" s="90">
        <f t="shared" si="21"/>
        <v>-219518.17261419073</v>
      </c>
      <c r="L37" s="90">
        <f t="shared" si="21"/>
        <v>-133205.23198103206</v>
      </c>
      <c r="M37" s="90">
        <f t="shared" si="21"/>
        <v>-132723.07324104197</v>
      </c>
      <c r="N37" s="90">
        <f t="shared" si="21"/>
        <v>-112126.62593423901</v>
      </c>
      <c r="O37" s="90">
        <f t="shared" si="21"/>
        <v>-89123.782371342648</v>
      </c>
      <c r="P37" s="90">
        <f t="shared" si="21"/>
        <v>-66217.546021791641</v>
      </c>
      <c r="Q37" s="90">
        <f t="shared" si="21"/>
        <v>-65667.936735124327</v>
      </c>
      <c r="R37" s="90">
        <f t="shared" si="21"/>
        <v>-51495.364462617785</v>
      </c>
      <c r="S37" s="90">
        <f t="shared" si="21"/>
        <v>-41554.314103249926</v>
      </c>
      <c r="T37" s="90">
        <f t="shared" si="21"/>
        <v>-41791.357435096055</v>
      </c>
      <c r="U37" s="90">
        <f t="shared" si="21"/>
        <v>-30765.584770010784</v>
      </c>
      <c r="V37" s="90">
        <f t="shared" si="21"/>
        <v>-24589.069993732963</v>
      </c>
    </row>
    <row r="38" spans="1:22" ht="16" customHeight="1" thickTop="1">
      <c r="A38" s="7" t="s">
        <v>6</v>
      </c>
      <c r="B38" s="76">
        <f t="shared" ref="B38:V38" si="22">SUM(B16:B37)</f>
        <v>-16664133.356959276</v>
      </c>
      <c r="C38" s="76">
        <f t="shared" si="22"/>
        <v>-17610926.260294322</v>
      </c>
      <c r="D38" s="76">
        <f t="shared" si="22"/>
        <v>-9273831.4372374117</v>
      </c>
      <c r="E38" s="76">
        <f t="shared" si="22"/>
        <v>-8301088.1889642812</v>
      </c>
      <c r="F38" s="76">
        <f t="shared" si="22"/>
        <v>-6838616.0975616556</v>
      </c>
      <c r="G38" s="76">
        <f t="shared" si="22"/>
        <v>-4890401.3056592448</v>
      </c>
      <c r="H38" s="76">
        <f t="shared" si="22"/>
        <v>-4624071.0083312104</v>
      </c>
      <c r="I38" s="76">
        <f t="shared" si="22"/>
        <v>-3230712.7761578704</v>
      </c>
      <c r="J38" s="76">
        <f t="shared" si="22"/>
        <v>-2409666.9526335709</v>
      </c>
      <c r="K38" s="76">
        <f t="shared" si="22"/>
        <v>-2991358.8546475628</v>
      </c>
      <c r="L38" s="76">
        <f t="shared" si="22"/>
        <v>-1742822.661072707</v>
      </c>
      <c r="M38" s="76">
        <f t="shared" si="22"/>
        <v>-1668773.4726576712</v>
      </c>
      <c r="N38" s="76">
        <f t="shared" si="22"/>
        <v>-1356696.7137775198</v>
      </c>
      <c r="O38" s="76">
        <f t="shared" si="22"/>
        <v>-1046213.3547860846</v>
      </c>
      <c r="P38" s="76">
        <f t="shared" si="22"/>
        <v>-752409.15734580311</v>
      </c>
      <c r="Q38" s="76">
        <f t="shared" si="22"/>
        <v>-746278.59792717511</v>
      </c>
      <c r="R38" s="76">
        <f t="shared" si="22"/>
        <v>-572476.76298541552</v>
      </c>
      <c r="S38" s="76">
        <f t="shared" si="22"/>
        <v>-451893.36935285293</v>
      </c>
      <c r="T38" s="76">
        <f t="shared" si="22"/>
        <v>-444411.8675742771</v>
      </c>
      <c r="U38" s="76">
        <f t="shared" si="22"/>
        <v>-321226.67538602033</v>
      </c>
      <c r="V38" s="76">
        <f t="shared" si="22"/>
        <v>-252216.80363366159</v>
      </c>
    </row>
    <row r="39" spans="1:22">
      <c r="A39" s="7" t="s">
        <v>103</v>
      </c>
      <c r="B39" s="76">
        <f>SUM($B$38:B38)</f>
        <v>-16664133.356959276</v>
      </c>
      <c r="C39" s="76">
        <f>SUM($B$38:C38)</f>
        <v>-34275059.617253602</v>
      </c>
      <c r="D39" s="76">
        <f>SUM($B$38:D38)</f>
        <v>-43548891.054491013</v>
      </c>
      <c r="E39" s="76">
        <f>SUM($B$38:E38)</f>
        <v>-51849979.243455291</v>
      </c>
      <c r="F39" s="76">
        <f>SUM($B$38:F38)</f>
        <v>-58688595.341016948</v>
      </c>
      <c r="G39" s="76">
        <f>SUM($B$38:G38)</f>
        <v>-63578996.64667619</v>
      </c>
      <c r="H39" s="76">
        <f>SUM($B$38:H38)</f>
        <v>-68203067.655007407</v>
      </c>
      <c r="I39" s="76">
        <f>SUM($B$38:I38)</f>
        <v>-71433780.431165278</v>
      </c>
      <c r="J39" s="76">
        <f>SUM($B$38:J38)</f>
        <v>-73843447.383798853</v>
      </c>
      <c r="K39" s="76">
        <f>SUM($B$38:K38)</f>
        <v>-76834806.238446414</v>
      </c>
      <c r="L39" s="76">
        <f>SUM($B$38:L38)</f>
        <v>-78577628.899519116</v>
      </c>
      <c r="M39" s="76">
        <f>SUM($B$38:M38)</f>
        <v>-80246402.372176781</v>
      </c>
      <c r="N39" s="76">
        <f>SUM($B$38:N38)</f>
        <v>-81603099.085954309</v>
      </c>
      <c r="O39" s="76">
        <f>SUM($B$38:O38)</f>
        <v>-82649312.440740392</v>
      </c>
      <c r="P39" s="76">
        <f>SUM($B$38:P38)</f>
        <v>-83401721.598086193</v>
      </c>
      <c r="Q39" s="76">
        <f>SUM($B$38:Q38)</f>
        <v>-84148000.196013361</v>
      </c>
      <c r="R39" s="76">
        <f>SUM($B$38:R38)</f>
        <v>-84720476.95899877</v>
      </c>
      <c r="S39" s="76">
        <f>SUM($B$38:S38)</f>
        <v>-85172370.328351617</v>
      </c>
      <c r="T39" s="76">
        <f>SUM($B$38:T38)</f>
        <v>-85616782.195925891</v>
      </c>
      <c r="U39" s="76">
        <f>SUM($B$38:U38)</f>
        <v>-85938008.871311918</v>
      </c>
      <c r="V39" s="76">
        <f>SUM($B$38:V38)</f>
        <v>-86190225.674945578</v>
      </c>
    </row>
    <row r="40" spans="1:22">
      <c r="A40" s="7"/>
      <c r="B40" s="77"/>
      <c r="C40" s="77"/>
      <c r="D40" s="77"/>
      <c r="E40" s="77"/>
      <c r="F40" s="77"/>
      <c r="G40" s="77"/>
      <c r="H40" s="77"/>
      <c r="I40" s="77"/>
      <c r="J40" s="77"/>
    </row>
    <row r="41" spans="1:22" ht="17" customHeight="1">
      <c r="A41" s="7"/>
      <c r="B41" s="77"/>
      <c r="C41" s="77"/>
      <c r="D41" s="77"/>
      <c r="E41" s="77"/>
      <c r="F41" s="77"/>
      <c r="G41" s="77"/>
      <c r="H41" s="77"/>
      <c r="I41" s="77"/>
      <c r="J41" s="77"/>
    </row>
    <row r="42" spans="1:22" ht="26" customHeight="1">
      <c r="A42" s="108" t="s">
        <v>104</v>
      </c>
      <c r="B42" s="107"/>
      <c r="C42" s="107"/>
      <c r="D42" s="107"/>
      <c r="E42" s="107"/>
      <c r="F42" s="107"/>
      <c r="G42" s="107"/>
      <c r="H42" s="107"/>
      <c r="I42" s="107"/>
      <c r="J42" s="107"/>
      <c r="K42" s="30"/>
      <c r="L42" s="29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>
      <c r="M43" s="75"/>
    </row>
    <row r="44" spans="1:22">
      <c r="M44" s="75"/>
    </row>
    <row r="45" spans="1:22" ht="17" customHeight="1">
      <c r="M45" s="75"/>
    </row>
    <row r="46" spans="1:22">
      <c r="A46" s="5"/>
      <c r="B46" s="6">
        <v>43951</v>
      </c>
      <c r="C46" s="6">
        <v>43982</v>
      </c>
      <c r="D46" s="6">
        <v>44012</v>
      </c>
      <c r="E46" s="6">
        <v>44043</v>
      </c>
      <c r="F46" s="6">
        <v>44074</v>
      </c>
      <c r="G46" s="6">
        <v>44104</v>
      </c>
      <c r="H46" s="6">
        <v>44135</v>
      </c>
      <c r="I46" s="6">
        <v>44165</v>
      </c>
      <c r="J46" s="6">
        <v>44196</v>
      </c>
      <c r="K46" s="6">
        <v>44227</v>
      </c>
      <c r="L46" s="6">
        <v>44255</v>
      </c>
      <c r="M46" s="6">
        <v>44286</v>
      </c>
      <c r="N46" s="6">
        <v>44316</v>
      </c>
      <c r="O46" s="6">
        <v>44347</v>
      </c>
      <c r="P46" s="6">
        <v>44377</v>
      </c>
      <c r="Q46" s="6">
        <v>44408</v>
      </c>
      <c r="R46" s="6">
        <v>44439</v>
      </c>
      <c r="S46" s="6">
        <v>44469</v>
      </c>
      <c r="T46" s="6">
        <v>44500</v>
      </c>
      <c r="U46" s="6">
        <v>44530</v>
      </c>
      <c r="V46" s="6">
        <v>44561</v>
      </c>
    </row>
    <row r="47" spans="1:22">
      <c r="A47" s="2" t="s">
        <v>88</v>
      </c>
      <c r="B47" s="78">
        <f t="shared" ref="B47:V47" si="23">C122-C76</f>
        <v>-569027.14278850588</v>
      </c>
      <c r="C47" s="78">
        <f t="shared" si="23"/>
        <v>-604078.67314299429</v>
      </c>
      <c r="D47" s="78">
        <f t="shared" si="23"/>
        <v>-511413.65255000949</v>
      </c>
      <c r="E47" s="78">
        <f t="shared" si="23"/>
        <v>-430127.17983184173</v>
      </c>
      <c r="F47" s="78">
        <f t="shared" si="23"/>
        <v>-408475.41968526598</v>
      </c>
      <c r="G47" s="78">
        <f t="shared" si="23"/>
        <v>-327367.46612146043</v>
      </c>
      <c r="H47" s="78">
        <f t="shared" si="23"/>
        <v>-345009.04562065727</v>
      </c>
      <c r="I47" s="78">
        <f t="shared" si="23"/>
        <v>-271598.68537966255</v>
      </c>
      <c r="J47" s="78">
        <f t="shared" si="23"/>
        <v>-222143.94966935075</v>
      </c>
      <c r="K47" s="78">
        <f t="shared" si="23"/>
        <v>-305808.83573367703</v>
      </c>
      <c r="L47" s="78">
        <f t="shared" si="23"/>
        <v>-197120.15201134561</v>
      </c>
      <c r="M47" s="78">
        <f t="shared" si="23"/>
        <v>-208545.28101093695</v>
      </c>
      <c r="N47" s="78">
        <f t="shared" si="23"/>
        <v>-184648.25624094089</v>
      </c>
      <c r="O47" s="78">
        <f t="shared" si="23"/>
        <v>-156790.24047747906</v>
      </c>
      <c r="P47" s="78">
        <f t="shared" si="23"/>
        <v>-122284.67832817812</v>
      </c>
      <c r="Q47" s="78">
        <f t="shared" si="23"/>
        <v>-136569.84720698395</v>
      </c>
      <c r="R47" s="78">
        <f t="shared" si="23"/>
        <v>-114757.07756720693</v>
      </c>
      <c r="S47" s="78">
        <f t="shared" si="23"/>
        <v>-97735.339361582883</v>
      </c>
      <c r="T47" s="78">
        <f t="shared" si="23"/>
        <v>-103340.81489717192</v>
      </c>
      <c r="U47" s="78">
        <f t="shared" si="23"/>
        <v>-80588.384490319993</v>
      </c>
      <c r="V47" s="78">
        <f t="shared" si="23"/>
        <v>-67623.975593235926</v>
      </c>
    </row>
    <row r="48" spans="1:22">
      <c r="A48" s="2" t="s">
        <v>89</v>
      </c>
      <c r="B48" s="78">
        <f t="shared" ref="B48:V48" si="24">C123-C77</f>
        <v>-260680.86229387205</v>
      </c>
      <c r="C48" s="78">
        <f t="shared" si="24"/>
        <v>-274028.85453523276</v>
      </c>
      <c r="D48" s="78">
        <f t="shared" si="24"/>
        <v>-231069.07227988285</v>
      </c>
      <c r="E48" s="78">
        <f t="shared" si="24"/>
        <v>-132428.55048339209</v>
      </c>
      <c r="F48" s="78">
        <f t="shared" si="24"/>
        <v>-108455.07522309525</v>
      </c>
      <c r="G48" s="78">
        <f t="shared" si="24"/>
        <v>-77231.262292570435</v>
      </c>
      <c r="H48" s="78">
        <f t="shared" si="24"/>
        <v>-73267.959146698005</v>
      </c>
      <c r="I48" s="78">
        <f t="shared" si="24"/>
        <v>-50483.179740791675</v>
      </c>
      <c r="J48" s="78">
        <f t="shared" si="24"/>
        <v>-37565.704253363889</v>
      </c>
      <c r="K48" s="78">
        <f t="shared" si="24"/>
        <v>-46599.776659366675</v>
      </c>
      <c r="L48" s="78">
        <f t="shared" si="24"/>
        <v>-26383.339795637876</v>
      </c>
      <c r="M48" s="78">
        <f t="shared" si="24"/>
        <v>-24750.145209893119</v>
      </c>
      <c r="N48" s="78">
        <f t="shared" si="24"/>
        <v>-19739.683597667143</v>
      </c>
      <c r="O48" s="78">
        <f t="shared" si="24"/>
        <v>-14745.480175947305</v>
      </c>
      <c r="P48" s="78">
        <f t="shared" si="24"/>
        <v>-10299.048391685821</v>
      </c>
      <c r="Q48" s="78">
        <f t="shared" si="24"/>
        <v>-9675.8252332741395</v>
      </c>
      <c r="R48" s="78">
        <f t="shared" si="24"/>
        <v>-7136.0649186470546</v>
      </c>
      <c r="S48" s="78">
        <f t="shared" si="24"/>
        <v>-5407.9457153989933</v>
      </c>
      <c r="T48" s="78">
        <f t="shared" si="24"/>
        <v>-5124.8689404577017</v>
      </c>
      <c r="U48" s="78">
        <f t="shared" si="24"/>
        <v>-3549.7536466359161</v>
      </c>
      <c r="V48" s="78">
        <f t="shared" si="24"/>
        <v>-2673.67635612702</v>
      </c>
    </row>
    <row r="49" spans="1:22">
      <c r="A49" s="2" t="s">
        <v>37</v>
      </c>
      <c r="B49" s="78">
        <f t="shared" ref="B49:V49" si="25">C124-C78</f>
        <v>-941570.33844167646</v>
      </c>
      <c r="C49" s="78">
        <f t="shared" si="25"/>
        <v>-1002876.2806276013</v>
      </c>
      <c r="D49" s="78">
        <f t="shared" si="25"/>
        <v>-852949.08431232022</v>
      </c>
      <c r="E49" s="78">
        <f t="shared" si="25"/>
        <v>-489792.41072550695</v>
      </c>
      <c r="F49" s="78">
        <f t="shared" si="25"/>
        <v>-412414.80494951643</v>
      </c>
      <c r="G49" s="78">
        <f t="shared" si="25"/>
        <v>-294446.02693555132</v>
      </c>
      <c r="H49" s="78">
        <f t="shared" si="25"/>
        <v>-276602.26634026226</v>
      </c>
      <c r="I49" s="78">
        <f t="shared" si="25"/>
        <v>-192396.3148335414</v>
      </c>
      <c r="J49" s="78">
        <f t="shared" si="25"/>
        <v>-140566.25637696916</v>
      </c>
      <c r="K49" s="78">
        <f t="shared" si="25"/>
        <v>-172041.81087834202</v>
      </c>
      <c r="L49" s="78">
        <f t="shared" si="25"/>
        <v>-98849.535437178798</v>
      </c>
      <c r="M49" s="78">
        <f t="shared" si="25"/>
        <v>-92613.995699258521</v>
      </c>
      <c r="N49" s="78">
        <f t="shared" si="25"/>
        <v>-72946.595887830481</v>
      </c>
      <c r="O49" s="78">
        <f t="shared" si="25"/>
        <v>-55064.018793896772</v>
      </c>
      <c r="P49" s="78">
        <f t="shared" si="25"/>
        <v>-38367.09527824726</v>
      </c>
      <c r="Q49" s="78">
        <f t="shared" si="25"/>
        <v>-37080.904581056908</v>
      </c>
      <c r="R49" s="78">
        <f t="shared" si="25"/>
        <v>-27671.761004380882</v>
      </c>
      <c r="S49" s="78">
        <f t="shared" si="25"/>
        <v>-20959.050296354108</v>
      </c>
      <c r="T49" s="78">
        <f t="shared" si="25"/>
        <v>-19719.926800545305</v>
      </c>
      <c r="U49" s="78">
        <f t="shared" si="25"/>
        <v>-13680.688006542623</v>
      </c>
      <c r="V49" s="78">
        <f t="shared" si="25"/>
        <v>-10206.435438517481</v>
      </c>
    </row>
    <row r="50" spans="1:22">
      <c r="A50" s="2" t="s">
        <v>38</v>
      </c>
      <c r="B50" s="78">
        <f t="shared" ref="B50:V50" si="26">C125-C79</f>
        <v>-2553355.8789131697</v>
      </c>
      <c r="C50" s="78">
        <f t="shared" si="26"/>
        <v>-2696802.1594395805</v>
      </c>
      <c r="D50" s="78">
        <f t="shared" si="26"/>
        <v>-2286156.2792763095</v>
      </c>
      <c r="E50" s="78">
        <f t="shared" si="26"/>
        <v>-1316744.0510560591</v>
      </c>
      <c r="F50" s="78">
        <f t="shared" si="26"/>
        <v>-1088600.5720648095</v>
      </c>
      <c r="G50" s="78">
        <f t="shared" si="26"/>
        <v>-780150.82522557117</v>
      </c>
      <c r="H50" s="78">
        <f t="shared" si="26"/>
        <v>-736508.84423543885</v>
      </c>
      <c r="I50" s="78">
        <f t="shared" si="26"/>
        <v>-510771.70758206956</v>
      </c>
      <c r="J50" s="78">
        <f t="shared" si="26"/>
        <v>-377508.70282143168</v>
      </c>
      <c r="K50" s="78">
        <f t="shared" si="26"/>
        <v>-462369.21843940765</v>
      </c>
      <c r="L50" s="78">
        <f t="shared" si="26"/>
        <v>-265172.80643337034</v>
      </c>
      <c r="M50" s="78">
        <f t="shared" si="26"/>
        <v>-247920.50359494984</v>
      </c>
      <c r="N50" s="78">
        <f t="shared" si="26"/>
        <v>-197027.8584245313</v>
      </c>
      <c r="O50" s="78">
        <f t="shared" si="26"/>
        <v>-147730.14949833974</v>
      </c>
      <c r="P50" s="78">
        <f t="shared" si="26"/>
        <v>-103180.11286051013</v>
      </c>
      <c r="Q50" s="78">
        <f t="shared" si="26"/>
        <v>-98637.184733809903</v>
      </c>
      <c r="R50" s="78">
        <f t="shared" si="26"/>
        <v>-72941.180335149169</v>
      </c>
      <c r="S50" s="78">
        <f t="shared" si="26"/>
        <v>-55459.330930000171</v>
      </c>
      <c r="T50" s="78">
        <f t="shared" si="26"/>
        <v>-52431.020225588232</v>
      </c>
      <c r="U50" s="78">
        <f t="shared" si="26"/>
        <v>-36338.409204831347</v>
      </c>
      <c r="V50" s="78">
        <f t="shared" si="26"/>
        <v>-27314.245644310489</v>
      </c>
    </row>
    <row r="51" spans="1:22">
      <c r="A51" s="2" t="s">
        <v>39</v>
      </c>
      <c r="B51" s="78">
        <f t="shared" ref="B51:V51" si="27">C126-C80</f>
        <v>-794279.71317822859</v>
      </c>
      <c r="C51" s="78">
        <f t="shared" si="27"/>
        <v>-833788.35189106874</v>
      </c>
      <c r="D51" s="78">
        <f t="shared" si="27"/>
        <v>-703593.69294792973</v>
      </c>
      <c r="E51" s="78">
        <f t="shared" si="27"/>
        <v>-411266.76986707002</v>
      </c>
      <c r="F51" s="78">
        <f t="shared" si="27"/>
        <v>-335808.78106417879</v>
      </c>
      <c r="G51" s="78">
        <f t="shared" si="27"/>
        <v>-240196.26535933092</v>
      </c>
      <c r="H51" s="78">
        <f t="shared" si="27"/>
        <v>-227258.13266855106</v>
      </c>
      <c r="I51" s="78">
        <f t="shared" si="27"/>
        <v>-157485.08423928916</v>
      </c>
      <c r="J51" s="78">
        <f t="shared" si="27"/>
        <v>-117409.15530079976</v>
      </c>
      <c r="K51" s="78">
        <f t="shared" si="27"/>
        <v>-144411.19833685085</v>
      </c>
      <c r="L51" s="78">
        <f t="shared" si="27"/>
        <v>-82399.477193171158</v>
      </c>
      <c r="M51" s="78">
        <f t="shared" si="27"/>
        <v>-76716.672599680722</v>
      </c>
      <c r="N51" s="78">
        <f t="shared" si="27"/>
        <v>-61372.247917030007</v>
      </c>
      <c r="O51" s="78">
        <f t="shared" si="27"/>
        <v>-45786.682200038806</v>
      </c>
      <c r="P51" s="78">
        <f t="shared" si="27"/>
        <v>-31988.650374559686</v>
      </c>
      <c r="Q51" s="78">
        <f t="shared" si="27"/>
        <v>-30620.966101981699</v>
      </c>
      <c r="R51" s="78">
        <f t="shared" si="27"/>
        <v>-22507.10721343942</v>
      </c>
      <c r="S51" s="78">
        <f t="shared" si="27"/>
        <v>-17129.776399729773</v>
      </c>
      <c r="T51" s="78">
        <f t="shared" si="27"/>
        <v>-16245.705655958503</v>
      </c>
      <c r="U51" s="78">
        <f t="shared" si="27"/>
        <v>-11245.812553299591</v>
      </c>
      <c r="V51" s="78">
        <f t="shared" si="27"/>
        <v>-8507.2795672900975</v>
      </c>
    </row>
    <row r="52" spans="1:22">
      <c r="A52" s="2" t="s">
        <v>90</v>
      </c>
      <c r="B52" s="78">
        <f t="shared" ref="B52:V52" si="28">C127-C81</f>
        <v>-5777889.9261817597</v>
      </c>
      <c r="C52" s="78">
        <f t="shared" si="28"/>
        <v>-6094076.7455348074</v>
      </c>
      <c r="D52" s="78">
        <f t="shared" si="28"/>
        <v>-5156131.989764031</v>
      </c>
      <c r="E52" s="78">
        <f t="shared" si="28"/>
        <v>-3021714.8943170868</v>
      </c>
      <c r="F52" s="78">
        <f t="shared" si="28"/>
        <v>-2496662.6571715996</v>
      </c>
      <c r="G52" s="78">
        <f t="shared" si="28"/>
        <v>-1785265.1159444712</v>
      </c>
      <c r="H52" s="78">
        <f t="shared" si="28"/>
        <v>-1682260.0470788889</v>
      </c>
      <c r="I52" s="78">
        <f t="shared" si="28"/>
        <v>-1170481.3447444402</v>
      </c>
      <c r="J52" s="78">
        <f t="shared" si="28"/>
        <v>-865244.87164605036</v>
      </c>
      <c r="K52" s="78">
        <f t="shared" si="28"/>
        <v>-1060758.5796150267</v>
      </c>
      <c r="L52" s="78">
        <f t="shared" si="28"/>
        <v>-605901.51943828166</v>
      </c>
      <c r="M52" s="78">
        <f t="shared" si="28"/>
        <v>-567620.29721532762</v>
      </c>
      <c r="N52" s="78">
        <f t="shared" si="28"/>
        <v>-451251.44684297964</v>
      </c>
      <c r="O52" s="78">
        <f t="shared" si="28"/>
        <v>-338228.26651455089</v>
      </c>
      <c r="P52" s="78">
        <f t="shared" si="28"/>
        <v>-235751.15372851118</v>
      </c>
      <c r="Q52" s="78">
        <f t="shared" si="28"/>
        <v>-228750.9752943106</v>
      </c>
      <c r="R52" s="78">
        <f t="shared" si="28"/>
        <v>-169073.67685185</v>
      </c>
      <c r="S52" s="78">
        <f t="shared" si="28"/>
        <v>-128506.73188530281</v>
      </c>
      <c r="T52" s="78">
        <f t="shared" si="28"/>
        <v>-121430.78894569725</v>
      </c>
      <c r="U52" s="78">
        <f t="shared" si="28"/>
        <v>-84099.126412790269</v>
      </c>
      <c r="V52" s="78">
        <f t="shared" si="28"/>
        <v>-63316.131453439593</v>
      </c>
    </row>
    <row r="53" spans="1:22">
      <c r="A53" s="2" t="s">
        <v>41</v>
      </c>
      <c r="B53" s="78">
        <f t="shared" ref="B53:V53" si="29">C128-C82</f>
        <v>-595333.69115553971</v>
      </c>
      <c r="C53" s="78">
        <f t="shared" si="29"/>
        <v>-629117.43122364255</v>
      </c>
      <c r="D53" s="78">
        <f t="shared" si="29"/>
        <v>-534379.04225467856</v>
      </c>
      <c r="E53" s="78">
        <f t="shared" si="29"/>
        <v>-431675.91260733095</v>
      </c>
      <c r="F53" s="78">
        <f t="shared" si="29"/>
        <v>-397656.03520482744</v>
      </c>
      <c r="G53" s="78">
        <f t="shared" si="29"/>
        <v>-321765.18669436587</v>
      </c>
      <c r="H53" s="78">
        <f t="shared" si="29"/>
        <v>-343217.41319910542</v>
      </c>
      <c r="I53" s="78">
        <f t="shared" si="29"/>
        <v>-266614.14666825038</v>
      </c>
      <c r="J53" s="78">
        <f t="shared" si="29"/>
        <v>-224893.44721777854</v>
      </c>
      <c r="K53" s="78">
        <f t="shared" si="29"/>
        <v>-309641.35152016324</v>
      </c>
      <c r="L53" s="78">
        <f t="shared" si="29"/>
        <v>-199471.06748248241</v>
      </c>
      <c r="M53" s="78">
        <f t="shared" si="29"/>
        <v>-209860.13689481234</v>
      </c>
      <c r="N53" s="78">
        <f t="shared" si="29"/>
        <v>-188585.45627121325</v>
      </c>
      <c r="O53" s="78">
        <f t="shared" si="29"/>
        <v>-158688.6104507054</v>
      </c>
      <c r="P53" s="78">
        <f t="shared" si="29"/>
        <v>-125360.39610191854</v>
      </c>
      <c r="Q53" s="78">
        <f t="shared" si="29"/>
        <v>-132085.9757899947</v>
      </c>
      <c r="R53" s="78">
        <f t="shared" si="29"/>
        <v>-109383.11155859346</v>
      </c>
      <c r="S53" s="78">
        <f t="shared" si="29"/>
        <v>-93864.685964702163</v>
      </c>
      <c r="T53" s="78">
        <f t="shared" si="29"/>
        <v>-100242.55380052875</v>
      </c>
      <c r="U53" s="78">
        <f t="shared" si="29"/>
        <v>-78076.896472643828</v>
      </c>
      <c r="V53" s="78">
        <f t="shared" si="29"/>
        <v>-66566.424770445796</v>
      </c>
    </row>
    <row r="54" spans="1:22">
      <c r="A54" s="2" t="s">
        <v>42</v>
      </c>
      <c r="B54" s="78">
        <f t="shared" ref="B54:V54" si="30">C129-C83</f>
        <v>-460190.54289415758</v>
      </c>
      <c r="C54" s="78">
        <f t="shared" si="30"/>
        <v>-488501.75002266746</v>
      </c>
      <c r="D54" s="78">
        <f t="shared" si="30"/>
        <v>-418476.92569926009</v>
      </c>
      <c r="E54" s="78">
        <f t="shared" si="30"/>
        <v>-233082.71562298667</v>
      </c>
      <c r="F54" s="78">
        <f t="shared" si="30"/>
        <v>-195172.05357892253</v>
      </c>
      <c r="G54" s="78">
        <f t="shared" si="30"/>
        <v>-141587.88474806352</v>
      </c>
      <c r="H54" s="78">
        <f t="shared" si="30"/>
        <v>-133855.81878942903</v>
      </c>
      <c r="I54" s="78">
        <f t="shared" si="30"/>
        <v>-92692.388752020895</v>
      </c>
      <c r="J54" s="78">
        <f t="shared" si="30"/>
        <v>-68105.402140632737</v>
      </c>
      <c r="K54" s="78">
        <f t="shared" si="30"/>
        <v>-82145.313685750589</v>
      </c>
      <c r="L54" s="78">
        <f t="shared" si="30"/>
        <v>-47995.071872956119</v>
      </c>
      <c r="M54" s="78">
        <f t="shared" si="30"/>
        <v>-44890.751782874577</v>
      </c>
      <c r="N54" s="78">
        <f t="shared" si="30"/>
        <v>-35524.681499590166</v>
      </c>
      <c r="O54" s="78">
        <f t="shared" si="30"/>
        <v>-26720.087797690183</v>
      </c>
      <c r="P54" s="78">
        <f t="shared" si="30"/>
        <v>-18746.959117420949</v>
      </c>
      <c r="Q54" s="78">
        <f t="shared" si="30"/>
        <v>-17652.24604052119</v>
      </c>
      <c r="R54" s="78">
        <f t="shared" si="30"/>
        <v>-13113.910751216114</v>
      </c>
      <c r="S54" s="78">
        <f t="shared" si="30"/>
        <v>-10028.178714001551</v>
      </c>
      <c r="T54" s="78">
        <f t="shared" si="30"/>
        <v>-9480.0221222667024</v>
      </c>
      <c r="U54" s="78">
        <f t="shared" si="30"/>
        <v>-6571.8376248190179</v>
      </c>
      <c r="V54" s="78">
        <f t="shared" si="30"/>
        <v>-4923.5967485485598</v>
      </c>
    </row>
    <row r="55" spans="1:22">
      <c r="A55" s="2" t="s">
        <v>91</v>
      </c>
      <c r="B55" s="78">
        <f t="shared" ref="B55:V55" si="31">C130-C84</f>
        <v>-2495062.350139752</v>
      </c>
      <c r="C55" s="78">
        <f t="shared" si="31"/>
        <v>-2657100.9414175749</v>
      </c>
      <c r="D55" s="78">
        <f t="shared" si="31"/>
        <v>-2287240.2560796477</v>
      </c>
      <c r="E55" s="78">
        <f t="shared" si="31"/>
        <v>-1272457.8713255515</v>
      </c>
      <c r="F55" s="78">
        <f t="shared" si="31"/>
        <v>-1065184.7333960691</v>
      </c>
      <c r="G55" s="78">
        <f t="shared" si="31"/>
        <v>-773320.88066558167</v>
      </c>
      <c r="H55" s="78">
        <f t="shared" si="31"/>
        <v>-734522.86066464335</v>
      </c>
      <c r="I55" s="78">
        <f t="shared" si="31"/>
        <v>-509611.18823740259</v>
      </c>
      <c r="J55" s="78">
        <f t="shared" si="31"/>
        <v>-378286.65685959999</v>
      </c>
      <c r="K55" s="78">
        <f t="shared" si="31"/>
        <v>-457760.98316735029</v>
      </c>
      <c r="L55" s="78">
        <f t="shared" si="31"/>
        <v>-267142.58498479426</v>
      </c>
      <c r="M55" s="78">
        <f t="shared" si="31"/>
        <v>-248084.09147618338</v>
      </c>
      <c r="N55" s="78">
        <f t="shared" si="31"/>
        <v>-198048.02252630331</v>
      </c>
      <c r="O55" s="78">
        <f t="shared" si="31"/>
        <v>-149034.12523394823</v>
      </c>
      <c r="P55" s="78">
        <f t="shared" si="31"/>
        <v>-105299.06707673706</v>
      </c>
      <c r="Q55" s="78">
        <f t="shared" si="31"/>
        <v>-98860.737022701651</v>
      </c>
      <c r="R55" s="78">
        <f t="shared" si="31"/>
        <v>-73462.5125827007</v>
      </c>
      <c r="S55" s="78">
        <f t="shared" si="31"/>
        <v>-56306.664920628071</v>
      </c>
      <c r="T55" s="78">
        <f t="shared" si="31"/>
        <v>-53507.890726219863</v>
      </c>
      <c r="U55" s="78">
        <f t="shared" si="31"/>
        <v>-37130.444342033938</v>
      </c>
      <c r="V55" s="78">
        <f t="shared" si="31"/>
        <v>-28021.355033067055</v>
      </c>
    </row>
    <row r="56" spans="1:22">
      <c r="A56" s="2" t="s">
        <v>92</v>
      </c>
      <c r="B56" s="78">
        <f t="shared" ref="B56:V56" si="32">C131-C85</f>
        <v>-3037480.6173220286</v>
      </c>
      <c r="C56" s="78">
        <f t="shared" si="32"/>
        <v>-3198586.646113961</v>
      </c>
      <c r="D56" s="78">
        <f t="shared" si="32"/>
        <v>-2696155.0958335251</v>
      </c>
      <c r="E56" s="78">
        <f t="shared" si="32"/>
        <v>-1588998.6684683412</v>
      </c>
      <c r="F56" s="78">
        <f t="shared" si="32"/>
        <v>-1306938.0783347059</v>
      </c>
      <c r="G56" s="78">
        <f t="shared" si="32"/>
        <v>-930717.90398260765</v>
      </c>
      <c r="H56" s="78">
        <f t="shared" si="32"/>
        <v>-876943.29684134014</v>
      </c>
      <c r="I56" s="78">
        <f t="shared" si="32"/>
        <v>-609746.71736767702</v>
      </c>
      <c r="J56" s="78">
        <f t="shared" si="32"/>
        <v>-451449.5999396462</v>
      </c>
      <c r="K56" s="78">
        <f t="shared" si="32"/>
        <v>-556947.77212706022</v>
      </c>
      <c r="L56" s="78">
        <f t="shared" si="32"/>
        <v>-315430.28755439818</v>
      </c>
      <c r="M56" s="78">
        <f t="shared" si="32"/>
        <v>-297045.33097681031</v>
      </c>
      <c r="N56" s="78">
        <f t="shared" si="32"/>
        <v>-236107.95925753936</v>
      </c>
      <c r="O56" s="78">
        <f t="shared" si="32"/>
        <v>-176880.45182801038</v>
      </c>
      <c r="P56" s="78">
        <f t="shared" si="32"/>
        <v>-123042.29778457433</v>
      </c>
      <c r="Q56" s="78">
        <f t="shared" si="32"/>
        <v>-119442.73343526013</v>
      </c>
      <c r="R56" s="78">
        <f t="shared" si="32"/>
        <v>-88176.347085529938</v>
      </c>
      <c r="S56" s="78">
        <f t="shared" si="32"/>
        <v>-66832.353071404621</v>
      </c>
      <c r="T56" s="78">
        <f t="shared" si="32"/>
        <v>-63113.228756070137</v>
      </c>
      <c r="U56" s="78">
        <f t="shared" si="32"/>
        <v>-43725.145627520978</v>
      </c>
      <c r="V56" s="78">
        <f t="shared" si="32"/>
        <v>-32910.284729545936</v>
      </c>
    </row>
    <row r="57" spans="1:22">
      <c r="A57" s="2" t="s">
        <v>93</v>
      </c>
      <c r="B57" s="78">
        <f t="shared" ref="B57:V57" si="33">C132-C86</f>
        <v>-1637506.6954322103</v>
      </c>
      <c r="C57" s="78">
        <f t="shared" si="33"/>
        <v>-1730575.1898435485</v>
      </c>
      <c r="D57" s="78">
        <f t="shared" si="33"/>
        <v>-1467300.5167378988</v>
      </c>
      <c r="E57" s="78">
        <f t="shared" si="33"/>
        <v>-862509.91839106008</v>
      </c>
      <c r="F57" s="78">
        <f t="shared" si="33"/>
        <v>-717727.18564575911</v>
      </c>
      <c r="G57" s="78">
        <f t="shared" si="33"/>
        <v>-513656.33650061861</v>
      </c>
      <c r="H57" s="78">
        <f t="shared" si="33"/>
        <v>-483011.78275695071</v>
      </c>
      <c r="I57" s="78">
        <f t="shared" si="33"/>
        <v>-336864.44845920987</v>
      </c>
      <c r="J57" s="78">
        <f t="shared" si="33"/>
        <v>-247527.8120928593</v>
      </c>
      <c r="K57" s="78">
        <f t="shared" si="33"/>
        <v>-302271.33626426011</v>
      </c>
      <c r="L57" s="78">
        <f t="shared" si="33"/>
        <v>-173690.49456073157</v>
      </c>
      <c r="M57" s="78">
        <f t="shared" si="33"/>
        <v>-162079.52033174038</v>
      </c>
      <c r="N57" s="78">
        <f t="shared" si="33"/>
        <v>-128568.83676391095</v>
      </c>
      <c r="O57" s="78">
        <f t="shared" si="33"/>
        <v>-96558.491669669747</v>
      </c>
      <c r="P57" s="78">
        <f t="shared" si="33"/>
        <v>-67265.944623358548</v>
      </c>
      <c r="Q57" s="78">
        <f t="shared" si="33"/>
        <v>-65884.131825018674</v>
      </c>
      <c r="R57" s="78">
        <f t="shared" si="33"/>
        <v>-48839.649539530277</v>
      </c>
      <c r="S57" s="78">
        <f t="shared" si="33"/>
        <v>-37119.983975538984</v>
      </c>
      <c r="T57" s="78">
        <f t="shared" si="33"/>
        <v>-35021.080215927213</v>
      </c>
      <c r="U57" s="78">
        <f t="shared" si="33"/>
        <v>-24261.20939361304</v>
      </c>
      <c r="V57" s="78">
        <f t="shared" si="33"/>
        <v>-18213.062308751047</v>
      </c>
    </row>
    <row r="58" spans="1:22" ht="16" customHeight="1">
      <c r="A58" s="2" t="s">
        <v>94</v>
      </c>
      <c r="B58" s="78">
        <f t="shared" ref="B58:V58" si="34">C133-C87</f>
        <v>-99652.283930490608</v>
      </c>
      <c r="C58" s="78">
        <f t="shared" si="34"/>
        <v>-105300.95263537439</v>
      </c>
      <c r="D58" s="78">
        <f t="shared" si="34"/>
        <v>-89847.057838686393</v>
      </c>
      <c r="E58" s="78">
        <f t="shared" si="34"/>
        <v>-50939.13176033413</v>
      </c>
      <c r="F58" s="78">
        <f t="shared" si="34"/>
        <v>-42347.578429633868</v>
      </c>
      <c r="G58" s="78">
        <f t="shared" si="34"/>
        <v>-30522.932018907741</v>
      </c>
      <c r="H58" s="78">
        <f t="shared" si="34"/>
        <v>-28850.548529041931</v>
      </c>
      <c r="I58" s="78">
        <f t="shared" si="34"/>
        <v>-19969.715512371971</v>
      </c>
      <c r="J58" s="78">
        <f t="shared" si="34"/>
        <v>-14713.486080864212</v>
      </c>
      <c r="K58" s="78">
        <f t="shared" si="34"/>
        <v>-17892.124647561926</v>
      </c>
      <c r="L58" s="78">
        <f t="shared" si="34"/>
        <v>-10393.340302778874</v>
      </c>
      <c r="M58" s="78">
        <f t="shared" si="34"/>
        <v>-9625.8127571919467</v>
      </c>
      <c r="N58" s="78">
        <f t="shared" si="34"/>
        <v>-7656.077711740043</v>
      </c>
      <c r="O58" s="78">
        <f t="shared" si="34"/>
        <v>-5739.12684200902</v>
      </c>
      <c r="P58" s="78">
        <f t="shared" si="34"/>
        <v>-4023.8394879450789</v>
      </c>
      <c r="Q58" s="78">
        <f t="shared" si="34"/>
        <v>-3815.6114502151031</v>
      </c>
      <c r="R58" s="78">
        <f t="shared" si="34"/>
        <v>-2826.5628479430452</v>
      </c>
      <c r="S58" s="78">
        <f t="shared" si="34"/>
        <v>-2155.5725248400122</v>
      </c>
      <c r="T58" s="78">
        <f t="shared" si="34"/>
        <v>-2039.0692379609682</v>
      </c>
      <c r="U58" s="78">
        <f t="shared" si="34"/>
        <v>-1412.9754657109734</v>
      </c>
      <c r="V58" s="78">
        <f t="shared" si="34"/>
        <v>-1060.4947336826008</v>
      </c>
    </row>
    <row r="59" spans="1:22" ht="16" customHeight="1">
      <c r="A59" s="2" t="s">
        <v>95</v>
      </c>
      <c r="B59" s="78">
        <f t="shared" ref="B59:V59" si="35">C134-C88</f>
        <v>-182273.35265192692</v>
      </c>
      <c r="C59" s="78">
        <f t="shared" si="35"/>
        <v>-193101.97780218604</v>
      </c>
      <c r="D59" s="78">
        <f t="shared" si="35"/>
        <v>-165644.11683655786</v>
      </c>
      <c r="E59" s="78">
        <f t="shared" si="35"/>
        <v>-92526.834102030145</v>
      </c>
      <c r="F59" s="78">
        <f t="shared" si="35"/>
        <v>-76488.29882102902</v>
      </c>
      <c r="G59" s="78">
        <f t="shared" si="35"/>
        <v>-55760.933926274069</v>
      </c>
      <c r="H59" s="78">
        <f t="shared" si="35"/>
        <v>-52988.37037812802</v>
      </c>
      <c r="I59" s="78">
        <f t="shared" si="35"/>
        <v>-36655.322380097117</v>
      </c>
      <c r="J59" s="78">
        <f t="shared" si="35"/>
        <v>-27338.288391955895</v>
      </c>
      <c r="K59" s="78">
        <f t="shared" si="35"/>
        <v>-32959.626670829952</v>
      </c>
      <c r="L59" s="78">
        <f t="shared" si="35"/>
        <v>-19167.118710278068</v>
      </c>
      <c r="M59" s="78">
        <f t="shared" si="35"/>
        <v>-17926.003955867141</v>
      </c>
      <c r="N59" s="78">
        <f t="shared" si="35"/>
        <v>-14297.218575034058</v>
      </c>
      <c r="O59" s="78">
        <f t="shared" si="35"/>
        <v>-10721.692868760787</v>
      </c>
      <c r="P59" s="78">
        <f t="shared" si="35"/>
        <v>-7553.5343996488955</v>
      </c>
      <c r="Q59" s="78">
        <f t="shared" si="35"/>
        <v>-7085.2091074411292</v>
      </c>
      <c r="R59" s="78">
        <f t="shared" si="35"/>
        <v>-5228.8373217359185</v>
      </c>
      <c r="S59" s="78">
        <f t="shared" si="35"/>
        <v>-4018.306908451952</v>
      </c>
      <c r="T59" s="78">
        <f t="shared" si="35"/>
        <v>-3818.7323889429681</v>
      </c>
      <c r="U59" s="78">
        <f t="shared" si="35"/>
        <v>-2643.624270115979</v>
      </c>
      <c r="V59" s="78">
        <f t="shared" si="35"/>
        <v>-2000.9187958079856</v>
      </c>
    </row>
    <row r="60" spans="1:22" ht="16" customHeight="1">
      <c r="A60" s="2" t="s">
        <v>96</v>
      </c>
      <c r="B60" s="78">
        <f t="shared" ref="B60:V60" si="36">C135-C89</f>
        <v>-218762.55442065722</v>
      </c>
      <c r="C60" s="78">
        <f t="shared" si="36"/>
        <v>-231384.73172442382</v>
      </c>
      <c r="D60" s="78">
        <f t="shared" si="36"/>
        <v>-197270.96790344012</v>
      </c>
      <c r="E60" s="78">
        <f t="shared" si="36"/>
        <v>-114512.04868440889</v>
      </c>
      <c r="F60" s="78">
        <f t="shared" si="36"/>
        <v>-94958.944404056761</v>
      </c>
      <c r="G60" s="78">
        <f t="shared" si="36"/>
        <v>-68455.037652991945</v>
      </c>
      <c r="H60" s="78">
        <f t="shared" si="36"/>
        <v>-64801.853799907025</v>
      </c>
      <c r="I60" s="78">
        <f t="shared" si="36"/>
        <v>-45177.669757057913</v>
      </c>
      <c r="J60" s="78">
        <f t="shared" si="36"/>
        <v>-33526.70301284804</v>
      </c>
      <c r="K60" s="78">
        <f t="shared" si="36"/>
        <v>-40826.198559786659</v>
      </c>
      <c r="L60" s="78">
        <f t="shared" si="36"/>
        <v>-23527.920954796951</v>
      </c>
      <c r="M60" s="78">
        <f t="shared" si="36"/>
        <v>-21929.926588502247</v>
      </c>
      <c r="N60" s="78">
        <f t="shared" si="36"/>
        <v>-17529.672672289889</v>
      </c>
      <c r="O60" s="78">
        <f t="shared" si="36"/>
        <v>-13153.31016167067</v>
      </c>
      <c r="P60" s="78">
        <f t="shared" si="36"/>
        <v>-9227.2613719599321</v>
      </c>
      <c r="Q60" s="78">
        <f t="shared" si="36"/>
        <v>-8925.8074770690873</v>
      </c>
      <c r="R60" s="78">
        <f t="shared" si="36"/>
        <v>-6601.5468151471578</v>
      </c>
      <c r="S60" s="78">
        <f t="shared" si="36"/>
        <v>-5046.744536660146</v>
      </c>
      <c r="T60" s="78">
        <f t="shared" si="36"/>
        <v>-4789.5455279746093</v>
      </c>
      <c r="U60" s="78">
        <f t="shared" si="36"/>
        <v>-3319.2765072989278</v>
      </c>
      <c r="V60" s="78">
        <f t="shared" si="36"/>
        <v>-2509.3615669077262</v>
      </c>
    </row>
    <row r="61" spans="1:22" ht="16" customHeight="1">
      <c r="A61" s="2" t="s">
        <v>49</v>
      </c>
      <c r="B61" s="78">
        <f t="shared" ref="B61:V61" si="37">C136-C90</f>
        <v>-3452312.9593297802</v>
      </c>
      <c r="C61" s="78">
        <f t="shared" si="37"/>
        <v>-3656685.079380421</v>
      </c>
      <c r="D61" s="78">
        <f t="shared" si="37"/>
        <v>-3101739.5369300754</v>
      </c>
      <c r="E61" s="78">
        <f t="shared" si="37"/>
        <v>-2547282.0147912791</v>
      </c>
      <c r="F61" s="78">
        <f t="shared" si="37"/>
        <v>-2391237.9326384636</v>
      </c>
      <c r="G61" s="78">
        <f t="shared" si="37"/>
        <v>-1926433.1742471559</v>
      </c>
      <c r="H61" s="78">
        <f t="shared" si="37"/>
        <v>-2042804.2558406638</v>
      </c>
      <c r="I61" s="78">
        <f t="shared" si="37"/>
        <v>-1597921.853351519</v>
      </c>
      <c r="J61" s="78">
        <f t="shared" si="37"/>
        <v>-1320338.2006689222</v>
      </c>
      <c r="K61" s="78">
        <f t="shared" si="37"/>
        <v>-1817018.9046621099</v>
      </c>
      <c r="L61" s="78">
        <f t="shared" si="37"/>
        <v>-1172910.6077085789</v>
      </c>
      <c r="M61" s="78">
        <f t="shared" si="37"/>
        <v>-1240148.7602223372</v>
      </c>
      <c r="N61" s="78">
        <f t="shared" si="37"/>
        <v>-1103968.7951244311</v>
      </c>
      <c r="O61" s="78">
        <f t="shared" si="37"/>
        <v>-934069.75874291174</v>
      </c>
      <c r="P61" s="78">
        <f t="shared" si="37"/>
        <v>-732434.82880066289</v>
      </c>
      <c r="Q61" s="78">
        <f t="shared" si="37"/>
        <v>-794243.76437881868</v>
      </c>
      <c r="R61" s="78">
        <f t="shared" si="37"/>
        <v>-663709.2559086266</v>
      </c>
      <c r="S61" s="78">
        <f t="shared" si="37"/>
        <v>-567188.79011160694</v>
      </c>
      <c r="T61" s="78">
        <f t="shared" si="37"/>
        <v>-602236.05648444546</v>
      </c>
      <c r="U61" s="78">
        <f t="shared" si="37"/>
        <v>-469656.45891674515</v>
      </c>
      <c r="V61" s="78">
        <f t="shared" si="37"/>
        <v>-395923.27931097802</v>
      </c>
    </row>
    <row r="62" spans="1:22" ht="16" customHeight="1">
      <c r="A62" s="2" t="s">
        <v>97</v>
      </c>
      <c r="B62" s="78">
        <f t="shared" ref="B62:V62" si="38">C137-C91</f>
        <v>-3206988.0293579381</v>
      </c>
      <c r="C62" s="78">
        <f t="shared" si="38"/>
        <v>-3388303.6911967611</v>
      </c>
      <c r="D62" s="78">
        <f t="shared" si="38"/>
        <v>-2871733.508521664</v>
      </c>
      <c r="E62" s="78">
        <f t="shared" si="38"/>
        <v>-2353153.0393106006</v>
      </c>
      <c r="F62" s="78">
        <f t="shared" si="38"/>
        <v>-2183347.28678085</v>
      </c>
      <c r="G62" s="78">
        <f t="shared" si="38"/>
        <v>-1760220.599380808</v>
      </c>
      <c r="H62" s="78">
        <f t="shared" si="38"/>
        <v>-1868504.6874000179</v>
      </c>
      <c r="I62" s="78">
        <f t="shared" si="38"/>
        <v>-1457458.8041639216</v>
      </c>
      <c r="J62" s="78">
        <f t="shared" si="38"/>
        <v>-1215385.8851004094</v>
      </c>
      <c r="K62" s="78">
        <f t="shared" si="38"/>
        <v>-1674318.6160053313</v>
      </c>
      <c r="L62" s="78">
        <f t="shared" si="38"/>
        <v>-1078475.9936775239</v>
      </c>
      <c r="M62" s="78">
        <f t="shared" si="38"/>
        <v>-1137074.196944356</v>
      </c>
      <c r="N62" s="78">
        <f t="shared" si="38"/>
        <v>-1016545.9125151997</v>
      </c>
      <c r="O62" s="78">
        <f t="shared" si="38"/>
        <v>-857233.21765861381</v>
      </c>
      <c r="P62" s="78">
        <f t="shared" si="38"/>
        <v>-673796.63032739237</v>
      </c>
      <c r="Q62" s="78">
        <f t="shared" si="38"/>
        <v>-722904.97189806495</v>
      </c>
      <c r="R62" s="78">
        <f t="shared" si="38"/>
        <v>-600762.53775282484</v>
      </c>
      <c r="S62" s="78">
        <f t="shared" si="38"/>
        <v>-513898.6503938511</v>
      </c>
      <c r="T62" s="78">
        <f t="shared" si="38"/>
        <v>-546500.70492862444</v>
      </c>
      <c r="U62" s="78">
        <f t="shared" si="38"/>
        <v>-426045.77715071104</v>
      </c>
      <c r="V62" s="78">
        <f t="shared" si="38"/>
        <v>-360805.80109260604</v>
      </c>
    </row>
    <row r="63" spans="1:22" ht="16" customHeight="1">
      <c r="A63" s="2" t="s">
        <v>98</v>
      </c>
      <c r="B63" s="78">
        <f t="shared" ref="B63:V63" si="39">C138-C92</f>
        <v>-708111.97025989508</v>
      </c>
      <c r="C63" s="78">
        <f t="shared" si="39"/>
        <v>-746766.32735626213</v>
      </c>
      <c r="D63" s="78">
        <f t="shared" si="39"/>
        <v>-631316.80182049982</v>
      </c>
      <c r="E63" s="78">
        <f t="shared" si="39"/>
        <v>-361813.63167559402</v>
      </c>
      <c r="F63" s="78">
        <f t="shared" si="39"/>
        <v>-299600.69321562489</v>
      </c>
      <c r="G63" s="78">
        <f t="shared" si="39"/>
        <v>-214127.17452371027</v>
      </c>
      <c r="H63" s="78">
        <f t="shared" si="39"/>
        <v>-201922.35296189412</v>
      </c>
      <c r="I63" s="78">
        <f t="shared" si="39"/>
        <v>-139551.93338008178</v>
      </c>
      <c r="J63" s="78">
        <f t="shared" si="39"/>
        <v>-102408.43745676661</v>
      </c>
      <c r="K63" s="78">
        <f t="shared" si="39"/>
        <v>-125532.07897583209</v>
      </c>
      <c r="L63" s="78">
        <f t="shared" si="39"/>
        <v>-72163.748064184096</v>
      </c>
      <c r="M63" s="78">
        <f t="shared" si="39"/>
        <v>-67317.775607185904</v>
      </c>
      <c r="N63" s="78">
        <f t="shared" si="39"/>
        <v>-53264.821076721884</v>
      </c>
      <c r="O63" s="78">
        <f t="shared" si="39"/>
        <v>-39912.457235724665</v>
      </c>
      <c r="P63" s="78">
        <f t="shared" si="39"/>
        <v>-27775.53017690219</v>
      </c>
      <c r="Q63" s="78">
        <f t="shared" si="39"/>
        <v>-26445.320635727141</v>
      </c>
      <c r="R63" s="78">
        <f t="shared" si="39"/>
        <v>-19561.516889776103</v>
      </c>
      <c r="S63" s="78">
        <f t="shared" si="39"/>
        <v>-14830.06117096683</v>
      </c>
      <c r="T63" s="78">
        <f t="shared" si="39"/>
        <v>-13983.920737770386</v>
      </c>
      <c r="U63" s="78">
        <f t="shared" si="39"/>
        <v>-9691.5517773199826</v>
      </c>
      <c r="V63" s="78">
        <f t="shared" si="39"/>
        <v>-7241.8927966021001</v>
      </c>
    </row>
    <row r="64" spans="1:22" ht="16" customHeight="1">
      <c r="A64" s="2" t="s">
        <v>99</v>
      </c>
      <c r="B64" s="78">
        <f t="shared" ref="B64:V64" si="40">C139-C93</f>
        <v>-819416.36501058214</v>
      </c>
      <c r="C64" s="78">
        <f t="shared" si="40"/>
        <v>-860792.84301657102</v>
      </c>
      <c r="D64" s="78">
        <f t="shared" si="40"/>
        <v>-725377.98016838823</v>
      </c>
      <c r="E64" s="78">
        <f t="shared" si="40"/>
        <v>-618095.64222028619</v>
      </c>
      <c r="F64" s="78">
        <f t="shared" si="40"/>
        <v>-570389.86977529316</v>
      </c>
      <c r="G64" s="78">
        <f t="shared" si="40"/>
        <v>-458505.92274671607</v>
      </c>
      <c r="H64" s="78">
        <f t="shared" si="40"/>
        <v>-485594.89673998998</v>
      </c>
      <c r="I64" s="78">
        <f t="shared" si="40"/>
        <v>-381047.15767178498</v>
      </c>
      <c r="J64" s="78">
        <f t="shared" si="40"/>
        <v>-316890.48551916005</v>
      </c>
      <c r="K64" s="78">
        <f t="shared" si="40"/>
        <v>-438613.41738129826</v>
      </c>
      <c r="L64" s="78">
        <f t="shared" si="40"/>
        <v>-279088.71056578192</v>
      </c>
      <c r="M64" s="78">
        <f t="shared" si="40"/>
        <v>-296506.77426797198</v>
      </c>
      <c r="N64" s="78">
        <f t="shared" si="40"/>
        <v>-265341.52006187895</v>
      </c>
      <c r="O64" s="78">
        <f t="shared" si="40"/>
        <v>-223487.09256027499</v>
      </c>
      <c r="P64" s="78">
        <f t="shared" si="40"/>
        <v>-174471.70944725792</v>
      </c>
      <c r="Q64" s="78">
        <f t="shared" si="40"/>
        <v>-193727.50413208804</v>
      </c>
      <c r="R64" s="78">
        <f t="shared" si="40"/>
        <v>-160432.78674867703</v>
      </c>
      <c r="S64" s="78">
        <f t="shared" si="40"/>
        <v>-137183.34429340996</v>
      </c>
      <c r="T64" s="78">
        <f t="shared" si="40"/>
        <v>-145698.88752977015</v>
      </c>
      <c r="U64" s="78">
        <f t="shared" si="40"/>
        <v>-113481.95557679096</v>
      </c>
      <c r="V64" s="78">
        <f t="shared" si="40"/>
        <v>-96165.650578102097</v>
      </c>
    </row>
    <row r="65" spans="1:23" ht="16" customHeight="1">
      <c r="A65" s="2" t="s">
        <v>53</v>
      </c>
      <c r="B65" s="78">
        <f t="shared" ref="B65:V65" si="41">C140-C94</f>
        <v>-382916.26526604686</v>
      </c>
      <c r="C65" s="78">
        <f t="shared" si="41"/>
        <v>-403193.06976592215</v>
      </c>
      <c r="D65" s="78">
        <f t="shared" si="41"/>
        <v>-338761.82101085503</v>
      </c>
      <c r="E65" s="78">
        <f t="shared" si="41"/>
        <v>-204721.93845183216</v>
      </c>
      <c r="F65" s="78">
        <f t="shared" si="41"/>
        <v>-169937.27958481992</v>
      </c>
      <c r="G65" s="78">
        <f t="shared" si="41"/>
        <v>-120325.67774634482</v>
      </c>
      <c r="H65" s="78">
        <f t="shared" si="41"/>
        <v>-113053.10297559574</v>
      </c>
      <c r="I65" s="78">
        <f t="shared" si="41"/>
        <v>-79063.603878634982</v>
      </c>
      <c r="J65" s="78">
        <f t="shared" si="41"/>
        <v>-58001.981038238853</v>
      </c>
      <c r="K65" s="78">
        <f t="shared" si="41"/>
        <v>-71857.500041820109</v>
      </c>
      <c r="L65" s="78">
        <f t="shared" si="41"/>
        <v>-40450.077630145941</v>
      </c>
      <c r="M65" s="78">
        <f t="shared" si="41"/>
        <v>-38223.591482893564</v>
      </c>
      <c r="N65" s="78">
        <f t="shared" si="41"/>
        <v>-30288.31299212575</v>
      </c>
      <c r="O65" s="78">
        <f t="shared" si="41"/>
        <v>-22745.207996909972</v>
      </c>
      <c r="P65" s="78">
        <f t="shared" si="41"/>
        <v>-15731.487307157833</v>
      </c>
      <c r="Q65" s="78">
        <f t="shared" si="41"/>
        <v>-15709.833443102427</v>
      </c>
      <c r="R65" s="78">
        <f t="shared" si="41"/>
        <v>-11649.366114143748</v>
      </c>
      <c r="S65" s="78">
        <f t="shared" si="41"/>
        <v>-8802.4419615338556</v>
      </c>
      <c r="T65" s="78">
        <f t="shared" si="41"/>
        <v>-8294.0722407670692</v>
      </c>
      <c r="U65" s="78">
        <f t="shared" si="41"/>
        <v>-5743.5609406949952</v>
      </c>
      <c r="V65" s="78">
        <f t="shared" si="41"/>
        <v>-4308.5062761432491</v>
      </c>
    </row>
    <row r="66" spans="1:23" ht="16" customHeight="1">
      <c r="A66" s="2" t="s">
        <v>100</v>
      </c>
      <c r="B66" s="78">
        <f t="shared" ref="B66:V66" si="42">C141-C95</f>
        <v>-1402380.2781923693</v>
      </c>
      <c r="C66" s="78">
        <f t="shared" si="42"/>
        <v>-1480968.8218360003</v>
      </c>
      <c r="D66" s="78">
        <f t="shared" si="42"/>
        <v>-1255795.9942198154</v>
      </c>
      <c r="E66" s="78">
        <f t="shared" si="42"/>
        <v>-730325.77386180917</v>
      </c>
      <c r="F66" s="78">
        <f t="shared" si="42"/>
        <v>-602448.44867643341</v>
      </c>
      <c r="G66" s="78">
        <f t="shared" si="42"/>
        <v>-432214.1995786773</v>
      </c>
      <c r="H66" s="78">
        <f t="shared" si="42"/>
        <v>-407367.15310661308</v>
      </c>
      <c r="I66" s="78">
        <f t="shared" si="42"/>
        <v>-283177.1420930149</v>
      </c>
      <c r="J66" s="78">
        <f t="shared" si="42"/>
        <v>-209681.61681629019</v>
      </c>
      <c r="K66" s="78">
        <f t="shared" si="42"/>
        <v>-256291.99995056447</v>
      </c>
      <c r="L66" s="78">
        <f t="shared" si="42"/>
        <v>-146712.54633451626</v>
      </c>
      <c r="M66" s="78">
        <f t="shared" si="42"/>
        <v>-137560.63049716502</v>
      </c>
      <c r="N66" s="78">
        <f t="shared" si="42"/>
        <v>-109339.7355816327</v>
      </c>
      <c r="O66" s="78">
        <f t="shared" si="42"/>
        <v>-81985.428601359017</v>
      </c>
      <c r="P66" s="78">
        <f t="shared" si="42"/>
        <v>-57222.678999992087</v>
      </c>
      <c r="Q66" s="78">
        <f t="shared" si="42"/>
        <v>-55233.188166109845</v>
      </c>
      <c r="R66" s="78">
        <f t="shared" si="42"/>
        <v>-40782.404194784351</v>
      </c>
      <c r="S66" s="78">
        <f t="shared" si="42"/>
        <v>-31039.404544224031</v>
      </c>
      <c r="T66" s="78">
        <f t="shared" si="42"/>
        <v>-29327.086442568339</v>
      </c>
      <c r="U66" s="78">
        <f t="shared" si="42"/>
        <v>-20317.824121438898</v>
      </c>
      <c r="V66" s="78">
        <f t="shared" si="42"/>
        <v>-15300.69609292224</v>
      </c>
    </row>
    <row r="67" spans="1:23" ht="16" customHeight="1">
      <c r="A67" s="2" t="s">
        <v>101</v>
      </c>
      <c r="B67" s="78">
        <f t="shared" ref="B67:V67" si="43">C142-C96</f>
        <v>-21075.274168840202</v>
      </c>
      <c r="C67" s="78">
        <f t="shared" si="43"/>
        <v>-22364.415984611289</v>
      </c>
      <c r="D67" s="78">
        <f t="shared" si="43"/>
        <v>-18718.601793438196</v>
      </c>
      <c r="E67" s="78">
        <f t="shared" si="43"/>
        <v>-10236.284360516787</v>
      </c>
      <c r="F67" s="78">
        <f t="shared" si="43"/>
        <v>-8463.1833022081992</v>
      </c>
      <c r="G67" s="78">
        <f t="shared" si="43"/>
        <v>-5899.8509111124149</v>
      </c>
      <c r="H67" s="78">
        <f t="shared" si="43"/>
        <v>-5553.2439849055081</v>
      </c>
      <c r="I67" s="78">
        <f t="shared" si="43"/>
        <v>-3744.2392323054955</v>
      </c>
      <c r="J67" s="78">
        <f t="shared" si="43"/>
        <v>-2763.7061725372041</v>
      </c>
      <c r="K67" s="78">
        <f t="shared" si="43"/>
        <v>-3420.7466299736989</v>
      </c>
      <c r="L67" s="78">
        <f t="shared" si="43"/>
        <v>-1956.8488071183092</v>
      </c>
      <c r="M67" s="78">
        <f t="shared" si="43"/>
        <v>-1767.1121834981896</v>
      </c>
      <c r="N67" s="78">
        <f t="shared" si="43"/>
        <v>-1388.115883796796</v>
      </c>
      <c r="O67" s="78">
        <f t="shared" si="43"/>
        <v>-1033.0426096885931</v>
      </c>
      <c r="P67" s="78">
        <f t="shared" si="43"/>
        <v>-719.2347212540044</v>
      </c>
      <c r="Q67" s="78">
        <f t="shared" si="43"/>
        <v>-644.39944265878876</v>
      </c>
      <c r="R67" s="78">
        <f t="shared" si="43"/>
        <v>-475.90898466369254</v>
      </c>
      <c r="S67" s="78">
        <f t="shared" si="43"/>
        <v>-353.16266409569653</v>
      </c>
      <c r="T67" s="78">
        <f t="shared" si="43"/>
        <v>-330.79033813270507</v>
      </c>
      <c r="U67" s="78">
        <f t="shared" si="43"/>
        <v>-228.25016579599469</v>
      </c>
      <c r="V67" s="78">
        <f t="shared" si="43"/>
        <v>-168.58671767517808</v>
      </c>
    </row>
    <row r="68" spans="1:23" ht="16" customHeight="1" thickBot="1">
      <c r="A68" s="33" t="s">
        <v>102</v>
      </c>
      <c r="B68" s="79">
        <f t="shared" ref="B68:V68" si="44">C143-C97</f>
        <v>-1436747.472162857</v>
      </c>
      <c r="C68" s="79">
        <f t="shared" si="44"/>
        <v>-1515502.3945444489</v>
      </c>
      <c r="D68" s="79">
        <f t="shared" si="44"/>
        <v>-1282093.452354738</v>
      </c>
      <c r="E68" s="79">
        <f t="shared" si="44"/>
        <v>-1032333.9397423058</v>
      </c>
      <c r="F68" s="79">
        <f t="shared" si="44"/>
        <v>-954537.17045864416</v>
      </c>
      <c r="G68" s="79">
        <f t="shared" si="44"/>
        <v>-768653.94576114812</v>
      </c>
      <c r="H68" s="79">
        <f t="shared" si="44"/>
        <v>-819035.12304645125</v>
      </c>
      <c r="I68" s="79">
        <f t="shared" si="44"/>
        <v>-634707.10472603003</v>
      </c>
      <c r="J68" s="79">
        <f t="shared" si="44"/>
        <v>-530545.14036015794</v>
      </c>
      <c r="K68" s="79">
        <f t="shared" si="44"/>
        <v>-734366.28142561577</v>
      </c>
      <c r="L68" s="79">
        <f t="shared" si="44"/>
        <v>-471831.70057924883</v>
      </c>
      <c r="M68" s="79">
        <f t="shared" si="44"/>
        <v>-497778.16911353916</v>
      </c>
      <c r="N68" s="79">
        <f t="shared" si="44"/>
        <v>-445268.27603048971</v>
      </c>
      <c r="O68" s="79">
        <f t="shared" si="44"/>
        <v>-374740.12175957765</v>
      </c>
      <c r="P68" s="79">
        <f t="shared" si="44"/>
        <v>-294803.91717366176</v>
      </c>
      <c r="Q68" s="79">
        <f t="shared" si="44"/>
        <v>-309554.50064851716</v>
      </c>
      <c r="R68" s="79">
        <f t="shared" si="44"/>
        <v>-257025.06136581767</v>
      </c>
      <c r="S68" s="79">
        <f t="shared" si="44"/>
        <v>-219607.4338746029</v>
      </c>
      <c r="T68" s="79">
        <f t="shared" si="44"/>
        <v>-233851.94183628587</v>
      </c>
      <c r="U68" s="79">
        <f t="shared" si="44"/>
        <v>-182281.77993169799</v>
      </c>
      <c r="V68" s="79">
        <f t="shared" si="44"/>
        <v>-154256.60660409182</v>
      </c>
    </row>
    <row r="69" spans="1:23" ht="17" customHeight="1" thickTop="1">
      <c r="A69" s="7" t="s">
        <v>6</v>
      </c>
      <c r="B69" s="76">
        <f t="shared" ref="B69:V69" si="45">SUM(B47:B68)</f>
        <v>-31053014.563492283</v>
      </c>
      <c r="C69" s="76">
        <f t="shared" si="45"/>
        <v>-32813897.329035662</v>
      </c>
      <c r="D69" s="76">
        <f t="shared" si="45"/>
        <v>-27823165.447133645</v>
      </c>
      <c r="E69" s="76">
        <f t="shared" si="45"/>
        <v>-18306739.221657224</v>
      </c>
      <c r="F69" s="76">
        <f t="shared" si="45"/>
        <v>-15926852.082405804</v>
      </c>
      <c r="G69" s="76">
        <f t="shared" si="45"/>
        <v>-12026824.602964038</v>
      </c>
      <c r="H69" s="76">
        <f t="shared" si="45"/>
        <v>-12002933.056105174</v>
      </c>
      <c r="I69" s="76">
        <f t="shared" si="45"/>
        <v>-8847219.7521511745</v>
      </c>
      <c r="J69" s="76">
        <f t="shared" si="45"/>
        <v>-6962295.4889366329</v>
      </c>
      <c r="K69" s="76">
        <f t="shared" si="45"/>
        <v>-9113853.6713779792</v>
      </c>
      <c r="L69" s="76">
        <f t="shared" si="45"/>
        <v>-5596234.9500993006</v>
      </c>
      <c r="M69" s="76">
        <f t="shared" si="45"/>
        <v>-5645985.4804129759</v>
      </c>
      <c r="N69" s="76">
        <f t="shared" si="45"/>
        <v>-4838709.5034548771</v>
      </c>
      <c r="O69" s="76">
        <f t="shared" si="45"/>
        <v>-3931047.0616777772</v>
      </c>
      <c r="P69" s="76">
        <f t="shared" si="45"/>
        <v>-2979346.0558795366</v>
      </c>
      <c r="Q69" s="76">
        <f t="shared" si="45"/>
        <v>-3113551.6380447261</v>
      </c>
      <c r="R69" s="76">
        <f t="shared" si="45"/>
        <v>-2516118.1843523844</v>
      </c>
      <c r="S69" s="76">
        <f t="shared" si="45"/>
        <v>-2093473.9542188875</v>
      </c>
      <c r="T69" s="76">
        <f t="shared" si="45"/>
        <v>-2170528.7087796745</v>
      </c>
      <c r="U69" s="76">
        <f t="shared" si="45"/>
        <v>-1654090.7425993714</v>
      </c>
      <c r="V69" s="76">
        <f t="shared" si="45"/>
        <v>-1370018.2622087982</v>
      </c>
    </row>
    <row r="70" spans="1:23">
      <c r="A70" s="7" t="s">
        <v>103</v>
      </c>
      <c r="B70" s="76">
        <f>SUM($B$69:B69)</f>
        <v>-31053014.563492283</v>
      </c>
      <c r="C70" s="76">
        <f>SUM($B$69:C69)</f>
        <v>-63866911.892527945</v>
      </c>
      <c r="D70" s="76">
        <f>SUM($B$69:D69)</f>
        <v>-91690077.339661598</v>
      </c>
      <c r="E70" s="76">
        <f>SUM($B$69:E69)</f>
        <v>-109996816.56131881</v>
      </c>
      <c r="F70" s="76">
        <f>SUM($B$69:F69)</f>
        <v>-125923668.64372462</v>
      </c>
      <c r="G70" s="76">
        <f>SUM($B$69:G69)</f>
        <v>-137950493.24668866</v>
      </c>
      <c r="H70" s="76">
        <f>SUM($B$69:H69)</f>
        <v>-149953426.30279383</v>
      </c>
      <c r="I70" s="76">
        <f>SUM($B$69:I69)</f>
        <v>-158800646.05494499</v>
      </c>
      <c r="J70" s="76">
        <f>SUM($B$69:J69)</f>
        <v>-165762941.54388162</v>
      </c>
      <c r="K70" s="76">
        <f>SUM($B$69:K69)</f>
        <v>-174876795.21525961</v>
      </c>
      <c r="L70" s="76">
        <f>SUM($B$69:L69)</f>
        <v>-180473030.1653589</v>
      </c>
      <c r="M70" s="76">
        <f>SUM($B$69:M69)</f>
        <v>-186119015.64577189</v>
      </c>
      <c r="N70" s="76">
        <f>SUM($B$69:N69)</f>
        <v>-190957725.14922675</v>
      </c>
      <c r="O70" s="76">
        <f>SUM($B$69:O69)</f>
        <v>-194888772.21090454</v>
      </c>
      <c r="P70" s="76">
        <f>SUM($B$69:P69)</f>
        <v>-197868118.26678407</v>
      </c>
      <c r="Q70" s="76">
        <f>SUM($B$69:Q69)</f>
        <v>-200981669.90482879</v>
      </c>
      <c r="R70" s="76">
        <f>SUM($B$69:R69)</f>
        <v>-203497788.08918118</v>
      </c>
      <c r="S70" s="76">
        <f>SUM($B$69:S69)</f>
        <v>-205591262.04340008</v>
      </c>
      <c r="T70" s="76">
        <f>SUM($B$69:T69)</f>
        <v>-207761790.75217974</v>
      </c>
      <c r="U70" s="76">
        <f>SUM($B$69:U69)</f>
        <v>-209415881.49477911</v>
      </c>
      <c r="V70" s="76">
        <f>SUM($B$69:V69)</f>
        <v>-210785899.7569879</v>
      </c>
    </row>
    <row r="74" spans="1:23" ht="26" customHeight="1">
      <c r="A74" s="109" t="s">
        <v>105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>
      <c r="A75" s="91" t="s">
        <v>106</v>
      </c>
      <c r="B75" s="92" t="s">
        <v>27</v>
      </c>
      <c r="C75" s="13">
        <v>43951</v>
      </c>
      <c r="D75" s="13">
        <v>43982</v>
      </c>
      <c r="E75" s="13">
        <v>44012</v>
      </c>
      <c r="F75" s="13">
        <v>44043</v>
      </c>
      <c r="G75" s="13">
        <v>44074</v>
      </c>
      <c r="H75" s="13">
        <v>44104</v>
      </c>
      <c r="I75" s="13">
        <v>44135</v>
      </c>
      <c r="J75" s="13">
        <v>44165</v>
      </c>
      <c r="K75" s="14">
        <v>44196</v>
      </c>
      <c r="L75" s="13">
        <v>44227</v>
      </c>
      <c r="M75" s="14">
        <v>44255</v>
      </c>
      <c r="N75" s="13">
        <v>44286</v>
      </c>
      <c r="O75" s="14">
        <v>44316</v>
      </c>
      <c r="P75" s="13">
        <v>44347</v>
      </c>
      <c r="Q75" s="14">
        <v>44377</v>
      </c>
      <c r="R75" s="13">
        <v>44408</v>
      </c>
      <c r="S75" s="14">
        <v>44439</v>
      </c>
      <c r="T75" s="13">
        <v>44469</v>
      </c>
      <c r="U75" s="13">
        <v>44500</v>
      </c>
      <c r="V75" s="14">
        <v>44530</v>
      </c>
      <c r="W75" s="13">
        <v>44561</v>
      </c>
    </row>
    <row r="76" spans="1:23">
      <c r="A76" s="91" t="s">
        <v>107</v>
      </c>
      <c r="B76" s="91" t="s">
        <v>35</v>
      </c>
      <c r="C76" s="80">
        <v>1138054.285577012</v>
      </c>
      <c r="D76" s="80">
        <v>1208157.3462859881</v>
      </c>
      <c r="E76" s="80">
        <v>1022827.305100019</v>
      </c>
      <c r="F76" s="80">
        <v>1180047.132597646</v>
      </c>
      <c r="G76" s="80">
        <v>1245162.077991972</v>
      </c>
      <c r="H76" s="80">
        <v>1108799.356878052</v>
      </c>
      <c r="I76" s="80">
        <v>1298390.7738419019</v>
      </c>
      <c r="J76" s="80">
        <v>1135690.7618663739</v>
      </c>
      <c r="K76" s="80">
        <v>1032106.2534326389</v>
      </c>
      <c r="L76" s="80">
        <v>1578692.1157578561</v>
      </c>
      <c r="M76" s="80">
        <v>1130670.149578576</v>
      </c>
      <c r="N76" s="80">
        <v>1329115.610558456</v>
      </c>
      <c r="O76" s="80">
        <v>1307570.4371547729</v>
      </c>
      <c r="P76" s="80">
        <v>1233662.6011495821</v>
      </c>
      <c r="Q76" s="80">
        <v>1069071.886444987</v>
      </c>
      <c r="R76" s="80">
        <v>1326621.9464391649</v>
      </c>
      <c r="S76" s="80">
        <v>1238595.005684338</v>
      </c>
      <c r="T76" s="80">
        <v>1172084.6018429659</v>
      </c>
      <c r="U76" s="80">
        <v>1377008.7744000489</v>
      </c>
      <c r="V76" s="80">
        <v>1193149.2322361399</v>
      </c>
      <c r="W76" s="80">
        <v>1112450.014700135</v>
      </c>
    </row>
    <row r="77" spans="1:23">
      <c r="A77" s="91" t="s">
        <v>107</v>
      </c>
      <c r="B77" s="91" t="s">
        <v>36</v>
      </c>
      <c r="C77" s="80">
        <v>2606808.622938721</v>
      </c>
      <c r="D77" s="80">
        <v>2740288.54535233</v>
      </c>
      <c r="E77" s="80">
        <v>2310690.722798836</v>
      </c>
      <c r="F77" s="80">
        <v>2586495.1266287421</v>
      </c>
      <c r="G77" s="80">
        <v>2647828.9849388432</v>
      </c>
      <c r="H77" s="80">
        <v>2356911.0807058662</v>
      </c>
      <c r="I77" s="80">
        <v>2794950.8341483572</v>
      </c>
      <c r="J77" s="80">
        <v>2407225.5964656798</v>
      </c>
      <c r="K77" s="80">
        <v>2239090.4577591689</v>
      </c>
      <c r="L77" s="80">
        <v>3471953.9179926598</v>
      </c>
      <c r="M77" s="80">
        <v>2457139.994542805</v>
      </c>
      <c r="N77" s="80">
        <v>2881296.1198731172</v>
      </c>
      <c r="O77" s="80">
        <v>2872502.023480311</v>
      </c>
      <c r="P77" s="80">
        <v>2682187.2190242731</v>
      </c>
      <c r="Q77" s="80">
        <v>2341732.4863853878</v>
      </c>
      <c r="R77" s="80">
        <v>2750034.9327947451</v>
      </c>
      <c r="S77" s="80">
        <v>2535239.5449285218</v>
      </c>
      <c r="T77" s="80">
        <v>2401610.339663513</v>
      </c>
      <c r="U77" s="80">
        <v>2844873.7479413608</v>
      </c>
      <c r="V77" s="80">
        <v>2463136.3939011171</v>
      </c>
      <c r="W77" s="80">
        <v>2319044.5710683139</v>
      </c>
    </row>
    <row r="78" spans="1:23">
      <c r="A78" s="91" t="s">
        <v>107</v>
      </c>
      <c r="B78" s="91" t="s">
        <v>37</v>
      </c>
      <c r="C78" s="80">
        <v>4707851.6922083804</v>
      </c>
      <c r="D78" s="80">
        <v>5014381.4031380042</v>
      </c>
      <c r="E78" s="80">
        <v>4264745.4215616034</v>
      </c>
      <c r="F78" s="80">
        <v>4783129.0109912856</v>
      </c>
      <c r="G78" s="80">
        <v>5034360.4119813992</v>
      </c>
      <c r="H78" s="80">
        <v>4492889.8153007729</v>
      </c>
      <c r="I78" s="80">
        <v>5275769.5453693997</v>
      </c>
      <c r="J78" s="80">
        <v>4587085.6006989703</v>
      </c>
      <c r="K78" s="80">
        <v>4189200.8893778711</v>
      </c>
      <c r="L78" s="80">
        <v>6409056.8899490628</v>
      </c>
      <c r="M78" s="80">
        <v>4603040.1921448763</v>
      </c>
      <c r="N78" s="80">
        <v>5390844.0575037422</v>
      </c>
      <c r="O78" s="80">
        <v>5307563.3977881856</v>
      </c>
      <c r="P78" s="80">
        <v>5008043.3351374324</v>
      </c>
      <c r="Q78" s="80">
        <v>4361833.7347478867</v>
      </c>
      <c r="R78" s="80">
        <v>5269513.4770964514</v>
      </c>
      <c r="S78" s="80">
        <v>4915492.1918381108</v>
      </c>
      <c r="T78" s="80">
        <v>4653844.0426579453</v>
      </c>
      <c r="U78" s="80">
        <v>5473379.1944719944</v>
      </c>
      <c r="V78" s="80">
        <v>4746442.1304929489</v>
      </c>
      <c r="W78" s="80">
        <v>4426335.7903095307</v>
      </c>
    </row>
    <row r="79" spans="1:23">
      <c r="A79" s="91" t="s">
        <v>107</v>
      </c>
      <c r="B79" s="91" t="s">
        <v>38</v>
      </c>
      <c r="C79" s="80">
        <v>12766779.39456585</v>
      </c>
      <c r="D79" s="80">
        <v>13484010.79719788</v>
      </c>
      <c r="E79" s="80">
        <v>11430781.396381531</v>
      </c>
      <c r="F79" s="80">
        <v>12858828.62359426</v>
      </c>
      <c r="G79" s="80">
        <v>13288581.20196306</v>
      </c>
      <c r="H79" s="80">
        <v>11904156.879052211</v>
      </c>
      <c r="I79" s="80">
        <v>14047791.37106788</v>
      </c>
      <c r="J79" s="80">
        <v>12177746.47669952</v>
      </c>
      <c r="K79" s="80">
        <v>11250636.065644961</v>
      </c>
      <c r="L79" s="80">
        <v>17224595.637597729</v>
      </c>
      <c r="M79" s="80">
        <v>12348071.04027676</v>
      </c>
      <c r="N79" s="80">
        <v>14430872.60675098</v>
      </c>
      <c r="O79" s="80">
        <v>14335663.46710173</v>
      </c>
      <c r="P79" s="80">
        <v>13435978.82608632</v>
      </c>
      <c r="Q79" s="80">
        <v>11730220.7468704</v>
      </c>
      <c r="R79" s="80">
        <v>14017187.0176872</v>
      </c>
      <c r="S79" s="80">
        <v>12956956.45622558</v>
      </c>
      <c r="T79" s="80">
        <v>12314445.22575956</v>
      </c>
      <c r="U79" s="80">
        <v>14552531.464758979</v>
      </c>
      <c r="V79" s="80">
        <v>12607418.305454951</v>
      </c>
      <c r="W79" s="80">
        <v>11845665.78694319</v>
      </c>
    </row>
    <row r="80" spans="1:23">
      <c r="A80" s="91" t="s">
        <v>107</v>
      </c>
      <c r="B80" s="91" t="s">
        <v>39</v>
      </c>
      <c r="C80" s="80">
        <v>15885594.263564439</v>
      </c>
      <c r="D80" s="80">
        <v>16675767.03782142</v>
      </c>
      <c r="E80" s="80">
        <v>14071873.858958639</v>
      </c>
      <c r="F80" s="80">
        <v>16065108.19793242</v>
      </c>
      <c r="G80" s="80">
        <v>16396913.13789928</v>
      </c>
      <c r="H80" s="80">
        <v>14660416.58687303</v>
      </c>
      <c r="I80" s="80">
        <v>17338419.545634922</v>
      </c>
      <c r="J80" s="80">
        <v>15018948.0056089</v>
      </c>
      <c r="K80" s="80">
        <v>13996261.990164921</v>
      </c>
      <c r="L80" s="80">
        <v>21518945.446141422</v>
      </c>
      <c r="M80" s="80">
        <v>15348098.64930395</v>
      </c>
      <c r="N80" s="80">
        <v>17861992.260366701</v>
      </c>
      <c r="O80" s="80">
        <v>17861674.981259581</v>
      </c>
      <c r="P80" s="80">
        <v>16657097.949079299</v>
      </c>
      <c r="Q80" s="80">
        <v>14546754.01626377</v>
      </c>
      <c r="R80" s="80">
        <v>17406004.02057736</v>
      </c>
      <c r="S80" s="80">
        <v>15992261.53348491</v>
      </c>
      <c r="T80" s="80">
        <v>15214297.732522789</v>
      </c>
      <c r="U80" s="80">
        <v>18036356.470537469</v>
      </c>
      <c r="V80" s="80">
        <v>15606700.034105239</v>
      </c>
      <c r="W80" s="80">
        <v>14757777.58207107</v>
      </c>
    </row>
    <row r="81" spans="1:23">
      <c r="A81" s="91" t="s">
        <v>107</v>
      </c>
      <c r="B81" s="91" t="s">
        <v>40</v>
      </c>
      <c r="C81" s="80">
        <v>28889449.630908821</v>
      </c>
      <c r="D81" s="80">
        <v>30470383.727674019</v>
      </c>
      <c r="E81" s="80">
        <v>25780659.948820151</v>
      </c>
      <c r="F81" s="80">
        <v>29508934.514815308</v>
      </c>
      <c r="G81" s="80">
        <v>30476839.076801769</v>
      </c>
      <c r="H81" s="80">
        <v>27240983.824836351</v>
      </c>
      <c r="I81" s="80">
        <v>32086564.008309919</v>
      </c>
      <c r="J81" s="80">
        <v>27906449.90788541</v>
      </c>
      <c r="K81" s="80">
        <v>25786306.609095659</v>
      </c>
      <c r="L81" s="80">
        <v>39516336.456501067</v>
      </c>
      <c r="M81" s="80">
        <v>28214488.15233409</v>
      </c>
      <c r="N81" s="80">
        <v>33039849.787911478</v>
      </c>
      <c r="O81" s="80">
        <v>32832864.00568505</v>
      </c>
      <c r="P81" s="80">
        <v>30761681.638482951</v>
      </c>
      <c r="Q81" s="80">
        <v>26801803.15661709</v>
      </c>
      <c r="R81" s="80">
        <v>32507468.75868281</v>
      </c>
      <c r="S81" s="80">
        <v>30033518.223833971</v>
      </c>
      <c r="T81" s="80">
        <v>28534226.511677891</v>
      </c>
      <c r="U81" s="80">
        <v>33703814.446476631</v>
      </c>
      <c r="V81" s="80">
        <v>29177745.77948441</v>
      </c>
      <c r="W81" s="80">
        <v>27458994.910082489</v>
      </c>
    </row>
    <row r="82" spans="1:23">
      <c r="A82" s="91" t="s">
        <v>107</v>
      </c>
      <c r="B82" s="91" t="s">
        <v>41</v>
      </c>
      <c r="C82" s="80">
        <v>793778.25487405295</v>
      </c>
      <c r="D82" s="80">
        <v>838823.24163152336</v>
      </c>
      <c r="E82" s="80">
        <v>712505.38967290474</v>
      </c>
      <c r="F82" s="80">
        <v>789530.70435725816</v>
      </c>
      <c r="G82" s="80">
        <v>808120.78484951961</v>
      </c>
      <c r="H82" s="80">
        <v>726549.55871533998</v>
      </c>
      <c r="I82" s="80">
        <v>861098.81924580003</v>
      </c>
      <c r="J82" s="80">
        <v>743231.93165374978</v>
      </c>
      <c r="K82" s="80">
        <v>696587.15613601496</v>
      </c>
      <c r="L82" s="80">
        <v>1065651.268021133</v>
      </c>
      <c r="M82" s="80">
        <v>762769.91268430429</v>
      </c>
      <c r="N82" s="80">
        <v>891663.69570102077</v>
      </c>
      <c r="O82" s="80">
        <v>890300.91597802797</v>
      </c>
      <c r="P82" s="80">
        <v>832399.61596780189</v>
      </c>
      <c r="Q82" s="80">
        <v>730640.86729654658</v>
      </c>
      <c r="R82" s="80">
        <v>855377.46378362179</v>
      </c>
      <c r="S82" s="80">
        <v>787061.84434589697</v>
      </c>
      <c r="T82" s="80">
        <v>750444.03109252616</v>
      </c>
      <c r="U82" s="80">
        <v>890483.11511089106</v>
      </c>
      <c r="V82" s="80">
        <v>770643.64110607933</v>
      </c>
      <c r="W82" s="80">
        <v>730035.16444962076</v>
      </c>
    </row>
    <row r="83" spans="1:23">
      <c r="A83" s="91" t="s">
        <v>107</v>
      </c>
      <c r="B83" s="91" t="s">
        <v>42</v>
      </c>
      <c r="C83" s="80">
        <v>4601905.4289415795</v>
      </c>
      <c r="D83" s="80">
        <v>4885017.5002266774</v>
      </c>
      <c r="E83" s="80">
        <v>4184769.2569926009</v>
      </c>
      <c r="F83" s="80">
        <v>4552396.7895114487</v>
      </c>
      <c r="G83" s="80">
        <v>4764942.7143291654</v>
      </c>
      <c r="H83" s="80">
        <v>4320919.3343525277</v>
      </c>
      <c r="I83" s="80">
        <v>5106194.2592402995</v>
      </c>
      <c r="J83" s="80">
        <v>4419917.5239573112</v>
      </c>
      <c r="K83" s="80">
        <v>4059398.3018775349</v>
      </c>
      <c r="L83" s="80">
        <v>6120302.8027527658</v>
      </c>
      <c r="M83" s="80">
        <v>4469889.3905576691</v>
      </c>
      <c r="N83" s="80">
        <v>5225971.3158563776</v>
      </c>
      <c r="O83" s="80">
        <v>5169521.5369676528</v>
      </c>
      <c r="P83" s="80">
        <v>4860355.6565814232</v>
      </c>
      <c r="Q83" s="80">
        <v>4262564.9979120893</v>
      </c>
      <c r="R83" s="80">
        <v>5017070.077576776</v>
      </c>
      <c r="S83" s="80">
        <v>4658997.0108414618</v>
      </c>
      <c r="T83" s="80">
        <v>4453405.9613366826</v>
      </c>
      <c r="U83" s="80">
        <v>5262469.4170481563</v>
      </c>
      <c r="V83" s="80">
        <v>4560128.4032326881</v>
      </c>
      <c r="W83" s="80">
        <v>4270539.4329751404</v>
      </c>
    </row>
    <row r="84" spans="1:23">
      <c r="A84" s="91" t="s">
        <v>107</v>
      </c>
      <c r="B84" s="91" t="s">
        <v>43</v>
      </c>
      <c r="C84" s="80">
        <v>8316874.5004658392</v>
      </c>
      <c r="D84" s="80">
        <v>8857003.1380585823</v>
      </c>
      <c r="E84" s="80">
        <v>7624134.1869321587</v>
      </c>
      <c r="F84" s="80">
        <v>8284230.9331090553</v>
      </c>
      <c r="G84" s="80">
        <v>8668495.5517258234</v>
      </c>
      <c r="H84" s="80">
        <v>7866626.7971352274</v>
      </c>
      <c r="I84" s="80">
        <v>9339941.1603882164</v>
      </c>
      <c r="J84" s="80">
        <v>8100051.6929213563</v>
      </c>
      <c r="K84" s="80">
        <v>7515880.601795516</v>
      </c>
      <c r="L84" s="80">
        <v>11368616.99738491</v>
      </c>
      <c r="M84" s="80">
        <v>8293197.3345824303</v>
      </c>
      <c r="N84" s="80">
        <v>9626929.7831142098</v>
      </c>
      <c r="O84" s="80">
        <v>9606593.4498282019</v>
      </c>
      <c r="P84" s="80">
        <v>9036383.1522425897</v>
      </c>
      <c r="Q84" s="80">
        <v>7980745.3006603541</v>
      </c>
      <c r="R84" s="80">
        <v>9365970.472449407</v>
      </c>
      <c r="S84" s="80">
        <v>8699709.111053735</v>
      </c>
      <c r="T84" s="80">
        <v>8335060.7779647</v>
      </c>
      <c r="U84" s="80">
        <v>9900948.7138958704</v>
      </c>
      <c r="V84" s="80">
        <v>8588140.4631434157</v>
      </c>
      <c r="W84" s="80">
        <v>8101550.4007571386</v>
      </c>
    </row>
    <row r="85" spans="1:23">
      <c r="A85" s="91" t="s">
        <v>107</v>
      </c>
      <c r="B85" s="91" t="s">
        <v>44</v>
      </c>
      <c r="C85" s="80">
        <v>10124935.391073439</v>
      </c>
      <c r="D85" s="80">
        <v>10661955.487046549</v>
      </c>
      <c r="E85" s="80">
        <v>8987183.6527784169</v>
      </c>
      <c r="F85" s="80">
        <v>10345043.41450741</v>
      </c>
      <c r="G85" s="80">
        <v>10635889.309364481</v>
      </c>
      <c r="H85" s="80">
        <v>9467752.1157084927</v>
      </c>
      <c r="I85" s="80">
        <v>11150910.65522944</v>
      </c>
      <c r="J85" s="80">
        <v>9691663.0644429047</v>
      </c>
      <c r="K85" s="80">
        <v>8969497.6794649325</v>
      </c>
      <c r="L85" s="80">
        <v>13831947.54836601</v>
      </c>
      <c r="M85" s="80">
        <v>9792244.9172287825</v>
      </c>
      <c r="N85" s="80">
        <v>11526875.934284611</v>
      </c>
      <c r="O85" s="80">
        <v>11452743.35952778</v>
      </c>
      <c r="P85" s="80">
        <v>10724788.91898492</v>
      </c>
      <c r="Q85" s="80">
        <v>9325526.4940863308</v>
      </c>
      <c r="R85" s="80">
        <v>11315888.877567081</v>
      </c>
      <c r="S85" s="80">
        <v>10442177.147914721</v>
      </c>
      <c r="T85" s="80">
        <v>9893175.6226334572</v>
      </c>
      <c r="U85" s="80">
        <v>11678293.287238359</v>
      </c>
      <c r="V85" s="80">
        <v>10113471.548074391</v>
      </c>
      <c r="W85" s="80">
        <v>9515040.5869038403</v>
      </c>
    </row>
    <row r="86" spans="1:23">
      <c r="A86" s="91" t="s">
        <v>107</v>
      </c>
      <c r="B86" s="91" t="s">
        <v>45</v>
      </c>
      <c r="C86" s="80">
        <v>16375066.954322129</v>
      </c>
      <c r="D86" s="80">
        <v>17305751.898435429</v>
      </c>
      <c r="E86" s="80">
        <v>14673005.167378999</v>
      </c>
      <c r="F86" s="80">
        <v>16845896.843575381</v>
      </c>
      <c r="G86" s="80">
        <v>17522636.36830477</v>
      </c>
      <c r="H86" s="80">
        <v>15675547.378558829</v>
      </c>
      <c r="I86" s="80">
        <v>18425437.269475959</v>
      </c>
      <c r="J86" s="80">
        <v>16062948.63029491</v>
      </c>
      <c r="K86" s="80">
        <v>14753807.311824409</v>
      </c>
      <c r="L86" s="80">
        <v>22520969.52976767</v>
      </c>
      <c r="M86" s="80">
        <v>16176187.858053621</v>
      </c>
      <c r="N86" s="80">
        <v>18868539.520975631</v>
      </c>
      <c r="O86" s="80">
        <v>18709228.135980479</v>
      </c>
      <c r="P86" s="80">
        <v>17563887.31694863</v>
      </c>
      <c r="Q86" s="80">
        <v>15294505.061173219</v>
      </c>
      <c r="R86" s="80">
        <v>18725396.50805255</v>
      </c>
      <c r="S86" s="80">
        <v>17351329.098691329</v>
      </c>
      <c r="T86" s="80">
        <v>16484584.3533435</v>
      </c>
      <c r="U86" s="80">
        <v>19440604.801487628</v>
      </c>
      <c r="V86" s="80">
        <v>16834595.796274941</v>
      </c>
      <c r="W86" s="80">
        <v>15797313.37821041</v>
      </c>
    </row>
    <row r="87" spans="1:23">
      <c r="A87" s="91" t="s">
        <v>107</v>
      </c>
      <c r="B87" s="91" t="s">
        <v>46</v>
      </c>
      <c r="C87" s="80">
        <v>996522.83930490585</v>
      </c>
      <c r="D87" s="80">
        <v>1053009.5263537441</v>
      </c>
      <c r="E87" s="80">
        <v>898470.57838686358</v>
      </c>
      <c r="F87" s="80">
        <v>994904.91719402652</v>
      </c>
      <c r="G87" s="80">
        <v>1033876.42650474</v>
      </c>
      <c r="H87" s="80">
        <v>931485.96249107877</v>
      </c>
      <c r="I87" s="80">
        <v>1100561.085855159</v>
      </c>
      <c r="J87" s="80">
        <v>952230.23950442811</v>
      </c>
      <c r="K87" s="80">
        <v>876992.11125756055</v>
      </c>
      <c r="L87" s="80">
        <v>1333067.1673686679</v>
      </c>
      <c r="M87" s="80">
        <v>967955.24496388412</v>
      </c>
      <c r="N87" s="80">
        <v>1120592.0899743929</v>
      </c>
      <c r="O87" s="80">
        <v>1114105.93843029</v>
      </c>
      <c r="P87" s="80">
        <v>1043941.091121952</v>
      </c>
      <c r="Q87" s="80">
        <v>914915.17376769881</v>
      </c>
      <c r="R87" s="80">
        <v>1084461.9993734551</v>
      </c>
      <c r="S87" s="80">
        <v>1004196.849387635</v>
      </c>
      <c r="T87" s="80">
        <v>957266.49933067383</v>
      </c>
      <c r="U87" s="80">
        <v>1131910.8083948549</v>
      </c>
      <c r="V87" s="80">
        <v>980448.6845392196</v>
      </c>
      <c r="W87" s="80">
        <v>919832.55533447617</v>
      </c>
    </row>
    <row r="88" spans="1:23">
      <c r="A88" s="91" t="s">
        <v>107</v>
      </c>
      <c r="B88" s="91" t="s">
        <v>47</v>
      </c>
      <c r="C88" s="80">
        <v>1822733.5265192699</v>
      </c>
      <c r="D88" s="80">
        <v>1931019.778021855</v>
      </c>
      <c r="E88" s="80">
        <v>1656441.168365581</v>
      </c>
      <c r="F88" s="80">
        <v>1807164.7285552591</v>
      </c>
      <c r="G88" s="80">
        <v>1867390.1079352819</v>
      </c>
      <c r="H88" s="80">
        <v>1701688.657418011</v>
      </c>
      <c r="I88" s="80">
        <v>2021345.915913698</v>
      </c>
      <c r="J88" s="80">
        <v>1747861.975674479</v>
      </c>
      <c r="K88" s="80">
        <v>1629488.968369707</v>
      </c>
      <c r="L88" s="80">
        <v>2455683.5495554358</v>
      </c>
      <c r="M88" s="80">
        <v>1785077.034521692</v>
      </c>
      <c r="N88" s="80">
        <v>2086861.5195931951</v>
      </c>
      <c r="O88" s="80">
        <v>2080519.127053251</v>
      </c>
      <c r="P88" s="80">
        <v>1950264.5716350549</v>
      </c>
      <c r="Q88" s="80">
        <v>1717474.879035054</v>
      </c>
      <c r="R88" s="80">
        <v>2013737.5450533121</v>
      </c>
      <c r="S88" s="80">
        <v>1857656.1877154619</v>
      </c>
      <c r="T88" s="80">
        <v>1784486.739909403</v>
      </c>
      <c r="U88" s="80">
        <v>2119822.3115431969</v>
      </c>
      <c r="V88" s="80">
        <v>1834382.8332126159</v>
      </c>
      <c r="W88" s="80">
        <v>1735520.4043059079</v>
      </c>
    </row>
    <row r="89" spans="1:23">
      <c r="A89" s="91" t="s">
        <v>107</v>
      </c>
      <c r="B89" s="91" t="s">
        <v>48</v>
      </c>
      <c r="C89" s="80">
        <v>2187625.5442065671</v>
      </c>
      <c r="D89" s="80">
        <v>2313847.3172442429</v>
      </c>
      <c r="E89" s="80">
        <v>1972709.679034397</v>
      </c>
      <c r="F89" s="80">
        <v>2236563.450867367</v>
      </c>
      <c r="G89" s="80">
        <v>2318333.6036146758</v>
      </c>
      <c r="H89" s="80">
        <v>2089081.9596249929</v>
      </c>
      <c r="I89" s="80">
        <v>2471994.544979366</v>
      </c>
      <c r="J89" s="80">
        <v>2154239.166119487</v>
      </c>
      <c r="K89" s="80">
        <v>1998347.2235708281</v>
      </c>
      <c r="L89" s="80">
        <v>3041788.8283571019</v>
      </c>
      <c r="M89" s="80">
        <v>2191208.3918970809</v>
      </c>
      <c r="N89" s="80">
        <v>2552979.4614415392</v>
      </c>
      <c r="O89" s="80">
        <v>2550903.1070818808</v>
      </c>
      <c r="P89" s="80">
        <v>2392573.1805630778</v>
      </c>
      <c r="Q89" s="80">
        <v>2098036.332417937</v>
      </c>
      <c r="R89" s="80">
        <v>2536867.065449988</v>
      </c>
      <c r="S89" s="80">
        <v>2345340.5671417061</v>
      </c>
      <c r="T89" s="80">
        <v>2241204.793600759</v>
      </c>
      <c r="U89" s="80">
        <v>2658731.8613242698</v>
      </c>
      <c r="V89" s="80">
        <v>2303210.7521875631</v>
      </c>
      <c r="W89" s="80">
        <v>2176524.2099152259</v>
      </c>
    </row>
    <row r="90" spans="1:23">
      <c r="A90" s="91" t="s">
        <v>107</v>
      </c>
      <c r="B90" s="91" t="s">
        <v>49</v>
      </c>
      <c r="C90" s="80">
        <v>3835903.2881442001</v>
      </c>
      <c r="D90" s="80">
        <v>4062983.4215338011</v>
      </c>
      <c r="E90" s="80">
        <v>3446377.263255639</v>
      </c>
      <c r="F90" s="80">
        <v>3882460.0133992969</v>
      </c>
      <c r="G90" s="80">
        <v>4049582.4360081689</v>
      </c>
      <c r="H90" s="80">
        <v>3624923.8847720749</v>
      </c>
      <c r="I90" s="80">
        <v>4270996.2281600898</v>
      </c>
      <c r="J90" s="80">
        <v>3712064.0462987139</v>
      </c>
      <c r="K90" s="80">
        <v>3408023.6801025821</v>
      </c>
      <c r="L90" s="80">
        <v>5211159.3253112929</v>
      </c>
      <c r="M90" s="80">
        <v>3737638.6340128249</v>
      </c>
      <c r="N90" s="80">
        <v>4391002.3564612744</v>
      </c>
      <c r="O90" s="80">
        <v>4343143.4610778401</v>
      </c>
      <c r="P90" s="80">
        <v>4083045.1234886819</v>
      </c>
      <c r="Q90" s="80">
        <v>3557388.9042679109</v>
      </c>
      <c r="R90" s="80">
        <v>4286212.1479148269</v>
      </c>
      <c r="S90" s="80">
        <v>3979744.7066364698</v>
      </c>
      <c r="T90" s="80">
        <v>3778874.501339003</v>
      </c>
      <c r="U90" s="80">
        <v>4458195.1416686215</v>
      </c>
      <c r="V90" s="80">
        <v>3863048.0539080012</v>
      </c>
      <c r="W90" s="80">
        <v>3618414.70528585</v>
      </c>
    </row>
    <row r="91" spans="1:23">
      <c r="A91" s="91" t="s">
        <v>107</v>
      </c>
      <c r="B91" s="91" t="s">
        <v>50</v>
      </c>
      <c r="C91" s="80">
        <v>6413976.0587158762</v>
      </c>
      <c r="D91" s="80">
        <v>6776607.3823935231</v>
      </c>
      <c r="E91" s="80">
        <v>5743467.0170433279</v>
      </c>
      <c r="F91" s="80">
        <v>6455838.2422787407</v>
      </c>
      <c r="G91" s="80">
        <v>6655532.0432277108</v>
      </c>
      <c r="H91" s="80">
        <v>5961898.0825443547</v>
      </c>
      <c r="I91" s="80">
        <v>7031842.4336850857</v>
      </c>
      <c r="J91" s="80">
        <v>6094368.5989347659</v>
      </c>
      <c r="K91" s="80">
        <v>5646822.1358853746</v>
      </c>
      <c r="L91" s="80">
        <v>8643418.0098581761</v>
      </c>
      <c r="M91" s="80">
        <v>6186077.8852183726</v>
      </c>
      <c r="N91" s="80">
        <v>7246882.1073093768</v>
      </c>
      <c r="O91" s="80">
        <v>7198580.7517237877</v>
      </c>
      <c r="P91" s="80">
        <v>6744913.1901832232</v>
      </c>
      <c r="Q91" s="80">
        <v>5890656.4952577036</v>
      </c>
      <c r="R91" s="80">
        <v>7022206.0031778552</v>
      </c>
      <c r="S91" s="80">
        <v>6484144.5480965404</v>
      </c>
      <c r="T91" s="80">
        <v>6162895.6216760064</v>
      </c>
      <c r="U91" s="80">
        <v>7282081.7858977923</v>
      </c>
      <c r="V91" s="80">
        <v>6307809.6815041639</v>
      </c>
      <c r="W91" s="80">
        <v>5935445.4571510078</v>
      </c>
    </row>
    <row r="92" spans="1:23">
      <c r="A92" s="91" t="s">
        <v>107</v>
      </c>
      <c r="B92" s="91" t="s">
        <v>51</v>
      </c>
      <c r="C92" s="80">
        <v>3540559.851299474</v>
      </c>
      <c r="D92" s="80">
        <v>3733831.6367813139</v>
      </c>
      <c r="E92" s="80">
        <v>3156584.0091025019</v>
      </c>
      <c r="F92" s="80">
        <v>3533336.2468319661</v>
      </c>
      <c r="G92" s="80">
        <v>3657235.024604802</v>
      </c>
      <c r="H92" s="80">
        <v>3267321.3886064161</v>
      </c>
      <c r="I92" s="80">
        <v>3851363.2385614971</v>
      </c>
      <c r="J92" s="80">
        <v>3327177.3667355119</v>
      </c>
      <c r="K92" s="80">
        <v>3052009.2683067028</v>
      </c>
      <c r="L92" s="80">
        <v>4676434.3595442129</v>
      </c>
      <c r="M92" s="80">
        <v>3360386.382051935</v>
      </c>
      <c r="N92" s="80">
        <v>3918410.255991973</v>
      </c>
      <c r="O92" s="80">
        <v>3875525.8048129189</v>
      </c>
      <c r="P92" s="80">
        <v>3630016.8390630889</v>
      </c>
      <c r="Q92" s="80">
        <v>3157712.1918533552</v>
      </c>
      <c r="R92" s="80">
        <v>3758106.094512485</v>
      </c>
      <c r="S92" s="80">
        <v>3474823.4316196749</v>
      </c>
      <c r="T92" s="80">
        <v>3292935.073721359</v>
      </c>
      <c r="U92" s="80">
        <v>3881317.6944011762</v>
      </c>
      <c r="V92" s="80">
        <v>3362432.477352452</v>
      </c>
      <c r="W92" s="80">
        <v>3140670.3611931051</v>
      </c>
    </row>
    <row r="93" spans="1:23">
      <c r="A93" s="91" t="s">
        <v>107</v>
      </c>
      <c r="B93" s="91" t="s">
        <v>52</v>
      </c>
      <c r="C93" s="80">
        <v>1638832.7300211641</v>
      </c>
      <c r="D93" s="80">
        <v>1721585.686033142</v>
      </c>
      <c r="E93" s="80">
        <v>1450755.9603367769</v>
      </c>
      <c r="F93" s="80">
        <v>1695735.6439514011</v>
      </c>
      <c r="G93" s="80">
        <v>1738728.4553430681</v>
      </c>
      <c r="H93" s="80">
        <v>1552967.612480198</v>
      </c>
      <c r="I93" s="80">
        <v>1827464.9368038611</v>
      </c>
      <c r="J93" s="80">
        <v>1593349.894894928</v>
      </c>
      <c r="K93" s="80">
        <v>1472309.519320461</v>
      </c>
      <c r="L93" s="80">
        <v>2264275.7925035702</v>
      </c>
      <c r="M93" s="80">
        <v>1600837.2096980819</v>
      </c>
      <c r="N93" s="80">
        <v>1889718.0526239129</v>
      </c>
      <c r="O93" s="80">
        <v>1878992.709954964</v>
      </c>
      <c r="P93" s="80">
        <v>1758449.1680836929</v>
      </c>
      <c r="Q93" s="80">
        <v>1525316.189240701</v>
      </c>
      <c r="R93" s="80">
        <v>1881844.08100715</v>
      </c>
      <c r="S93" s="80">
        <v>1731581.638601386</v>
      </c>
      <c r="T93" s="80">
        <v>1645162.195434418</v>
      </c>
      <c r="U93" s="80">
        <v>1941426.9836022931</v>
      </c>
      <c r="V93" s="80">
        <v>1680154.14411698</v>
      </c>
      <c r="W93" s="80">
        <v>1581975.60052885</v>
      </c>
    </row>
    <row r="94" spans="1:23">
      <c r="A94" s="91" t="s">
        <v>107</v>
      </c>
      <c r="B94" s="91" t="s">
        <v>53</v>
      </c>
      <c r="C94" s="80">
        <v>3829162.65266047</v>
      </c>
      <c r="D94" s="80">
        <v>4031930.6976592122</v>
      </c>
      <c r="E94" s="80">
        <v>3387618.2101085489</v>
      </c>
      <c r="F94" s="80">
        <v>3998475.3603873481</v>
      </c>
      <c r="G94" s="80">
        <v>4148859.364863765</v>
      </c>
      <c r="H94" s="80">
        <v>3672048.271067665</v>
      </c>
      <c r="I94" s="80">
        <v>4312633.6279142629</v>
      </c>
      <c r="J94" s="80">
        <v>3770046.419078588</v>
      </c>
      <c r="K94" s="80">
        <v>3457187.4760531709</v>
      </c>
      <c r="L94" s="80">
        <v>5353800.9555504099</v>
      </c>
      <c r="M94" s="80">
        <v>3767207.0441903681</v>
      </c>
      <c r="N94" s="80">
        <v>4449811.7038624082</v>
      </c>
      <c r="O94" s="80">
        <v>4407529.6307167076</v>
      </c>
      <c r="P94" s="80">
        <v>4137329.232782511</v>
      </c>
      <c r="Q94" s="80">
        <v>3576926.0892171809</v>
      </c>
      <c r="R94" s="80">
        <v>4465003.2131988592</v>
      </c>
      <c r="S94" s="80">
        <v>4138686.2343075308</v>
      </c>
      <c r="T94" s="80">
        <v>3909069.4954486219</v>
      </c>
      <c r="U94" s="80">
        <v>4604134.9848020729</v>
      </c>
      <c r="V94" s="80">
        <v>3985395.999810935</v>
      </c>
      <c r="W94" s="80">
        <v>3737033.4918090492</v>
      </c>
    </row>
    <row r="95" spans="1:23">
      <c r="A95" s="91" t="s">
        <v>107</v>
      </c>
      <c r="B95" s="91" t="s">
        <v>54</v>
      </c>
      <c r="C95" s="80">
        <v>4674600.9273078963</v>
      </c>
      <c r="D95" s="80">
        <v>4936562.7394533344</v>
      </c>
      <c r="E95" s="80">
        <v>4185986.6473993822</v>
      </c>
      <c r="F95" s="80">
        <v>4754725.0902461512</v>
      </c>
      <c r="G95" s="80">
        <v>4902738.02633816</v>
      </c>
      <c r="H95" s="80">
        <v>4396710.2007922065</v>
      </c>
      <c r="I95" s="80">
        <v>5179941.216870795</v>
      </c>
      <c r="J95" s="80">
        <v>4500979.4567905134</v>
      </c>
      <c r="K95" s="80">
        <v>4165999.428754861</v>
      </c>
      <c r="L95" s="80">
        <v>6365080.6732615959</v>
      </c>
      <c r="M95" s="80">
        <v>4554556.8793551316</v>
      </c>
      <c r="N95" s="80">
        <v>5338055.0233478369</v>
      </c>
      <c r="O95" s="80">
        <v>5303675.2109198654</v>
      </c>
      <c r="P95" s="80">
        <v>4971020.862367901</v>
      </c>
      <c r="Q95" s="80">
        <v>4336976.9476454919</v>
      </c>
      <c r="R95" s="80">
        <v>5232738.7499067327</v>
      </c>
      <c r="S95" s="80">
        <v>4829606.8412394086</v>
      </c>
      <c r="T95" s="80">
        <v>4594754.8794203224</v>
      </c>
      <c r="U95" s="80">
        <v>5426601.1022855015</v>
      </c>
      <c r="V95" s="80">
        <v>4699440.8645636234</v>
      </c>
      <c r="W95" s="80">
        <v>4423746.1185298711</v>
      </c>
    </row>
    <row r="96" spans="1:23">
      <c r="A96" s="91" t="s">
        <v>107</v>
      </c>
      <c r="B96" s="91" t="s">
        <v>55</v>
      </c>
      <c r="C96" s="80">
        <v>210752.74168840269</v>
      </c>
      <c r="D96" s="80">
        <v>223644.15984611309</v>
      </c>
      <c r="E96" s="80">
        <v>187186.0179343817</v>
      </c>
      <c r="F96" s="80">
        <v>199927.4289163432</v>
      </c>
      <c r="G96" s="80">
        <v>206620.68608906621</v>
      </c>
      <c r="H96" s="80">
        <v>180049.16110572641</v>
      </c>
      <c r="I96" s="80">
        <v>211839.44644567461</v>
      </c>
      <c r="J96" s="80">
        <v>178539.23951652099</v>
      </c>
      <c r="K96" s="80">
        <v>164729.7246776337</v>
      </c>
      <c r="L96" s="80">
        <v>254865.48468275051</v>
      </c>
      <c r="M96" s="80">
        <v>182245.7469178584</v>
      </c>
      <c r="N96" s="80">
        <v>205718.9335462446</v>
      </c>
      <c r="O96" s="80">
        <v>201997.44668160769</v>
      </c>
      <c r="P96" s="80">
        <v>187909.35604350359</v>
      </c>
      <c r="Q96" s="80">
        <v>163535.0420778979</v>
      </c>
      <c r="R96" s="80">
        <v>183149.337163611</v>
      </c>
      <c r="S96" s="80">
        <v>169076.8359678823</v>
      </c>
      <c r="T96" s="80">
        <v>156835.72844681441</v>
      </c>
      <c r="U96" s="80">
        <v>183625.52485920209</v>
      </c>
      <c r="V96" s="80">
        <v>158380.3684007655</v>
      </c>
      <c r="W96" s="80">
        <v>146225.66844450339</v>
      </c>
    </row>
    <row r="97" spans="1:23">
      <c r="A97" s="91" t="s">
        <v>107</v>
      </c>
      <c r="B97" s="91" t="s">
        <v>56</v>
      </c>
      <c r="C97" s="80">
        <v>2873494.9443257139</v>
      </c>
      <c r="D97" s="80">
        <v>3031004.7890888979</v>
      </c>
      <c r="E97" s="80">
        <v>2564186.904709477</v>
      </c>
      <c r="F97" s="80">
        <v>2832191.8785797139</v>
      </c>
      <c r="G97" s="80">
        <v>2909730.7436629911</v>
      </c>
      <c r="H97" s="80">
        <v>2603444.4131522891</v>
      </c>
      <c r="I97" s="80">
        <v>3082318.1615511421</v>
      </c>
      <c r="J97" s="80">
        <v>2654029.765720957</v>
      </c>
      <c r="K97" s="80">
        <v>2464973.53589444</v>
      </c>
      <c r="L97" s="80">
        <v>3791055.4669999168</v>
      </c>
      <c r="M97" s="80">
        <v>2706400.203258507</v>
      </c>
      <c r="N97" s="80">
        <v>3172475.2147679389</v>
      </c>
      <c r="O97" s="80">
        <v>3153128.2568984758</v>
      </c>
      <c r="P97" s="80">
        <v>2948543.6845888058</v>
      </c>
      <c r="Q97" s="80">
        <v>2577318.6320071798</v>
      </c>
      <c r="R97" s="80">
        <v>3006972.6413103892</v>
      </c>
      <c r="S97" s="80">
        <v>2774120.4646569379</v>
      </c>
      <c r="T97" s="80">
        <v>2633627.6455990621</v>
      </c>
      <c r="U97" s="80">
        <v>3116059.962750209</v>
      </c>
      <c r="V97" s="80">
        <v>2698768.1556300018</v>
      </c>
      <c r="W97" s="80">
        <v>2537602.422497612</v>
      </c>
    </row>
    <row r="98" spans="1:23">
      <c r="A98" s="91" t="s">
        <v>107</v>
      </c>
      <c r="B98" s="91" t="s">
        <v>6</v>
      </c>
      <c r="C98" s="81">
        <v>138231263.5236342</v>
      </c>
      <c r="D98" s="81">
        <v>145957567.25727761</v>
      </c>
      <c r="E98" s="81">
        <v>123712959.7630527</v>
      </c>
      <c r="F98" s="81">
        <v>140190964.29282781</v>
      </c>
      <c r="G98" s="81">
        <v>144978396.53834251</v>
      </c>
      <c r="H98" s="81">
        <v>129803172.3221717</v>
      </c>
      <c r="I98" s="81">
        <v>153087769.0786927</v>
      </c>
      <c r="J98" s="81">
        <v>132935845.361764</v>
      </c>
      <c r="K98" s="81">
        <v>122825656.3887669</v>
      </c>
      <c r="L98" s="81">
        <v>188017698.22322541</v>
      </c>
      <c r="M98" s="81">
        <v>134635388.24737361</v>
      </c>
      <c r="N98" s="81">
        <v>157446457.41181639</v>
      </c>
      <c r="O98" s="81">
        <v>156454327.15610331</v>
      </c>
      <c r="P98" s="81">
        <v>146644472.5296067</v>
      </c>
      <c r="Q98" s="81">
        <v>127961655.6252462</v>
      </c>
      <c r="R98" s="81">
        <v>154027832.43077591</v>
      </c>
      <c r="S98" s="81">
        <v>142400315.47421321</v>
      </c>
      <c r="T98" s="81">
        <v>135364292.37442201</v>
      </c>
      <c r="U98" s="81">
        <v>159964671.59489661</v>
      </c>
      <c r="V98" s="81">
        <v>138535043.74273261</v>
      </c>
      <c r="W98" s="81">
        <v>130287738.61346629</v>
      </c>
    </row>
    <row r="99" spans="1:23">
      <c r="A99" s="91" t="s">
        <v>108</v>
      </c>
      <c r="B99" s="91" t="s">
        <v>35</v>
      </c>
      <c r="C99" s="80">
        <v>853540.71418275917</v>
      </c>
      <c r="D99" s="80">
        <v>906118.00971449073</v>
      </c>
      <c r="E99" s="80">
        <v>838079.12311632815</v>
      </c>
      <c r="F99" s="80">
        <v>998873.021271014</v>
      </c>
      <c r="G99" s="80">
        <v>1082666.481248273</v>
      </c>
      <c r="H99" s="80">
        <v>985804.31559220818</v>
      </c>
      <c r="I99" s="80">
        <v>1175968.910980291</v>
      </c>
      <c r="J99" s="80">
        <v>1044671.652459615</v>
      </c>
      <c r="K99" s="80">
        <v>961796.45970914885</v>
      </c>
      <c r="L99" s="80">
        <v>1487279.154014555</v>
      </c>
      <c r="M99" s="80">
        <v>1075020.1465275469</v>
      </c>
      <c r="N99" s="80">
        <v>1273510.981181117</v>
      </c>
      <c r="O99" s="80">
        <v>1261072.658014721</v>
      </c>
      <c r="P99" s="80">
        <v>1196373.454728184</v>
      </c>
      <c r="Q99" s="80">
        <v>1041604.845326309</v>
      </c>
      <c r="R99" s="80">
        <v>1297650.440395721</v>
      </c>
      <c r="S99" s="80">
        <v>1215603.2495396819</v>
      </c>
      <c r="T99" s="80">
        <v>1153591.0339378919</v>
      </c>
      <c r="U99" s="80">
        <v>1358540.8801457209</v>
      </c>
      <c r="V99" s="80">
        <v>1179547.4955433989</v>
      </c>
      <c r="W99" s="80">
        <v>1101670.50446895</v>
      </c>
    </row>
    <row r="100" spans="1:23">
      <c r="A100" s="91" t="s">
        <v>108</v>
      </c>
      <c r="B100" s="91" t="s">
        <v>36</v>
      </c>
      <c r="C100" s="80">
        <v>2476468.1917917849</v>
      </c>
      <c r="D100" s="80">
        <v>2603274.1180847129</v>
      </c>
      <c r="E100" s="80">
        <v>2245702.5462201191</v>
      </c>
      <c r="F100" s="80">
        <v>2531936.245051417</v>
      </c>
      <c r="G100" s="80">
        <v>2605939.5029505529</v>
      </c>
      <c r="H100" s="80">
        <v>2328945.7783322572</v>
      </c>
      <c r="I100" s="80">
        <v>2770078.7741130278</v>
      </c>
      <c r="J100" s="80">
        <v>2391159.305024425</v>
      </c>
      <c r="K100" s="80">
        <v>2227882.3641210478</v>
      </c>
      <c r="L100" s="80">
        <v>3458919.3894572281</v>
      </c>
      <c r="M100" s="80">
        <v>2450221.4850815092</v>
      </c>
      <c r="N100" s="80">
        <v>2875211.5231945361</v>
      </c>
      <c r="O100" s="80">
        <v>2867952.5042160279</v>
      </c>
      <c r="P100" s="80">
        <v>2679001.1475288621</v>
      </c>
      <c r="Q100" s="80">
        <v>2339646.243000187</v>
      </c>
      <c r="R100" s="80">
        <v>2748197.433564696</v>
      </c>
      <c r="S100" s="80">
        <v>2533969.0608731448</v>
      </c>
      <c r="T100" s="80">
        <v>2400707.700803447</v>
      </c>
      <c r="U100" s="80">
        <v>2844071.8192663179</v>
      </c>
      <c r="V100" s="80">
        <v>2462615.6520651458</v>
      </c>
      <c r="W100" s="80">
        <v>2318676.8619767791</v>
      </c>
    </row>
    <row r="101" spans="1:23">
      <c r="A101" s="91" t="s">
        <v>108</v>
      </c>
      <c r="B101" s="91" t="s">
        <v>37</v>
      </c>
      <c r="C101" s="80">
        <v>4237066.5229875417</v>
      </c>
      <c r="D101" s="80">
        <v>4512943.2628242038</v>
      </c>
      <c r="E101" s="80">
        <v>4024853.491598763</v>
      </c>
      <c r="F101" s="80">
        <v>4581340.755840091</v>
      </c>
      <c r="G101" s="80">
        <v>4875070.1020710506</v>
      </c>
      <c r="H101" s="80">
        <v>4386271.433941585</v>
      </c>
      <c r="I101" s="80">
        <v>5181872.182122957</v>
      </c>
      <c r="J101" s="80">
        <v>4525855.3992296793</v>
      </c>
      <c r="K101" s="80">
        <v>4147261.578105886</v>
      </c>
      <c r="L101" s="80">
        <v>6360934.6873562643</v>
      </c>
      <c r="M101" s="80">
        <v>4577118.8549880125</v>
      </c>
      <c r="N101" s="80">
        <v>5368075.754294089</v>
      </c>
      <c r="O101" s="80">
        <v>5290750.9731303407</v>
      </c>
      <c r="P101" s="80">
        <v>4996145.5943647586</v>
      </c>
      <c r="Q101" s="80">
        <v>4354061.8420749409</v>
      </c>
      <c r="R101" s="80">
        <v>5262471.5833070818</v>
      </c>
      <c r="S101" s="80">
        <v>4910565.5927192587</v>
      </c>
      <c r="T101" s="80">
        <v>4650345.7728410531</v>
      </c>
      <c r="U101" s="80">
        <v>5470293.4619479366</v>
      </c>
      <c r="V101" s="80">
        <v>4744435.2006327249</v>
      </c>
      <c r="W101" s="80">
        <v>4424932.1054191347</v>
      </c>
    </row>
    <row r="102" spans="1:23">
      <c r="A102" s="91" t="s">
        <v>108</v>
      </c>
      <c r="B102" s="91" t="s">
        <v>38</v>
      </c>
      <c r="C102" s="80">
        <v>11490101.45510927</v>
      </c>
      <c r="D102" s="80">
        <v>12135609.717478091</v>
      </c>
      <c r="E102" s="80">
        <v>10787799.94283507</v>
      </c>
      <c r="F102" s="80">
        <v>12316346.791036369</v>
      </c>
      <c r="G102" s="80">
        <v>12868122.187369701</v>
      </c>
      <c r="H102" s="80">
        <v>11621665.656238761</v>
      </c>
      <c r="I102" s="80">
        <v>13797770.86546465</v>
      </c>
      <c r="J102" s="80">
        <v>12015193.18358098</v>
      </c>
      <c r="K102" s="80">
        <v>11138002.66838743</v>
      </c>
      <c r="L102" s="80">
        <v>17095265.30162406</v>
      </c>
      <c r="M102" s="80">
        <v>12278534.712260731</v>
      </c>
      <c r="N102" s="80">
        <v>14369923.61999017</v>
      </c>
      <c r="O102" s="80">
        <v>14290253.314853471</v>
      </c>
      <c r="P102" s="80">
        <v>13404058.61645508</v>
      </c>
      <c r="Q102" s="80">
        <v>11709319.90052489</v>
      </c>
      <c r="R102" s="80">
        <v>13998455.2044689</v>
      </c>
      <c r="S102" s="80">
        <v>12943970.222544599</v>
      </c>
      <c r="T102" s="80">
        <v>12305188.52277378</v>
      </c>
      <c r="U102" s="80">
        <v>14544327.169377159</v>
      </c>
      <c r="V102" s="80">
        <v>12602087.532728359</v>
      </c>
      <c r="W102" s="80">
        <v>11841909.27526637</v>
      </c>
    </row>
    <row r="103" spans="1:23">
      <c r="A103" s="91" t="s">
        <v>108</v>
      </c>
      <c r="B103" s="91" t="s">
        <v>39</v>
      </c>
      <c r="C103" s="80">
        <v>15409026.435657499</v>
      </c>
      <c r="D103" s="80">
        <v>16175494.02668678</v>
      </c>
      <c r="E103" s="80">
        <v>13834410.987588709</v>
      </c>
      <c r="F103" s="80">
        <v>15861784.172302339</v>
      </c>
      <c r="G103" s="80">
        <v>16241270.563973131</v>
      </c>
      <c r="H103" s="80">
        <v>14556047.01957</v>
      </c>
      <c r="I103" s="80">
        <v>17245843.56041446</v>
      </c>
      <c r="J103" s="80">
        <v>14958804.37898243</v>
      </c>
      <c r="K103" s="80">
        <v>13954225.79254034</v>
      </c>
      <c r="L103" s="80">
        <v>21470473.14810488</v>
      </c>
      <c r="M103" s="80">
        <v>15322169.487932449</v>
      </c>
      <c r="N103" s="80">
        <v>17839360.150179069</v>
      </c>
      <c r="O103" s="80">
        <v>17844701.200126201</v>
      </c>
      <c r="P103" s="80">
        <v>16645226.136866771</v>
      </c>
      <c r="Q103" s="80">
        <v>14538978.21705894</v>
      </c>
      <c r="R103" s="80">
        <v>17399025.88689521</v>
      </c>
      <c r="S103" s="80">
        <v>15987453.014306899</v>
      </c>
      <c r="T103" s="80">
        <v>15210866.780514831</v>
      </c>
      <c r="U103" s="80">
        <v>18033305.958058849</v>
      </c>
      <c r="V103" s="80">
        <v>15604720.34796622</v>
      </c>
      <c r="W103" s="80">
        <v>14756373.580857251</v>
      </c>
    </row>
    <row r="104" spans="1:23">
      <c r="A104" s="91" t="s">
        <v>108</v>
      </c>
      <c r="B104" s="91" t="s">
        <v>40</v>
      </c>
      <c r="C104" s="80">
        <v>26000504.667817939</v>
      </c>
      <c r="D104" s="80">
        <v>27423345.354906619</v>
      </c>
      <c r="E104" s="80">
        <v>24330497.826699018</v>
      </c>
      <c r="F104" s="80">
        <v>28264026.339971531</v>
      </c>
      <c r="G104" s="80">
        <v>29512532.840387341</v>
      </c>
      <c r="H104" s="80">
        <v>26594542.50946182</v>
      </c>
      <c r="I104" s="80">
        <v>31515492.10493936</v>
      </c>
      <c r="J104" s="80">
        <v>27533943.768062741</v>
      </c>
      <c r="K104" s="80">
        <v>25528152.3768229</v>
      </c>
      <c r="L104" s="80">
        <v>39219629.283926718</v>
      </c>
      <c r="M104" s="80">
        <v>28055602.452975411</v>
      </c>
      <c r="N104" s="80">
        <v>32900305.532884199</v>
      </c>
      <c r="O104" s="80">
        <v>32728861.469864771</v>
      </c>
      <c r="P104" s="80">
        <v>30688600.299250461</v>
      </c>
      <c r="Q104" s="80">
        <v>26754047.843085699</v>
      </c>
      <c r="R104" s="80">
        <v>32464027.529553249</v>
      </c>
      <c r="S104" s="80">
        <v>30003416.84260032</v>
      </c>
      <c r="T104" s="80">
        <v>28512777.48535917</v>
      </c>
      <c r="U104" s="80">
        <v>33684813.21291925</v>
      </c>
      <c r="V104" s="80">
        <v>29165408.6040488</v>
      </c>
      <c r="W104" s="80">
        <v>27450287.080833491</v>
      </c>
    </row>
    <row r="105" spans="1:23">
      <c r="A105" s="91" t="s">
        <v>108</v>
      </c>
      <c r="B105" s="91" t="s">
        <v>41</v>
      </c>
      <c r="C105" s="80">
        <v>396889.12743702647</v>
      </c>
      <c r="D105" s="80">
        <v>419411.62081576168</v>
      </c>
      <c r="E105" s="80">
        <v>455112.81765356788</v>
      </c>
      <c r="F105" s="80">
        <v>547095.43245055759</v>
      </c>
      <c r="G105" s="80">
        <v>597198.73462634231</v>
      </c>
      <c r="H105" s="80">
        <v>565362.60921707656</v>
      </c>
      <c r="I105" s="80">
        <v>698717.31795389357</v>
      </c>
      <c r="J105" s="80">
        <v>624100.36737014574</v>
      </c>
      <c r="K105" s="80">
        <v>601680.4561805299</v>
      </c>
      <c r="L105" s="80">
        <v>942239.82177019399</v>
      </c>
      <c r="M105" s="80">
        <v>687684.97657993052</v>
      </c>
      <c r="N105" s="80">
        <v>817056.74814158177</v>
      </c>
      <c r="O105" s="80">
        <v>826981.93264369888</v>
      </c>
      <c r="P105" s="80">
        <v>782078.77276153956</v>
      </c>
      <c r="Q105" s="80">
        <v>693097.00705763418</v>
      </c>
      <c r="R105" s="80">
        <v>818017.04859080806</v>
      </c>
      <c r="S105" s="80">
        <v>757841.74590707559</v>
      </c>
      <c r="T105" s="80">
        <v>726762.48519363021</v>
      </c>
      <c r="U105" s="80">
        <v>866597.50405180745</v>
      </c>
      <c r="V105" s="80">
        <v>753073.17865752964</v>
      </c>
      <c r="W105" s="80">
        <v>715887.25412498391</v>
      </c>
    </row>
    <row r="106" spans="1:23">
      <c r="A106" s="91" t="s">
        <v>108</v>
      </c>
      <c r="B106" s="91" t="s">
        <v>42</v>
      </c>
      <c r="C106" s="80">
        <v>4371810.1574945012</v>
      </c>
      <c r="D106" s="80">
        <v>4640766.6252153432</v>
      </c>
      <c r="E106" s="80">
        <v>4067072.6216396848</v>
      </c>
      <c r="F106" s="80">
        <v>4456369.6697326917</v>
      </c>
      <c r="G106" s="80">
        <v>4689559.8315438796</v>
      </c>
      <c r="H106" s="80">
        <v>4269650.6137349661</v>
      </c>
      <c r="I106" s="80">
        <v>5060754.6155026741</v>
      </c>
      <c r="J106" s="80">
        <v>4390418.1354536042</v>
      </c>
      <c r="K106" s="80">
        <v>4039078.3920122562</v>
      </c>
      <c r="L106" s="80">
        <v>6097325.7519588163</v>
      </c>
      <c r="M106" s="80">
        <v>4457303.6314604254</v>
      </c>
      <c r="N106" s="80">
        <v>5214935.3353851242</v>
      </c>
      <c r="O106" s="80">
        <v>5161333.9577676002</v>
      </c>
      <c r="P106" s="80">
        <v>4854582.21895367</v>
      </c>
      <c r="Q106" s="80">
        <v>4258767.4898352316</v>
      </c>
      <c r="R106" s="80">
        <v>5013717.8065584293</v>
      </c>
      <c r="S106" s="80">
        <v>4656662.248657681</v>
      </c>
      <c r="T106" s="80">
        <v>4451732.1605481198</v>
      </c>
      <c r="U106" s="80">
        <v>5260986.0031953901</v>
      </c>
      <c r="V106" s="80">
        <v>4559164.3276569946</v>
      </c>
      <c r="W106" s="80">
        <v>4269862.2936933637</v>
      </c>
    </row>
    <row r="107" spans="1:23">
      <c r="A107" s="91" t="s">
        <v>108</v>
      </c>
      <c r="B107" s="91" t="s">
        <v>43</v>
      </c>
      <c r="C107" s="80">
        <v>7069343.3253959632</v>
      </c>
      <c r="D107" s="80">
        <v>7528452.6673497949</v>
      </c>
      <c r="E107" s="80">
        <v>6980847.8649097579</v>
      </c>
      <c r="F107" s="80">
        <v>7759994.4443732481</v>
      </c>
      <c r="G107" s="80">
        <v>8257080.6261263359</v>
      </c>
      <c r="H107" s="80">
        <v>7586608.6850692322</v>
      </c>
      <c r="I107" s="80">
        <v>9090594.8308256064</v>
      </c>
      <c r="J107" s="80">
        <v>7937867.735532267</v>
      </c>
      <c r="K107" s="80">
        <v>7403015.0943758218</v>
      </c>
      <c r="L107" s="80">
        <v>11240575.64128319</v>
      </c>
      <c r="M107" s="80">
        <v>8223144.4710689951</v>
      </c>
      <c r="N107" s="80">
        <v>9565940.5797700081</v>
      </c>
      <c r="O107" s="80">
        <v>9560948.1744478568</v>
      </c>
      <c r="P107" s="80">
        <v>9004181.1911951639</v>
      </c>
      <c r="Q107" s="80">
        <v>7959415.2249288792</v>
      </c>
      <c r="R107" s="80">
        <v>9347196.2052647769</v>
      </c>
      <c r="S107" s="80">
        <v>8686630.0609093904</v>
      </c>
      <c r="T107" s="80">
        <v>8325662.6466755187</v>
      </c>
      <c r="U107" s="80">
        <v>9892575.9120909963</v>
      </c>
      <c r="V107" s="80">
        <v>8582693.5004294235</v>
      </c>
      <c r="W107" s="80">
        <v>8097696.6407539248</v>
      </c>
    </row>
    <row r="108" spans="1:23">
      <c r="A108" s="91" t="s">
        <v>108</v>
      </c>
      <c r="B108" s="91" t="s">
        <v>44</v>
      </c>
      <c r="C108" s="80">
        <v>8606195.0824124273</v>
      </c>
      <c r="D108" s="80">
        <v>9062662.1639895719</v>
      </c>
      <c r="E108" s="80">
        <v>8228890.0320752384</v>
      </c>
      <c r="F108" s="80">
        <v>9690396.1359331105</v>
      </c>
      <c r="G108" s="80">
        <v>10131100.031595821</v>
      </c>
      <c r="H108" s="80">
        <v>9130740.8221366424</v>
      </c>
      <c r="I108" s="80">
        <v>10853217.276286731</v>
      </c>
      <c r="J108" s="80">
        <v>9497610.936251346</v>
      </c>
      <c r="K108" s="80">
        <v>8834803.2955958303</v>
      </c>
      <c r="L108" s="80">
        <v>13676162.43202089</v>
      </c>
      <c r="M108" s="80">
        <v>9709529.5580010153</v>
      </c>
      <c r="N108" s="80">
        <v>11453850.058318149</v>
      </c>
      <c r="O108" s="80">
        <v>11398326.1899831</v>
      </c>
      <c r="P108" s="80">
        <v>10686570.172701981</v>
      </c>
      <c r="Q108" s="80">
        <v>9300602.2321457472</v>
      </c>
      <c r="R108" s="80">
        <v>11293205.961595479</v>
      </c>
      <c r="S108" s="80">
        <v>10426478.489857281</v>
      </c>
      <c r="T108" s="80">
        <v>9882020.6513806693</v>
      </c>
      <c r="U108" s="80">
        <v>11668417.462412</v>
      </c>
      <c r="V108" s="80">
        <v>10107057.155730929</v>
      </c>
      <c r="W108" s="80">
        <v>9510514.455357546</v>
      </c>
    </row>
    <row r="109" spans="1:23">
      <c r="A109" s="91" t="s">
        <v>108</v>
      </c>
      <c r="B109" s="91" t="s">
        <v>45</v>
      </c>
      <c r="C109" s="80">
        <v>15556313.60660602</v>
      </c>
      <c r="D109" s="80">
        <v>16440464.30351365</v>
      </c>
      <c r="E109" s="80">
        <v>14260326.89704646</v>
      </c>
      <c r="F109" s="80">
        <v>16490553.707031211</v>
      </c>
      <c r="G109" s="80">
        <v>17245422.785134319</v>
      </c>
      <c r="H109" s="80">
        <v>15489553.33495581</v>
      </c>
      <c r="I109" s="80">
        <v>18261470.670727819</v>
      </c>
      <c r="J109" s="80">
        <v>15955741.38952814</v>
      </c>
      <c r="K109" s="80">
        <v>14679954.97892884</v>
      </c>
      <c r="L109" s="80">
        <v>22436420.53317526</v>
      </c>
      <c r="M109" s="80">
        <v>16130640.958409229</v>
      </c>
      <c r="N109" s="80">
        <v>18828693.754305858</v>
      </c>
      <c r="O109" s="80">
        <v>18679596.13115377</v>
      </c>
      <c r="P109" s="80">
        <v>17543023.82154002</v>
      </c>
      <c r="Q109" s="80">
        <v>15280879.226369569</v>
      </c>
      <c r="R109" s="80">
        <v>18712884.702745799</v>
      </c>
      <c r="S109" s="80">
        <v>17342633.83082065</v>
      </c>
      <c r="T109" s="80">
        <v>16478388.666148281</v>
      </c>
      <c r="U109" s="80">
        <v>19435124.77677238</v>
      </c>
      <c r="V109" s="80">
        <v>16831036.72486319</v>
      </c>
      <c r="W109" s="80">
        <v>15794808.546770999</v>
      </c>
    </row>
    <row r="110" spans="1:23">
      <c r="A110" s="91" t="s">
        <v>108</v>
      </c>
      <c r="B110" s="91" t="s">
        <v>46</v>
      </c>
      <c r="C110" s="80">
        <v>946696.69733966049</v>
      </c>
      <c r="D110" s="80">
        <v>1000359.050036057</v>
      </c>
      <c r="E110" s="80">
        <v>873201.09336973308</v>
      </c>
      <c r="F110" s="80">
        <v>973918.64159696503</v>
      </c>
      <c r="G110" s="80">
        <v>1017520.178351052</v>
      </c>
      <c r="H110" s="80">
        <v>920433.66322909971</v>
      </c>
      <c r="I110" s="80">
        <v>1090767.2744344019</v>
      </c>
      <c r="J110" s="80">
        <v>945874.86983341922</v>
      </c>
      <c r="K110" s="80">
        <v>872602.1994213477</v>
      </c>
      <c r="L110" s="80">
        <v>1328062.520866113</v>
      </c>
      <c r="M110" s="80">
        <v>965229.79686761496</v>
      </c>
      <c r="N110" s="80">
        <v>1118225.6720065649</v>
      </c>
      <c r="O110" s="80">
        <v>1112341.397835399</v>
      </c>
      <c r="P110" s="80">
        <v>1042701.031915897</v>
      </c>
      <c r="Q110" s="80">
        <v>914100.07821754913</v>
      </c>
      <c r="R110" s="80">
        <v>1083737.391091174</v>
      </c>
      <c r="S110" s="80">
        <v>1003693.616433511</v>
      </c>
      <c r="T110" s="80">
        <v>956906.71326235752</v>
      </c>
      <c r="U110" s="80">
        <v>1131591.7391442431</v>
      </c>
      <c r="V110" s="80">
        <v>980241.40383429138</v>
      </c>
      <c r="W110" s="80">
        <v>919686.70613541128</v>
      </c>
    </row>
    <row r="111" spans="1:23">
      <c r="A111" s="91" t="s">
        <v>108</v>
      </c>
      <c r="B111" s="91" t="s">
        <v>47</v>
      </c>
      <c r="C111" s="80">
        <v>1731596.8501933061</v>
      </c>
      <c r="D111" s="80">
        <v>1834468.7891207619</v>
      </c>
      <c r="E111" s="80">
        <v>1609853.7605052991</v>
      </c>
      <c r="F111" s="80">
        <v>1769044.8475622961</v>
      </c>
      <c r="G111" s="80">
        <v>1837847.412868337</v>
      </c>
      <c r="H111" s="80">
        <v>1681497.7226644671</v>
      </c>
      <c r="I111" s="80">
        <v>2003358.1086297489</v>
      </c>
      <c r="J111" s="80">
        <v>1736196.4051764321</v>
      </c>
      <c r="K111" s="80">
        <v>1621332.323837332</v>
      </c>
      <c r="L111" s="80">
        <v>2446464.338109456</v>
      </c>
      <c r="M111" s="80">
        <v>1780050.8364296381</v>
      </c>
      <c r="N111" s="80">
        <v>2082454.575585186</v>
      </c>
      <c r="O111" s="80">
        <v>2077223.9642401829</v>
      </c>
      <c r="P111" s="80">
        <v>1947947.924118385</v>
      </c>
      <c r="Q111" s="80">
        <v>1715944.785129593</v>
      </c>
      <c r="R111" s="80">
        <v>2012392.019894911</v>
      </c>
      <c r="S111" s="80">
        <v>1856725.260864157</v>
      </c>
      <c r="T111" s="80">
        <v>1783816.045313318</v>
      </c>
      <c r="U111" s="80">
        <v>2119224.7643589498</v>
      </c>
      <c r="V111" s="80">
        <v>1833995.0187631981</v>
      </c>
      <c r="W111" s="80">
        <v>1735245.2191545879</v>
      </c>
    </row>
    <row r="112" spans="1:23">
      <c r="A112" s="91" t="s">
        <v>108</v>
      </c>
      <c r="B112" s="91" t="s">
        <v>48</v>
      </c>
      <c r="C112" s="80">
        <v>2078244.2669962379</v>
      </c>
      <c r="D112" s="80">
        <v>2198154.9513820312</v>
      </c>
      <c r="E112" s="80">
        <v>1917227.219311554</v>
      </c>
      <c r="F112" s="80">
        <v>2189385.9405756341</v>
      </c>
      <c r="G112" s="80">
        <v>2281656.841526241</v>
      </c>
      <c r="H112" s="80">
        <v>2064294.512545458</v>
      </c>
      <c r="I112" s="80">
        <v>2449996.4489919399</v>
      </c>
      <c r="J112" s="80">
        <v>2139861.3552787178</v>
      </c>
      <c r="K112" s="80">
        <v>1988344.2052802329</v>
      </c>
      <c r="L112" s="80">
        <v>3030369.2403618488</v>
      </c>
      <c r="M112" s="80">
        <v>2185038.6595966499</v>
      </c>
      <c r="N112" s="80">
        <v>2547588.1896994808</v>
      </c>
      <c r="O112" s="80">
        <v>2546862.941841919</v>
      </c>
      <c r="P112" s="80">
        <v>2389731.13092642</v>
      </c>
      <c r="Q112" s="80">
        <v>2096167.19730286</v>
      </c>
      <c r="R112" s="80">
        <v>2535171.999244133</v>
      </c>
      <c r="S112" s="80">
        <v>2344165.247120786</v>
      </c>
      <c r="T112" s="80">
        <v>2240362.442738649</v>
      </c>
      <c r="U112" s="80">
        <v>2657982.4033490652</v>
      </c>
      <c r="V112" s="80">
        <v>2302723.8208918809</v>
      </c>
      <c r="W112" s="80">
        <v>2176179.098937233</v>
      </c>
    </row>
    <row r="113" spans="1:23">
      <c r="A113" s="91" t="s">
        <v>108</v>
      </c>
      <c r="B113" s="91" t="s">
        <v>49</v>
      </c>
      <c r="C113" s="80">
        <v>1150770.98644326</v>
      </c>
      <c r="D113" s="80">
        <v>1218895.02646014</v>
      </c>
      <c r="E113" s="80">
        <v>1703371.9623640999</v>
      </c>
      <c r="F113" s="80">
        <v>2213438.9843891072</v>
      </c>
      <c r="G113" s="80">
        <v>2569847.296967627</v>
      </c>
      <c r="H113" s="80">
        <v>2499045.29521502</v>
      </c>
      <c r="I113" s="80">
        <v>3143433.3170793438</v>
      </c>
      <c r="J113" s="80">
        <v>2879062.167865545</v>
      </c>
      <c r="K113" s="80">
        <v>2757965.7667468851</v>
      </c>
      <c r="L113" s="80">
        <v>4366264.3586446056</v>
      </c>
      <c r="M113" s="80">
        <v>3222546.8682143232</v>
      </c>
      <c r="N113" s="80">
        <v>3876639.152295996</v>
      </c>
      <c r="O113" s="80">
        <v>3910700.0108991079</v>
      </c>
      <c r="P113" s="80">
        <v>3737481.3133540531</v>
      </c>
      <c r="Q113" s="80">
        <v>3301474.726808798</v>
      </c>
      <c r="R113" s="80">
        <v>4024119.0473564481</v>
      </c>
      <c r="S113" s="80">
        <v>3772894.449449481</v>
      </c>
      <c r="T113" s="80">
        <v>3611926.1071368628</v>
      </c>
      <c r="U113" s="80">
        <v>4290778.827174454</v>
      </c>
      <c r="V113" s="80">
        <v>3739741.0518038902</v>
      </c>
      <c r="W113" s="80">
        <v>3520241.0652135159</v>
      </c>
    </row>
    <row r="114" spans="1:23">
      <c r="A114" s="91" t="s">
        <v>108</v>
      </c>
      <c r="B114" s="91" t="s">
        <v>50</v>
      </c>
      <c r="C114" s="80">
        <v>4810482.0440369071</v>
      </c>
      <c r="D114" s="80">
        <v>5082455.5367951421</v>
      </c>
      <c r="E114" s="80">
        <v>4706053.2870898768</v>
      </c>
      <c r="F114" s="80">
        <v>5464665.3271438824</v>
      </c>
      <c r="G114" s="80">
        <v>5786974.7123176772</v>
      </c>
      <c r="H114" s="80">
        <v>5300566.6195922308</v>
      </c>
      <c r="I114" s="80">
        <v>6368828.4417311735</v>
      </c>
      <c r="J114" s="80">
        <v>5605939.8638449693</v>
      </c>
      <c r="K114" s="80">
        <v>5262145.7537329737</v>
      </c>
      <c r="L114" s="80">
        <v>8142927.4886350278</v>
      </c>
      <c r="M114" s="80">
        <v>5881607.7855039528</v>
      </c>
      <c r="N114" s="80">
        <v>6943702.9176910324</v>
      </c>
      <c r="O114" s="80">
        <v>6942596.057970833</v>
      </c>
      <c r="P114" s="80">
        <v>6541038.9256039197</v>
      </c>
      <c r="Q114" s="80">
        <v>5739311.2899233056</v>
      </c>
      <c r="R114" s="80">
        <v>6868851.1727339244</v>
      </c>
      <c r="S114" s="80">
        <v>6363780.8540945854</v>
      </c>
      <c r="T114" s="80">
        <v>6065655.2616438596</v>
      </c>
      <c r="U114" s="80">
        <v>7184417.3999668295</v>
      </c>
      <c r="V114" s="80">
        <v>6235901.5210849103</v>
      </c>
      <c r="W114" s="80">
        <v>5877931.6864767866</v>
      </c>
    </row>
    <row r="115" spans="1:23">
      <c r="A115" s="91" t="s">
        <v>108</v>
      </c>
      <c r="B115" s="91" t="s">
        <v>51</v>
      </c>
      <c r="C115" s="80">
        <v>3186503.8661695258</v>
      </c>
      <c r="D115" s="80">
        <v>3360448.4731031829</v>
      </c>
      <c r="E115" s="80">
        <v>2979026.1585904872</v>
      </c>
      <c r="F115" s="80">
        <v>3384273.6239187419</v>
      </c>
      <c r="G115" s="80">
        <v>3541517.8226544159</v>
      </c>
      <c r="H115" s="80">
        <v>3189786.3204978849</v>
      </c>
      <c r="I115" s="80">
        <v>3782817.2473283098</v>
      </c>
      <c r="J115" s="80">
        <v>3282764.9100640612</v>
      </c>
      <c r="K115" s="80">
        <v>3021454.7138490612</v>
      </c>
      <c r="L115" s="80">
        <v>4641321.4988650028</v>
      </c>
      <c r="M115" s="80">
        <v>3341462.8652564161</v>
      </c>
      <c r="N115" s="80">
        <v>3901860.7969728322</v>
      </c>
      <c r="O115" s="80">
        <v>3863249.5528457542</v>
      </c>
      <c r="P115" s="80">
        <v>3621392.9122195272</v>
      </c>
      <c r="Q115" s="80">
        <v>3152085.796685738</v>
      </c>
      <c r="R115" s="80">
        <v>3753083.9640858802</v>
      </c>
      <c r="S115" s="80">
        <v>3471340.7565612518</v>
      </c>
      <c r="T115" s="80">
        <v>3290459.79193886</v>
      </c>
      <c r="U115" s="80">
        <v>3879129.5199991702</v>
      </c>
      <c r="V115" s="80">
        <v>3361010.745883646</v>
      </c>
      <c r="W115" s="80">
        <v>3139674.3880585381</v>
      </c>
    </row>
    <row r="116" spans="1:23">
      <c r="A116" s="91" t="s">
        <v>108</v>
      </c>
      <c r="B116" s="91" t="s">
        <v>52</v>
      </c>
      <c r="C116" s="80">
        <v>1229124.5475158731</v>
      </c>
      <c r="D116" s="80">
        <v>1291189.264524857</v>
      </c>
      <c r="E116" s="80">
        <v>1188713.165000947</v>
      </c>
      <c r="F116" s="80">
        <v>1435387.230865987</v>
      </c>
      <c r="G116" s="80">
        <v>1511821.6751575861</v>
      </c>
      <c r="H116" s="80">
        <v>1380702.6175307219</v>
      </c>
      <c r="I116" s="80">
        <v>1655158.0578695489</v>
      </c>
      <c r="J116" s="80">
        <v>1465652.0274152651</v>
      </c>
      <c r="K116" s="80">
        <v>1372011.9208355499</v>
      </c>
      <c r="L116" s="80">
        <v>2133164.6313529061</v>
      </c>
      <c r="M116" s="80">
        <v>1522046.2416716381</v>
      </c>
      <c r="N116" s="80">
        <v>1810660.165477687</v>
      </c>
      <c r="O116" s="80">
        <v>1812174.903777451</v>
      </c>
      <c r="P116" s="80">
        <v>1705297.626939334</v>
      </c>
      <c r="Q116" s="80">
        <v>1486127.129066108</v>
      </c>
      <c r="R116" s="80">
        <v>1840747.3259654769</v>
      </c>
      <c r="S116" s="80">
        <v>1699438.684208242</v>
      </c>
      <c r="T116" s="80">
        <v>1619204.240924747</v>
      </c>
      <c r="U116" s="80">
        <v>1915389.33670982</v>
      </c>
      <c r="V116" s="80">
        <v>1661000.6185947219</v>
      </c>
      <c r="W116" s="80">
        <v>1566646.4424129401</v>
      </c>
    </row>
    <row r="117" spans="1:23">
      <c r="A117" s="91" t="s">
        <v>108</v>
      </c>
      <c r="B117" s="91" t="s">
        <v>53</v>
      </c>
      <c r="C117" s="80">
        <v>3637704.5200274461</v>
      </c>
      <c r="D117" s="80">
        <v>3830334.1627762509</v>
      </c>
      <c r="E117" s="80">
        <v>3292341.447949247</v>
      </c>
      <c r="F117" s="80">
        <v>3914132.5207541781</v>
      </c>
      <c r="G117" s="80">
        <v>4083223.1131930691</v>
      </c>
      <c r="H117" s="80">
        <v>3628478.5576951341</v>
      </c>
      <c r="I117" s="80">
        <v>4274255.8213377316</v>
      </c>
      <c r="J117" s="80">
        <v>3744884.3966221521</v>
      </c>
      <c r="K117" s="80">
        <v>3439882.02024996</v>
      </c>
      <c r="L117" s="80">
        <v>5333701.5322929453</v>
      </c>
      <c r="M117" s="80">
        <v>3756599.8107255362</v>
      </c>
      <c r="N117" s="80">
        <v>4440414.7837309139</v>
      </c>
      <c r="O117" s="80">
        <v>4400548.9077097513</v>
      </c>
      <c r="P117" s="80">
        <v>4132414.6516368678</v>
      </c>
      <c r="Q117" s="80">
        <v>3573739.4150618832</v>
      </c>
      <c r="R117" s="80">
        <v>4462019.8183813682</v>
      </c>
      <c r="S117" s="80">
        <v>4136612.2153528258</v>
      </c>
      <c r="T117" s="80">
        <v>3907600.2820733231</v>
      </c>
      <c r="U117" s="80">
        <v>4602837.1458836496</v>
      </c>
      <c r="V117" s="80">
        <v>3984553.4307858702</v>
      </c>
      <c r="W117" s="80">
        <v>3736440.9455477782</v>
      </c>
    </row>
    <row r="118" spans="1:23">
      <c r="A118" s="91" t="s">
        <v>108</v>
      </c>
      <c r="B118" s="91" t="s">
        <v>54</v>
      </c>
      <c r="C118" s="80">
        <v>3973410.7882117121</v>
      </c>
      <c r="D118" s="80">
        <v>4196078.3285353342</v>
      </c>
      <c r="E118" s="80">
        <v>3832794.0240250588</v>
      </c>
      <c r="F118" s="80">
        <v>4453840.1431290125</v>
      </c>
      <c r="G118" s="80">
        <v>4670049.4832912516</v>
      </c>
      <c r="H118" s="80">
        <v>4240206.2097581476</v>
      </c>
      <c r="I118" s="80">
        <v>5041653.4795502815</v>
      </c>
      <c r="J118" s="80">
        <v>4410858.2220004667</v>
      </c>
      <c r="K118" s="80">
        <v>4103438.876725303</v>
      </c>
      <c r="L118" s="80">
        <v>6293392.6604374563</v>
      </c>
      <c r="M118" s="80">
        <v>4516084.4134820271</v>
      </c>
      <c r="N118" s="80">
        <v>5304237.0013391441</v>
      </c>
      <c r="O118" s="80">
        <v>5278475.0484694941</v>
      </c>
      <c r="P118" s="80">
        <v>4953306.1841079183</v>
      </c>
      <c r="Q118" s="80">
        <v>4325385.5431771288</v>
      </c>
      <c r="R118" s="80">
        <v>5222249.6248676246</v>
      </c>
      <c r="S118" s="80">
        <v>4822346.0616837135</v>
      </c>
      <c r="T118" s="80">
        <v>4589574.1002096226</v>
      </c>
      <c r="U118" s="80">
        <v>5422012.0616979292</v>
      </c>
      <c r="V118" s="80">
        <v>4696460.2799684191</v>
      </c>
      <c r="W118" s="80">
        <v>4421641.8230539868</v>
      </c>
    </row>
    <row r="119" spans="1:23">
      <c r="A119" s="91" t="s">
        <v>108</v>
      </c>
      <c r="B119" s="91" t="s">
        <v>55</v>
      </c>
      <c r="C119" s="80">
        <v>200215.10460398259</v>
      </c>
      <c r="D119" s="80">
        <v>212461.95185380749</v>
      </c>
      <c r="E119" s="80">
        <v>181921.41117997721</v>
      </c>
      <c r="F119" s="80">
        <v>195710.20971263901</v>
      </c>
      <c r="G119" s="80">
        <v>203351.8822661727</v>
      </c>
      <c r="H119" s="80">
        <v>177912.83561018479</v>
      </c>
      <c r="I119" s="80">
        <v>209954.30293421351</v>
      </c>
      <c r="J119" s="80">
        <v>177347.63393539729</v>
      </c>
      <c r="K119" s="80">
        <v>163905.14603108069</v>
      </c>
      <c r="L119" s="80">
        <v>253908.65993470931</v>
      </c>
      <c r="M119" s="80">
        <v>181732.60199036851</v>
      </c>
      <c r="N119" s="80">
        <v>205284.5051891093</v>
      </c>
      <c r="O119" s="80">
        <v>201677.5195701551</v>
      </c>
      <c r="P119" s="80">
        <v>187686.1454343542</v>
      </c>
      <c r="Q119" s="80">
        <v>163389.34913399111</v>
      </c>
      <c r="R119" s="80">
        <v>183026.96171229979</v>
      </c>
      <c r="S119" s="80">
        <v>168992.10652893811</v>
      </c>
      <c r="T119" s="80">
        <v>156776.78215531789</v>
      </c>
      <c r="U119" s="80">
        <v>183573.76348527081</v>
      </c>
      <c r="V119" s="80">
        <v>158346.88455308779</v>
      </c>
      <c r="W119" s="80">
        <v>146202.4828152259</v>
      </c>
    </row>
    <row r="120" spans="1:23">
      <c r="A120" s="91" t="s">
        <v>108</v>
      </c>
      <c r="B120" s="91" t="s">
        <v>56</v>
      </c>
      <c r="C120" s="80">
        <v>2155121.208244286</v>
      </c>
      <c r="D120" s="80">
        <v>2273253.591816674</v>
      </c>
      <c r="E120" s="80">
        <v>2101030.6450463282</v>
      </c>
      <c r="F120" s="80">
        <v>2397361.9192215232</v>
      </c>
      <c r="G120" s="80">
        <v>2530006.3351606829</v>
      </c>
      <c r="H120" s="80">
        <v>2314653.8839237601</v>
      </c>
      <c r="I120" s="80">
        <v>2791694.461143353</v>
      </c>
      <c r="J120" s="80">
        <v>2441324.4820943088</v>
      </c>
      <c r="K120" s="80">
        <v>2297053.0526436218</v>
      </c>
      <c r="L120" s="80">
        <v>3571537.2943857261</v>
      </c>
      <c r="M120" s="80">
        <v>2573194.9712774749</v>
      </c>
      <c r="N120" s="80">
        <v>3039752.141526897</v>
      </c>
      <c r="O120" s="80">
        <v>3041001.6309642368</v>
      </c>
      <c r="P120" s="80">
        <v>2859419.9022174631</v>
      </c>
      <c r="Q120" s="80">
        <v>2511101.0859853881</v>
      </c>
      <c r="R120" s="80">
        <v>2941304.7045752648</v>
      </c>
      <c r="S120" s="80">
        <v>2722625.1001943201</v>
      </c>
      <c r="T120" s="80">
        <v>2592073.3314958122</v>
      </c>
      <c r="U120" s="80">
        <v>3074268.605315113</v>
      </c>
      <c r="V120" s="80">
        <v>2668002.570859991</v>
      </c>
      <c r="W120" s="80">
        <v>2513013.352503879</v>
      </c>
    </row>
    <row r="121" spans="1:23">
      <c r="A121" s="91" t="s">
        <v>108</v>
      </c>
      <c r="B121" s="91" t="s">
        <v>6</v>
      </c>
      <c r="C121" s="81">
        <v>121567130.1666749</v>
      </c>
      <c r="D121" s="81">
        <v>128346640.9969833</v>
      </c>
      <c r="E121" s="81">
        <v>114439128.32581531</v>
      </c>
      <c r="F121" s="81">
        <v>131889876.10386349</v>
      </c>
      <c r="G121" s="81">
        <v>138139780.44078079</v>
      </c>
      <c r="H121" s="81">
        <v>124912771.01651239</v>
      </c>
      <c r="I121" s="81">
        <v>148463698.0703615</v>
      </c>
      <c r="J121" s="81">
        <v>129705132.5856061</v>
      </c>
      <c r="K121" s="81">
        <v>120415989.4361334</v>
      </c>
      <c r="L121" s="81">
        <v>185026339.3685779</v>
      </c>
      <c r="M121" s="81">
        <v>132892565.58630089</v>
      </c>
      <c r="N121" s="81">
        <v>155777683.9391588</v>
      </c>
      <c r="O121" s="81">
        <v>155097630.4423258</v>
      </c>
      <c r="P121" s="81">
        <v>145598259.17482069</v>
      </c>
      <c r="Q121" s="81">
        <v>127209246.4679004</v>
      </c>
      <c r="R121" s="81">
        <v>153281553.83284861</v>
      </c>
      <c r="S121" s="81">
        <v>141827838.7112278</v>
      </c>
      <c r="T121" s="81">
        <v>134912399.00506911</v>
      </c>
      <c r="U121" s="81">
        <v>159520259.72732231</v>
      </c>
      <c r="V121" s="81">
        <v>138213817.0673466</v>
      </c>
      <c r="W121" s="81">
        <v>130035521.80983271</v>
      </c>
    </row>
    <row r="122" spans="1:23">
      <c r="A122" s="91" t="s">
        <v>109</v>
      </c>
      <c r="B122" s="91" t="s">
        <v>35</v>
      </c>
      <c r="C122" s="80">
        <v>569027.14278850611</v>
      </c>
      <c r="D122" s="80">
        <v>604078.67314299382</v>
      </c>
      <c r="E122" s="80">
        <v>511413.65255000949</v>
      </c>
      <c r="F122" s="80">
        <v>749919.95276580425</v>
      </c>
      <c r="G122" s="80">
        <v>836686.658306706</v>
      </c>
      <c r="H122" s="80">
        <v>781431.89075659157</v>
      </c>
      <c r="I122" s="80">
        <v>953381.72822124464</v>
      </c>
      <c r="J122" s="80">
        <v>864092.07648671139</v>
      </c>
      <c r="K122" s="80">
        <v>809962.30376328819</v>
      </c>
      <c r="L122" s="80">
        <v>1272883.280024179</v>
      </c>
      <c r="M122" s="80">
        <v>933549.99756723037</v>
      </c>
      <c r="N122" s="80">
        <v>1120570.3295475191</v>
      </c>
      <c r="O122" s="80">
        <v>1122922.180913832</v>
      </c>
      <c r="P122" s="80">
        <v>1076872.360672103</v>
      </c>
      <c r="Q122" s="80">
        <v>946787.20811680891</v>
      </c>
      <c r="R122" s="80">
        <v>1190052.099232181</v>
      </c>
      <c r="S122" s="80">
        <v>1123837.9281171311</v>
      </c>
      <c r="T122" s="80">
        <v>1074349.262481383</v>
      </c>
      <c r="U122" s="80">
        <v>1273667.959502877</v>
      </c>
      <c r="V122" s="80">
        <v>1112560.8477458199</v>
      </c>
      <c r="W122" s="80">
        <v>1044826.0391068991</v>
      </c>
    </row>
    <row r="123" spans="1:23">
      <c r="A123" s="91" t="s">
        <v>109</v>
      </c>
      <c r="B123" s="91" t="s">
        <v>36</v>
      </c>
      <c r="C123" s="80">
        <v>2346127.7606448489</v>
      </c>
      <c r="D123" s="80">
        <v>2466259.6908170972</v>
      </c>
      <c r="E123" s="80">
        <v>2079621.6505189531</v>
      </c>
      <c r="F123" s="80">
        <v>2454066.57614535</v>
      </c>
      <c r="G123" s="80">
        <v>2539373.9097157479</v>
      </c>
      <c r="H123" s="80">
        <v>2279679.8184132958</v>
      </c>
      <c r="I123" s="80">
        <v>2721682.8750016592</v>
      </c>
      <c r="J123" s="80">
        <v>2356742.4167248881</v>
      </c>
      <c r="K123" s="80">
        <v>2201524.753505805</v>
      </c>
      <c r="L123" s="80">
        <v>3425354.1413332932</v>
      </c>
      <c r="M123" s="80">
        <v>2430756.6547471671</v>
      </c>
      <c r="N123" s="80">
        <v>2856545.9746632241</v>
      </c>
      <c r="O123" s="80">
        <v>2852762.3398826439</v>
      </c>
      <c r="P123" s="80">
        <v>2667441.7388483258</v>
      </c>
      <c r="Q123" s="80">
        <v>2331433.437993702</v>
      </c>
      <c r="R123" s="80">
        <v>2740359.1075614709</v>
      </c>
      <c r="S123" s="80">
        <v>2528103.4800098748</v>
      </c>
      <c r="T123" s="80">
        <v>2396202.393948114</v>
      </c>
      <c r="U123" s="80">
        <v>2839748.8790009031</v>
      </c>
      <c r="V123" s="80">
        <v>2459586.6402544812</v>
      </c>
      <c r="W123" s="80">
        <v>2316370.8947121869</v>
      </c>
    </row>
    <row r="124" spans="1:23">
      <c r="A124" s="91" t="s">
        <v>109</v>
      </c>
      <c r="B124" s="91" t="s">
        <v>37</v>
      </c>
      <c r="C124" s="80">
        <v>3766281.353766704</v>
      </c>
      <c r="D124" s="80">
        <v>4011505.1225104029</v>
      </c>
      <c r="E124" s="80">
        <v>3411796.3372492832</v>
      </c>
      <c r="F124" s="80">
        <v>4293336.6002657786</v>
      </c>
      <c r="G124" s="80">
        <v>4621945.6070318827</v>
      </c>
      <c r="H124" s="80">
        <v>4198443.7883652216</v>
      </c>
      <c r="I124" s="80">
        <v>4999167.2790291375</v>
      </c>
      <c r="J124" s="80">
        <v>4394689.2858654289</v>
      </c>
      <c r="K124" s="80">
        <v>4048634.6330009019</v>
      </c>
      <c r="L124" s="80">
        <v>6237015.0790707208</v>
      </c>
      <c r="M124" s="80">
        <v>4504190.6567076975</v>
      </c>
      <c r="N124" s="80">
        <v>5298230.0618044836</v>
      </c>
      <c r="O124" s="80">
        <v>5234616.8019003551</v>
      </c>
      <c r="P124" s="80">
        <v>4952979.3163435357</v>
      </c>
      <c r="Q124" s="80">
        <v>4323466.6394696394</v>
      </c>
      <c r="R124" s="80">
        <v>5232432.5725153945</v>
      </c>
      <c r="S124" s="80">
        <v>4887820.4308337299</v>
      </c>
      <c r="T124" s="80">
        <v>4632884.9923615912</v>
      </c>
      <c r="U124" s="80">
        <v>5453659.2676714491</v>
      </c>
      <c r="V124" s="80">
        <v>4732761.4424864063</v>
      </c>
      <c r="W124" s="80">
        <v>4416129.3548710132</v>
      </c>
    </row>
    <row r="125" spans="1:23">
      <c r="A125" s="91" t="s">
        <v>109</v>
      </c>
      <c r="B125" s="91" t="s">
        <v>38</v>
      </c>
      <c r="C125" s="80">
        <v>10213423.515652681</v>
      </c>
      <c r="D125" s="80">
        <v>10787208.6377583</v>
      </c>
      <c r="E125" s="80">
        <v>9144625.1171052214</v>
      </c>
      <c r="F125" s="80">
        <v>11542084.572538201</v>
      </c>
      <c r="G125" s="80">
        <v>12199980.62989825</v>
      </c>
      <c r="H125" s="80">
        <v>11124006.053826639</v>
      </c>
      <c r="I125" s="80">
        <v>13311282.526832441</v>
      </c>
      <c r="J125" s="80">
        <v>11666974.76911745</v>
      </c>
      <c r="K125" s="80">
        <v>10873127.362823529</v>
      </c>
      <c r="L125" s="80">
        <v>16762226.419158321</v>
      </c>
      <c r="M125" s="80">
        <v>12082898.23384339</v>
      </c>
      <c r="N125" s="80">
        <v>14182952.10315603</v>
      </c>
      <c r="O125" s="80">
        <v>14138635.608677199</v>
      </c>
      <c r="P125" s="80">
        <v>13288248.67658798</v>
      </c>
      <c r="Q125" s="80">
        <v>11627040.63400989</v>
      </c>
      <c r="R125" s="80">
        <v>13918549.83295339</v>
      </c>
      <c r="S125" s="80">
        <v>12884015.27589043</v>
      </c>
      <c r="T125" s="80">
        <v>12258985.89482956</v>
      </c>
      <c r="U125" s="80">
        <v>14500100.444533391</v>
      </c>
      <c r="V125" s="80">
        <v>12571079.896250119</v>
      </c>
      <c r="W125" s="80">
        <v>11818351.541298879</v>
      </c>
    </row>
    <row r="126" spans="1:23">
      <c r="A126" s="91" t="s">
        <v>109</v>
      </c>
      <c r="B126" s="91" t="s">
        <v>39</v>
      </c>
      <c r="C126" s="80">
        <v>15091314.550386211</v>
      </c>
      <c r="D126" s="80">
        <v>15841978.685930351</v>
      </c>
      <c r="E126" s="80">
        <v>13368280.166010709</v>
      </c>
      <c r="F126" s="80">
        <v>15653841.42806535</v>
      </c>
      <c r="G126" s="80">
        <v>16061104.356835101</v>
      </c>
      <c r="H126" s="80">
        <v>14420220.321513699</v>
      </c>
      <c r="I126" s="80">
        <v>17111161.412966371</v>
      </c>
      <c r="J126" s="80">
        <v>14861462.92136961</v>
      </c>
      <c r="K126" s="80">
        <v>13878852.834864121</v>
      </c>
      <c r="L126" s="80">
        <v>21374534.247804571</v>
      </c>
      <c r="M126" s="80">
        <v>15265699.172110779</v>
      </c>
      <c r="N126" s="80">
        <v>17785275.58776702</v>
      </c>
      <c r="O126" s="80">
        <v>17800302.733342551</v>
      </c>
      <c r="P126" s="80">
        <v>16611311.266879261</v>
      </c>
      <c r="Q126" s="80">
        <v>14514765.36588921</v>
      </c>
      <c r="R126" s="80">
        <v>17375383.054475378</v>
      </c>
      <c r="S126" s="80">
        <v>15969754.42627147</v>
      </c>
      <c r="T126" s="80">
        <v>15197167.95612306</v>
      </c>
      <c r="U126" s="80">
        <v>18020110.76488151</v>
      </c>
      <c r="V126" s="80">
        <v>15595454.22155194</v>
      </c>
      <c r="W126" s="80">
        <v>14749270.30250378</v>
      </c>
    </row>
    <row r="127" spans="1:23">
      <c r="A127" s="91" t="s">
        <v>109</v>
      </c>
      <c r="B127" s="91" t="s">
        <v>40</v>
      </c>
      <c r="C127" s="80">
        <v>23111559.704727061</v>
      </c>
      <c r="D127" s="80">
        <v>24376306.982139211</v>
      </c>
      <c r="E127" s="80">
        <v>20624527.95905612</v>
      </c>
      <c r="F127" s="80">
        <v>26487219.620498221</v>
      </c>
      <c r="G127" s="80">
        <v>27980176.41963017</v>
      </c>
      <c r="H127" s="80">
        <v>25455718.70889188</v>
      </c>
      <c r="I127" s="80">
        <v>30404303.961231031</v>
      </c>
      <c r="J127" s="80">
        <v>26735968.56314097</v>
      </c>
      <c r="K127" s="80">
        <v>24921061.737449609</v>
      </c>
      <c r="L127" s="80">
        <v>38455577.87688604</v>
      </c>
      <c r="M127" s="80">
        <v>27608586.632895809</v>
      </c>
      <c r="N127" s="80">
        <v>32472229.490696151</v>
      </c>
      <c r="O127" s="80">
        <v>32381612.55884207</v>
      </c>
      <c r="P127" s="80">
        <v>30423453.3719684</v>
      </c>
      <c r="Q127" s="80">
        <v>26566052.002888579</v>
      </c>
      <c r="R127" s="80">
        <v>32278717.783388499</v>
      </c>
      <c r="S127" s="80">
        <v>29864444.546982121</v>
      </c>
      <c r="T127" s="80">
        <v>28405719.779792588</v>
      </c>
      <c r="U127" s="80">
        <v>33582383.657530934</v>
      </c>
      <c r="V127" s="80">
        <v>29093646.65307162</v>
      </c>
      <c r="W127" s="80">
        <v>27395678.77862905</v>
      </c>
    </row>
    <row r="128" spans="1:23">
      <c r="A128" s="91" t="s">
        <v>109</v>
      </c>
      <c r="B128" s="91" t="s">
        <v>41</v>
      </c>
      <c r="C128" s="80">
        <v>198444.56371851321</v>
      </c>
      <c r="D128" s="80">
        <v>209705.81040788081</v>
      </c>
      <c r="E128" s="80">
        <v>178126.34741822621</v>
      </c>
      <c r="F128" s="80">
        <v>357854.79174992722</v>
      </c>
      <c r="G128" s="80">
        <v>410464.74964469217</v>
      </c>
      <c r="H128" s="80">
        <v>404784.37202097412</v>
      </c>
      <c r="I128" s="80">
        <v>517881.40604669461</v>
      </c>
      <c r="J128" s="80">
        <v>476617.7849854994</v>
      </c>
      <c r="K128" s="80">
        <v>471693.70891823643</v>
      </c>
      <c r="L128" s="80">
        <v>756009.91650096979</v>
      </c>
      <c r="M128" s="80">
        <v>563298.84520182188</v>
      </c>
      <c r="N128" s="80">
        <v>681803.55880620843</v>
      </c>
      <c r="O128" s="80">
        <v>701715.45970681473</v>
      </c>
      <c r="P128" s="80">
        <v>673711.00551709649</v>
      </c>
      <c r="Q128" s="80">
        <v>605280.47119462804</v>
      </c>
      <c r="R128" s="80">
        <v>723291.48799362709</v>
      </c>
      <c r="S128" s="80">
        <v>677678.73278730351</v>
      </c>
      <c r="T128" s="80">
        <v>656579.345127824</v>
      </c>
      <c r="U128" s="80">
        <v>790240.5613103623</v>
      </c>
      <c r="V128" s="80">
        <v>692566.7446334355</v>
      </c>
      <c r="W128" s="80">
        <v>663468.73967917496</v>
      </c>
    </row>
    <row r="129" spans="1:23">
      <c r="A129" s="91" t="s">
        <v>109</v>
      </c>
      <c r="B129" s="91" t="s">
        <v>42</v>
      </c>
      <c r="C129" s="80">
        <v>4141714.886047422</v>
      </c>
      <c r="D129" s="80">
        <v>4396515.7502040099</v>
      </c>
      <c r="E129" s="80">
        <v>3766292.3312933408</v>
      </c>
      <c r="F129" s="80">
        <v>4319314.073888462</v>
      </c>
      <c r="G129" s="80">
        <v>4569770.6607502429</v>
      </c>
      <c r="H129" s="80">
        <v>4179331.4496044642</v>
      </c>
      <c r="I129" s="80">
        <v>4972338.4404508704</v>
      </c>
      <c r="J129" s="80">
        <v>4327225.1352052903</v>
      </c>
      <c r="K129" s="80">
        <v>3991292.8997369022</v>
      </c>
      <c r="L129" s="80">
        <v>6038157.4890670152</v>
      </c>
      <c r="M129" s="80">
        <v>4421894.318684713</v>
      </c>
      <c r="N129" s="80">
        <v>5181080.564073503</v>
      </c>
      <c r="O129" s="80">
        <v>5133996.8554680627</v>
      </c>
      <c r="P129" s="80">
        <v>4833635.5687837331</v>
      </c>
      <c r="Q129" s="80">
        <v>4243818.0387946684</v>
      </c>
      <c r="R129" s="80">
        <v>4999417.8315362548</v>
      </c>
      <c r="S129" s="80">
        <v>4645883.1000902457</v>
      </c>
      <c r="T129" s="80">
        <v>4443377.782622681</v>
      </c>
      <c r="U129" s="80">
        <v>5252989.3949258896</v>
      </c>
      <c r="V129" s="80">
        <v>4553556.5656078691</v>
      </c>
      <c r="W129" s="80">
        <v>4265615.8362265918</v>
      </c>
    </row>
    <row r="130" spans="1:23">
      <c r="A130" s="91" t="s">
        <v>109</v>
      </c>
      <c r="B130" s="91" t="s">
        <v>43</v>
      </c>
      <c r="C130" s="80">
        <v>5821812.1503260871</v>
      </c>
      <c r="D130" s="80">
        <v>6199902.1966410074</v>
      </c>
      <c r="E130" s="80">
        <v>5336893.930852511</v>
      </c>
      <c r="F130" s="80">
        <v>7011773.0617835037</v>
      </c>
      <c r="G130" s="80">
        <v>7603310.8183297543</v>
      </c>
      <c r="H130" s="80">
        <v>7093305.9164696457</v>
      </c>
      <c r="I130" s="80">
        <v>8605418.299723573</v>
      </c>
      <c r="J130" s="80">
        <v>7590440.5046839537</v>
      </c>
      <c r="K130" s="80">
        <v>7137593.944935916</v>
      </c>
      <c r="L130" s="80">
        <v>10910856.014217559</v>
      </c>
      <c r="M130" s="80">
        <v>8026054.7495976361</v>
      </c>
      <c r="N130" s="80">
        <v>9378845.6916380264</v>
      </c>
      <c r="O130" s="80">
        <v>9408545.4273018986</v>
      </c>
      <c r="P130" s="80">
        <v>8887349.0270086415</v>
      </c>
      <c r="Q130" s="80">
        <v>7875446.233583617</v>
      </c>
      <c r="R130" s="80">
        <v>9267109.7354267053</v>
      </c>
      <c r="S130" s="80">
        <v>8626246.5984710343</v>
      </c>
      <c r="T130" s="80">
        <v>8278754.1130440719</v>
      </c>
      <c r="U130" s="80">
        <v>9847440.8231696505</v>
      </c>
      <c r="V130" s="80">
        <v>8551010.0188013818</v>
      </c>
      <c r="W130" s="80">
        <v>8073529.0457240716</v>
      </c>
    </row>
    <row r="131" spans="1:23">
      <c r="A131" s="91" t="s">
        <v>109</v>
      </c>
      <c r="B131" s="91" t="s">
        <v>44</v>
      </c>
      <c r="C131" s="80">
        <v>7087454.7737514107</v>
      </c>
      <c r="D131" s="80">
        <v>7463368.8409325881</v>
      </c>
      <c r="E131" s="80">
        <v>6291028.5569448918</v>
      </c>
      <c r="F131" s="80">
        <v>8756044.7460390683</v>
      </c>
      <c r="G131" s="80">
        <v>9328951.231029775</v>
      </c>
      <c r="H131" s="80">
        <v>8537034.211725885</v>
      </c>
      <c r="I131" s="80">
        <v>10273967.3583881</v>
      </c>
      <c r="J131" s="80">
        <v>9081916.3470752276</v>
      </c>
      <c r="K131" s="80">
        <v>8518048.0795252863</v>
      </c>
      <c r="L131" s="80">
        <v>13274999.77623895</v>
      </c>
      <c r="M131" s="80">
        <v>9476814.6296743844</v>
      </c>
      <c r="N131" s="80">
        <v>11229830.6033078</v>
      </c>
      <c r="O131" s="80">
        <v>11216635.40027024</v>
      </c>
      <c r="P131" s="80">
        <v>10547908.467156909</v>
      </c>
      <c r="Q131" s="80">
        <v>9202484.1963017564</v>
      </c>
      <c r="R131" s="80">
        <v>11196446.144131821</v>
      </c>
      <c r="S131" s="80">
        <v>10354000.800829191</v>
      </c>
      <c r="T131" s="80">
        <v>9826343.2695620526</v>
      </c>
      <c r="U131" s="80">
        <v>11615180.058482289</v>
      </c>
      <c r="V131" s="80">
        <v>10069746.40244687</v>
      </c>
      <c r="W131" s="80">
        <v>9482130.3021742944</v>
      </c>
    </row>
    <row r="132" spans="1:23">
      <c r="A132" s="91" t="s">
        <v>109</v>
      </c>
      <c r="B132" s="91" t="s">
        <v>45</v>
      </c>
      <c r="C132" s="80">
        <v>14737560.258889919</v>
      </c>
      <c r="D132" s="80">
        <v>15575176.70859188</v>
      </c>
      <c r="E132" s="80">
        <v>13205704.6506411</v>
      </c>
      <c r="F132" s="80">
        <v>15983386.925184321</v>
      </c>
      <c r="G132" s="80">
        <v>16804909.182659011</v>
      </c>
      <c r="H132" s="80">
        <v>15161891.042058211</v>
      </c>
      <c r="I132" s="80">
        <v>17942425.486719009</v>
      </c>
      <c r="J132" s="80">
        <v>15726084.1818357</v>
      </c>
      <c r="K132" s="80">
        <v>14506279.49973155</v>
      </c>
      <c r="L132" s="80">
        <v>22218698.19350341</v>
      </c>
      <c r="M132" s="80">
        <v>16002497.363492889</v>
      </c>
      <c r="N132" s="80">
        <v>18706460.00064389</v>
      </c>
      <c r="O132" s="80">
        <v>18580659.299216568</v>
      </c>
      <c r="P132" s="80">
        <v>17467328.82527896</v>
      </c>
      <c r="Q132" s="80">
        <v>15227239.116549861</v>
      </c>
      <c r="R132" s="80">
        <v>18659512.376227532</v>
      </c>
      <c r="S132" s="80">
        <v>17302489.449151799</v>
      </c>
      <c r="T132" s="80">
        <v>16447464.369367961</v>
      </c>
      <c r="U132" s="80">
        <v>19405583.721271701</v>
      </c>
      <c r="V132" s="80">
        <v>16810334.586881328</v>
      </c>
      <c r="W132" s="80">
        <v>15779100.315901659</v>
      </c>
    </row>
    <row r="133" spans="1:23">
      <c r="A133" s="91" t="s">
        <v>109</v>
      </c>
      <c r="B133" s="91" t="s">
        <v>46</v>
      </c>
      <c r="C133" s="80">
        <v>896870.55537441524</v>
      </c>
      <c r="D133" s="80">
        <v>947708.57371836971</v>
      </c>
      <c r="E133" s="80">
        <v>808623.52054817718</v>
      </c>
      <c r="F133" s="80">
        <v>943965.78543369239</v>
      </c>
      <c r="G133" s="80">
        <v>991528.84807510616</v>
      </c>
      <c r="H133" s="80">
        <v>900963.03047217103</v>
      </c>
      <c r="I133" s="80">
        <v>1071710.537326117</v>
      </c>
      <c r="J133" s="80">
        <v>932260.52399205614</v>
      </c>
      <c r="K133" s="80">
        <v>862278.62517669634</v>
      </c>
      <c r="L133" s="80">
        <v>1315175.042721106</v>
      </c>
      <c r="M133" s="80">
        <v>957561.90466110525</v>
      </c>
      <c r="N133" s="80">
        <v>1110966.277217201</v>
      </c>
      <c r="O133" s="80">
        <v>1106449.8607185499</v>
      </c>
      <c r="P133" s="80">
        <v>1038201.964279943</v>
      </c>
      <c r="Q133" s="80">
        <v>910891.33427975373</v>
      </c>
      <c r="R133" s="80">
        <v>1080646.38792324</v>
      </c>
      <c r="S133" s="80">
        <v>1001370.286539692</v>
      </c>
      <c r="T133" s="80">
        <v>955110.92680583382</v>
      </c>
      <c r="U133" s="80">
        <v>1129871.7391568939</v>
      </c>
      <c r="V133" s="80">
        <v>979035.70907350862</v>
      </c>
      <c r="W133" s="80">
        <v>918772.06060079357</v>
      </c>
    </row>
    <row r="134" spans="1:23">
      <c r="A134" s="91" t="s">
        <v>109</v>
      </c>
      <c r="B134" s="91" t="s">
        <v>47</v>
      </c>
      <c r="C134" s="80">
        <v>1640460.173867343</v>
      </c>
      <c r="D134" s="80">
        <v>1737917.800219669</v>
      </c>
      <c r="E134" s="80">
        <v>1490797.0515290231</v>
      </c>
      <c r="F134" s="80">
        <v>1714637.8944532289</v>
      </c>
      <c r="G134" s="80">
        <v>1790901.8091142529</v>
      </c>
      <c r="H134" s="80">
        <v>1645927.7234917369</v>
      </c>
      <c r="I134" s="80">
        <v>1968357.54553557</v>
      </c>
      <c r="J134" s="80">
        <v>1711206.6532943819</v>
      </c>
      <c r="K134" s="80">
        <v>1602150.6799777511</v>
      </c>
      <c r="L134" s="80">
        <v>2422723.9228846058</v>
      </c>
      <c r="M134" s="80">
        <v>1765909.9158114139</v>
      </c>
      <c r="N134" s="80">
        <v>2068935.5156373279</v>
      </c>
      <c r="O134" s="80">
        <v>2066221.908478217</v>
      </c>
      <c r="P134" s="80">
        <v>1939542.8787662941</v>
      </c>
      <c r="Q134" s="80">
        <v>1709921.3446354051</v>
      </c>
      <c r="R134" s="80">
        <v>2006652.335945871</v>
      </c>
      <c r="S134" s="80">
        <v>1852427.350393726</v>
      </c>
      <c r="T134" s="80">
        <v>1780468.4330009511</v>
      </c>
      <c r="U134" s="80">
        <v>2116003.5791542539</v>
      </c>
      <c r="V134" s="80">
        <v>1831739.2089424999</v>
      </c>
      <c r="W134" s="80">
        <v>1733519.4855100999</v>
      </c>
    </row>
    <row r="135" spans="1:23">
      <c r="A135" s="91" t="s">
        <v>109</v>
      </c>
      <c r="B135" s="91" t="s">
        <v>48</v>
      </c>
      <c r="C135" s="80">
        <v>1968862.9897859099</v>
      </c>
      <c r="D135" s="80">
        <v>2082462.5855198191</v>
      </c>
      <c r="E135" s="80">
        <v>1775438.7111309569</v>
      </c>
      <c r="F135" s="80">
        <v>2122051.4021829581</v>
      </c>
      <c r="G135" s="80">
        <v>2223374.6592106191</v>
      </c>
      <c r="H135" s="80">
        <v>2020626.921972001</v>
      </c>
      <c r="I135" s="80">
        <v>2407192.691179459</v>
      </c>
      <c r="J135" s="80">
        <v>2109061.4963624291</v>
      </c>
      <c r="K135" s="80">
        <v>1964820.5205579801</v>
      </c>
      <c r="L135" s="80">
        <v>3000962.6297973152</v>
      </c>
      <c r="M135" s="80">
        <v>2167680.470942284</v>
      </c>
      <c r="N135" s="80">
        <v>2531049.534853037</v>
      </c>
      <c r="O135" s="80">
        <v>2533373.4344095909</v>
      </c>
      <c r="P135" s="80">
        <v>2379419.8704014071</v>
      </c>
      <c r="Q135" s="80">
        <v>2088809.0710459771</v>
      </c>
      <c r="R135" s="80">
        <v>2527941.2579729189</v>
      </c>
      <c r="S135" s="80">
        <v>2338739.020326559</v>
      </c>
      <c r="T135" s="80">
        <v>2236158.0490640989</v>
      </c>
      <c r="U135" s="80">
        <v>2653942.3157962952</v>
      </c>
      <c r="V135" s="80">
        <v>2299891.4756802642</v>
      </c>
      <c r="W135" s="80">
        <v>2174014.8483483181</v>
      </c>
    </row>
    <row r="136" spans="1:23">
      <c r="A136" s="91" t="s">
        <v>109</v>
      </c>
      <c r="B136" s="91" t="s">
        <v>49</v>
      </c>
      <c r="C136" s="80">
        <v>383590.32881441992</v>
      </c>
      <c r="D136" s="80">
        <v>406298.34215337998</v>
      </c>
      <c r="E136" s="80">
        <v>344637.7263255638</v>
      </c>
      <c r="F136" s="80">
        <v>1335177.998608018</v>
      </c>
      <c r="G136" s="80">
        <v>1658344.5033697051</v>
      </c>
      <c r="H136" s="80">
        <v>1698490.710524919</v>
      </c>
      <c r="I136" s="80">
        <v>2228191.972319426</v>
      </c>
      <c r="J136" s="80">
        <v>2114142.1929471949</v>
      </c>
      <c r="K136" s="80">
        <v>2087685.4794336599</v>
      </c>
      <c r="L136" s="80">
        <v>3394140.420649183</v>
      </c>
      <c r="M136" s="80">
        <v>2564728.0263042459</v>
      </c>
      <c r="N136" s="80">
        <v>3150853.5962389372</v>
      </c>
      <c r="O136" s="80">
        <v>3239174.6659534089</v>
      </c>
      <c r="P136" s="80">
        <v>3148975.3647457701</v>
      </c>
      <c r="Q136" s="80">
        <v>2824954.075467248</v>
      </c>
      <c r="R136" s="80">
        <v>3491968.3835360082</v>
      </c>
      <c r="S136" s="80">
        <v>3316035.4507278432</v>
      </c>
      <c r="T136" s="80">
        <v>3211685.711227396</v>
      </c>
      <c r="U136" s="80">
        <v>3855959.085184176</v>
      </c>
      <c r="V136" s="80">
        <v>3393391.594991256</v>
      </c>
      <c r="W136" s="80">
        <v>3222491.425974872</v>
      </c>
    </row>
    <row r="137" spans="1:23">
      <c r="A137" s="91" t="s">
        <v>109</v>
      </c>
      <c r="B137" s="91" t="s">
        <v>50</v>
      </c>
      <c r="C137" s="80">
        <v>3206988.0293579381</v>
      </c>
      <c r="D137" s="80">
        <v>3388303.691196762</v>
      </c>
      <c r="E137" s="80">
        <v>2871733.508521664</v>
      </c>
      <c r="F137" s="80">
        <v>4102685.2029681401</v>
      </c>
      <c r="G137" s="80">
        <v>4472184.7564468607</v>
      </c>
      <c r="H137" s="80">
        <v>4201677.4831635468</v>
      </c>
      <c r="I137" s="80">
        <v>5163337.7462850679</v>
      </c>
      <c r="J137" s="80">
        <v>4636909.7947708443</v>
      </c>
      <c r="K137" s="80">
        <v>4431436.2507849652</v>
      </c>
      <c r="L137" s="80">
        <v>6969099.3938528448</v>
      </c>
      <c r="M137" s="80">
        <v>5107601.8915408487</v>
      </c>
      <c r="N137" s="80">
        <v>6109807.9103650209</v>
      </c>
      <c r="O137" s="80">
        <v>6182034.839208588</v>
      </c>
      <c r="P137" s="80">
        <v>5887679.9725246094</v>
      </c>
      <c r="Q137" s="80">
        <v>5216859.8649303112</v>
      </c>
      <c r="R137" s="80">
        <v>6299301.0312797902</v>
      </c>
      <c r="S137" s="80">
        <v>5883382.0103437155</v>
      </c>
      <c r="T137" s="80">
        <v>5648996.9712821553</v>
      </c>
      <c r="U137" s="80">
        <v>6735581.0809691679</v>
      </c>
      <c r="V137" s="80">
        <v>5881763.9043534528</v>
      </c>
      <c r="W137" s="80">
        <v>5574639.6560584018</v>
      </c>
    </row>
    <row r="138" spans="1:23">
      <c r="A138" s="91" t="s">
        <v>109</v>
      </c>
      <c r="B138" s="91" t="s">
        <v>51</v>
      </c>
      <c r="C138" s="80">
        <v>2832447.8810395789</v>
      </c>
      <c r="D138" s="80">
        <v>2987065.3094250518</v>
      </c>
      <c r="E138" s="80">
        <v>2525267.2072820021</v>
      </c>
      <c r="F138" s="80">
        <v>3171522.6151563721</v>
      </c>
      <c r="G138" s="80">
        <v>3357634.3313891771</v>
      </c>
      <c r="H138" s="80">
        <v>3053194.2140827058</v>
      </c>
      <c r="I138" s="80">
        <v>3649440.8855996029</v>
      </c>
      <c r="J138" s="80">
        <v>3187625.4333554301</v>
      </c>
      <c r="K138" s="80">
        <v>2949600.8308499362</v>
      </c>
      <c r="L138" s="80">
        <v>4550902.2805683808</v>
      </c>
      <c r="M138" s="80">
        <v>3288222.6339877509</v>
      </c>
      <c r="N138" s="80">
        <v>3851092.4803847871</v>
      </c>
      <c r="O138" s="80">
        <v>3822260.983736197</v>
      </c>
      <c r="P138" s="80">
        <v>3590104.3818273642</v>
      </c>
      <c r="Q138" s="80">
        <v>3129936.661676453</v>
      </c>
      <c r="R138" s="80">
        <v>3731660.7738767578</v>
      </c>
      <c r="S138" s="80">
        <v>3455261.9147298988</v>
      </c>
      <c r="T138" s="80">
        <v>3278105.0125503922</v>
      </c>
      <c r="U138" s="80">
        <v>3867333.7736634058</v>
      </c>
      <c r="V138" s="80">
        <v>3352740.925575132</v>
      </c>
      <c r="W138" s="80">
        <v>3133428.468396503</v>
      </c>
    </row>
    <row r="139" spans="1:23">
      <c r="A139" s="91" t="s">
        <v>109</v>
      </c>
      <c r="B139" s="91" t="s">
        <v>52</v>
      </c>
      <c r="C139" s="80">
        <v>819416.36501058191</v>
      </c>
      <c r="D139" s="80">
        <v>860792.84301657102</v>
      </c>
      <c r="E139" s="80">
        <v>725377.98016838869</v>
      </c>
      <c r="F139" s="80">
        <v>1077640.0017311149</v>
      </c>
      <c r="G139" s="80">
        <v>1168338.5855677749</v>
      </c>
      <c r="H139" s="80">
        <v>1094461.689733482</v>
      </c>
      <c r="I139" s="80">
        <v>1341870.0400638711</v>
      </c>
      <c r="J139" s="80">
        <v>1212302.737223143</v>
      </c>
      <c r="K139" s="80">
        <v>1155419.0338013009</v>
      </c>
      <c r="L139" s="80">
        <v>1825662.3751222719</v>
      </c>
      <c r="M139" s="80">
        <v>1321748.4991323</v>
      </c>
      <c r="N139" s="80">
        <v>1593211.2783559409</v>
      </c>
      <c r="O139" s="80">
        <v>1613651.189893085</v>
      </c>
      <c r="P139" s="80">
        <v>1534962.0755234179</v>
      </c>
      <c r="Q139" s="80">
        <v>1350844.4797934431</v>
      </c>
      <c r="R139" s="80">
        <v>1688116.576875062</v>
      </c>
      <c r="S139" s="80">
        <v>1571148.851852709</v>
      </c>
      <c r="T139" s="80">
        <v>1507978.8511410081</v>
      </c>
      <c r="U139" s="80">
        <v>1795728.0960725229</v>
      </c>
      <c r="V139" s="80">
        <v>1566672.1885401891</v>
      </c>
      <c r="W139" s="80">
        <v>1485809.9499507479</v>
      </c>
    </row>
    <row r="140" spans="1:23">
      <c r="A140" s="91" t="s">
        <v>109</v>
      </c>
      <c r="B140" s="91" t="s">
        <v>53</v>
      </c>
      <c r="C140" s="80">
        <v>3446246.3873944231</v>
      </c>
      <c r="D140" s="80">
        <v>3628737.62789329</v>
      </c>
      <c r="E140" s="80">
        <v>3048856.3890976938</v>
      </c>
      <c r="F140" s="80">
        <v>3793753.4219355159</v>
      </c>
      <c r="G140" s="80">
        <v>3978922.085278945</v>
      </c>
      <c r="H140" s="80">
        <v>3551722.5933213201</v>
      </c>
      <c r="I140" s="80">
        <v>4199580.5249386672</v>
      </c>
      <c r="J140" s="80">
        <v>3690982.815199953</v>
      </c>
      <c r="K140" s="80">
        <v>3399185.495014932</v>
      </c>
      <c r="L140" s="80">
        <v>5281943.4555085897</v>
      </c>
      <c r="M140" s="80">
        <v>3726756.9665602222</v>
      </c>
      <c r="N140" s="80">
        <v>4411588.1123795146</v>
      </c>
      <c r="O140" s="80">
        <v>4377241.3177245818</v>
      </c>
      <c r="P140" s="80">
        <v>4114584.0247856011</v>
      </c>
      <c r="Q140" s="80">
        <v>3561194.601910023</v>
      </c>
      <c r="R140" s="80">
        <v>4449293.3797557568</v>
      </c>
      <c r="S140" s="80">
        <v>4127036.8681933871</v>
      </c>
      <c r="T140" s="80">
        <v>3900267.0534870881</v>
      </c>
      <c r="U140" s="80">
        <v>4595840.9125613058</v>
      </c>
      <c r="V140" s="80">
        <v>3979652.43887024</v>
      </c>
      <c r="W140" s="80">
        <v>3732724.9855329059</v>
      </c>
    </row>
    <row r="141" spans="1:23">
      <c r="A141" s="91" t="s">
        <v>109</v>
      </c>
      <c r="B141" s="91" t="s">
        <v>54</v>
      </c>
      <c r="C141" s="80">
        <v>3272220.649115527</v>
      </c>
      <c r="D141" s="80">
        <v>3455593.9176173341</v>
      </c>
      <c r="E141" s="80">
        <v>2930190.6531795668</v>
      </c>
      <c r="F141" s="80">
        <v>4024399.316384342</v>
      </c>
      <c r="G141" s="80">
        <v>4300289.5776617266</v>
      </c>
      <c r="H141" s="80">
        <v>3964496.0012135291</v>
      </c>
      <c r="I141" s="80">
        <v>4772574.0637641819</v>
      </c>
      <c r="J141" s="80">
        <v>4217802.3146974985</v>
      </c>
      <c r="K141" s="80">
        <v>3956317.8119385708</v>
      </c>
      <c r="L141" s="80">
        <v>6108788.6733110314</v>
      </c>
      <c r="M141" s="80">
        <v>4407844.3330206154</v>
      </c>
      <c r="N141" s="80">
        <v>5200494.3928506719</v>
      </c>
      <c r="O141" s="80">
        <v>5194335.4753382327</v>
      </c>
      <c r="P141" s="80">
        <v>4889035.433766542</v>
      </c>
      <c r="Q141" s="80">
        <v>4279754.2686454998</v>
      </c>
      <c r="R141" s="80">
        <v>5177505.5617406229</v>
      </c>
      <c r="S141" s="80">
        <v>4788824.4370446242</v>
      </c>
      <c r="T141" s="80">
        <v>4563715.4748760983</v>
      </c>
      <c r="U141" s="80">
        <v>5397274.0158429332</v>
      </c>
      <c r="V141" s="80">
        <v>4679123.0404421845</v>
      </c>
      <c r="W141" s="80">
        <v>4408445.4224369489</v>
      </c>
    </row>
    <row r="142" spans="1:23">
      <c r="A142" s="91" t="s">
        <v>109</v>
      </c>
      <c r="B142" s="91" t="s">
        <v>55</v>
      </c>
      <c r="C142" s="80">
        <v>189677.46751956249</v>
      </c>
      <c r="D142" s="80">
        <v>201279.7438615018</v>
      </c>
      <c r="E142" s="80">
        <v>168467.4161409435</v>
      </c>
      <c r="F142" s="80">
        <v>189691.14455582641</v>
      </c>
      <c r="G142" s="80">
        <v>198157.50278685801</v>
      </c>
      <c r="H142" s="80">
        <v>174149.31019461399</v>
      </c>
      <c r="I142" s="80">
        <v>206286.2024607691</v>
      </c>
      <c r="J142" s="80">
        <v>174795.00028421549</v>
      </c>
      <c r="K142" s="80">
        <v>161966.01850509649</v>
      </c>
      <c r="L142" s="80">
        <v>251444.73805277681</v>
      </c>
      <c r="M142" s="80">
        <v>180288.89811074009</v>
      </c>
      <c r="N142" s="80">
        <v>203951.82136274641</v>
      </c>
      <c r="O142" s="80">
        <v>200609.33079781089</v>
      </c>
      <c r="P142" s="80">
        <v>186876.313433815</v>
      </c>
      <c r="Q142" s="80">
        <v>162815.8073566439</v>
      </c>
      <c r="R142" s="80">
        <v>182504.93772095221</v>
      </c>
      <c r="S142" s="80">
        <v>168600.92698321861</v>
      </c>
      <c r="T142" s="80">
        <v>156482.56578271871</v>
      </c>
      <c r="U142" s="80">
        <v>183294.73452106939</v>
      </c>
      <c r="V142" s="80">
        <v>158152.1182349695</v>
      </c>
      <c r="W142" s="80">
        <v>146057.08172682821</v>
      </c>
    </row>
    <row r="143" spans="1:23">
      <c r="A143" s="91" t="s">
        <v>109</v>
      </c>
      <c r="B143" s="91" t="s">
        <v>56</v>
      </c>
      <c r="C143" s="80">
        <v>1436747.472162857</v>
      </c>
      <c r="D143" s="80">
        <v>1515502.3945444489</v>
      </c>
      <c r="E143" s="80">
        <v>1282093.452354739</v>
      </c>
      <c r="F143" s="80">
        <v>1799857.9388374081</v>
      </c>
      <c r="G143" s="80">
        <v>1955193.5732043469</v>
      </c>
      <c r="H143" s="80">
        <v>1834790.467391141</v>
      </c>
      <c r="I143" s="80">
        <v>2263283.0385046909</v>
      </c>
      <c r="J143" s="80">
        <v>2019322.6609949269</v>
      </c>
      <c r="K143" s="80">
        <v>1934428.3955342821</v>
      </c>
      <c r="L143" s="80">
        <v>3056689.1855743011</v>
      </c>
      <c r="M143" s="80">
        <v>2234568.5026792581</v>
      </c>
      <c r="N143" s="80">
        <v>2674697.0456543998</v>
      </c>
      <c r="O143" s="80">
        <v>2707859.9808679861</v>
      </c>
      <c r="P143" s="80">
        <v>2573803.5628292281</v>
      </c>
      <c r="Q143" s="80">
        <v>2282514.714833518</v>
      </c>
      <c r="R143" s="80">
        <v>2697418.140661872</v>
      </c>
      <c r="S143" s="80">
        <v>2517095.4032911202</v>
      </c>
      <c r="T143" s="80">
        <v>2414020.2117244592</v>
      </c>
      <c r="U143" s="80">
        <v>2882208.0209139232</v>
      </c>
      <c r="V143" s="80">
        <v>2516486.3756983038</v>
      </c>
      <c r="W143" s="80">
        <v>2383345.8158935201</v>
      </c>
    </row>
    <row r="144" spans="1:23">
      <c r="A144" s="91" t="s">
        <v>109</v>
      </c>
      <c r="B144" s="91" t="s">
        <v>6</v>
      </c>
      <c r="C144" s="81">
        <v>107178248.9601419</v>
      </c>
      <c r="D144" s="81">
        <v>113143669.92824189</v>
      </c>
      <c r="E144" s="81">
        <v>95889794.315919086</v>
      </c>
      <c r="F144" s="81">
        <v>121884225.0711706</v>
      </c>
      <c r="G144" s="81">
        <v>129051544.4559367</v>
      </c>
      <c r="H144" s="81">
        <v>117776347.7192077</v>
      </c>
      <c r="I144" s="81">
        <v>141084836.02258751</v>
      </c>
      <c r="J144" s="81">
        <v>124088625.60961279</v>
      </c>
      <c r="K144" s="81">
        <v>115863360.8998303</v>
      </c>
      <c r="L144" s="81">
        <v>178903844.5518474</v>
      </c>
      <c r="M144" s="81">
        <v>129039153.29727431</v>
      </c>
      <c r="N144" s="81">
        <v>151800471.9314034</v>
      </c>
      <c r="O144" s="81">
        <v>151615617.65264851</v>
      </c>
      <c r="P144" s="81">
        <v>142713425.46792901</v>
      </c>
      <c r="Q144" s="81">
        <v>124982309.5693666</v>
      </c>
      <c r="R144" s="81">
        <v>150914280.79273111</v>
      </c>
      <c r="S144" s="81">
        <v>139884197.28986081</v>
      </c>
      <c r="T144" s="81">
        <v>133270818.4202031</v>
      </c>
      <c r="U144" s="81">
        <v>157794142.88611689</v>
      </c>
      <c r="V144" s="81">
        <v>136880953.00013319</v>
      </c>
      <c r="W144" s="81">
        <v>128917720.3512575</v>
      </c>
    </row>
  </sheetData>
  <mergeCells count="4">
    <mergeCell ref="A1:J1"/>
    <mergeCell ref="A11:J11"/>
    <mergeCell ref="A42:J42"/>
    <mergeCell ref="A74:K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9F2B1"/>
  </sheetPr>
  <dimension ref="A1:W99"/>
  <sheetViews>
    <sheetView workbookViewId="0">
      <selection activeCell="E6" sqref="E6"/>
    </sheetView>
  </sheetViews>
  <sheetFormatPr baseColWidth="10" defaultRowHeight="16"/>
  <cols>
    <col min="1" max="1" width="21.6640625" style="87" customWidth="1"/>
    <col min="2" max="2" width="16.33203125" style="87" customWidth="1"/>
    <col min="3" max="4" width="15" style="87" bestFit="1" customWidth="1"/>
    <col min="5" max="6" width="15.83203125" style="87" bestFit="1" customWidth="1"/>
    <col min="7" max="11" width="15" style="87" bestFit="1" customWidth="1"/>
    <col min="12" max="12" width="18.1640625" style="87" customWidth="1"/>
    <col min="13" max="13" width="15.83203125" style="87" bestFit="1" customWidth="1"/>
    <col min="14" max="23" width="15" style="87" bestFit="1" customWidth="1"/>
    <col min="24" max="48" width="10.83203125" style="87" customWidth="1"/>
    <col min="49" max="16384" width="10.83203125" style="87"/>
  </cols>
  <sheetData>
    <row r="1" spans="1:22" ht="26" customHeight="1">
      <c r="A1" s="106" t="s">
        <v>110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15</v>
      </c>
      <c r="E5" s="67">
        <f>SUM(B29:D29)</f>
        <v>-26484689.873610541</v>
      </c>
      <c r="F5" s="68">
        <f>SUM(B51:D51)</f>
        <v>-38190246.157471083</v>
      </c>
    </row>
    <row r="6" spans="1:22" ht="19" customHeight="1">
      <c r="B6" s="4"/>
      <c r="D6" s="20" t="s">
        <v>16</v>
      </c>
      <c r="E6" s="69">
        <f>SUM(E29:P29)</f>
        <v>-38316177.775714673</v>
      </c>
      <c r="F6" s="70">
        <f>SUM(E51:P51)</f>
        <v>-64378845.877599247</v>
      </c>
      <c r="K6" s="32"/>
      <c r="L6" s="32"/>
      <c r="M6" s="32"/>
    </row>
    <row r="7" spans="1:22" ht="17" customHeight="1" thickBot="1">
      <c r="D7" s="21" t="s">
        <v>86</v>
      </c>
      <c r="E7" s="71">
        <f>SUM(Q29:V29)</f>
        <v>0</v>
      </c>
      <c r="F7" s="72">
        <f>SUM(Q51:V51)</f>
        <v>-3628549.2471015733</v>
      </c>
    </row>
    <row r="8" spans="1:22" ht="20" customHeight="1" thickTop="1" thickBot="1">
      <c r="D8" s="22" t="s">
        <v>6</v>
      </c>
      <c r="E8" s="73">
        <f>SUM(E5:E7)</f>
        <v>-64800867.649325214</v>
      </c>
      <c r="F8" s="74">
        <f>SUM(F5:F7)</f>
        <v>-106197641.28217191</v>
      </c>
    </row>
    <row r="9" spans="1:22" ht="19" customHeight="1">
      <c r="B9" s="9"/>
    </row>
    <row r="10" spans="1:22" ht="17" customHeight="1"/>
    <row r="11" spans="1:22" ht="26" customHeight="1">
      <c r="A11" s="108" t="s">
        <v>87</v>
      </c>
      <c r="B11" s="107"/>
      <c r="C11" s="107"/>
      <c r="D11" s="107"/>
      <c r="E11" s="107"/>
      <c r="F11" s="107"/>
      <c r="G11" s="107"/>
      <c r="H11" s="107"/>
      <c r="I11" s="107"/>
      <c r="J11" s="107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5"/>
    </row>
    <row r="13" spans="1:22">
      <c r="M13" s="75"/>
    </row>
    <row r="14" spans="1:22" ht="17" customHeight="1">
      <c r="M14" s="7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7" t="s">
        <v>57</v>
      </c>
      <c r="B16" s="78">
        <f>'Sales Scenario Analysis'!C72-'Sales Scenario Analysis'!C58</f>
        <v>-193189.71297823923</v>
      </c>
      <c r="C16" s="78">
        <f>'Sales Scenario Analysis'!D72-'Sales Scenario Analysis'!D58</f>
        <v>-210343.68044278288</v>
      </c>
      <c r="D16" s="78">
        <f>'Sales Scenario Analysis'!E72-'Sales Scenario Analysis'!E58</f>
        <v>-255578.68083468452</v>
      </c>
      <c r="E16" s="78">
        <f>'Sales Scenario Analysis'!F72-'Sales Scenario Analysis'!F58</f>
        <v>-296199.52768399613</v>
      </c>
      <c r="F16" s="78">
        <f>'Sales Scenario Analysis'!G72-'Sales Scenario Analysis'!G58</f>
        <v>-280665.34901277116</v>
      </c>
      <c r="G16" s="78">
        <f>'Sales Scenario Analysis'!H72-'Sales Scenario Analysis'!H58</f>
        <v>-115795.20245167671</v>
      </c>
      <c r="H16" s="78">
        <f>'Sales Scenario Analysis'!I72-'Sales Scenario Analysis'!I58</f>
        <v>-55380.351355797262</v>
      </c>
      <c r="I16" s="78">
        <f>'Sales Scenario Analysis'!J72-'Sales Scenario Analysis'!J58</f>
        <v>-66803.789350032341</v>
      </c>
      <c r="J16" s="78">
        <f>'Sales Scenario Analysis'!K72-'Sales Scenario Analysis'!K58</f>
        <v>-57147.280390489614</v>
      </c>
      <c r="K16" s="78">
        <f>'Sales Scenario Analysis'!L72-'Sales Scenario Analysis'!L58</f>
        <v>-27169.384617657517</v>
      </c>
      <c r="L16" s="78">
        <f>'Sales Scenario Analysis'!M72-'Sales Scenario Analysis'!M58</f>
        <v>-33956.894145980477</v>
      </c>
      <c r="M16" s="78">
        <f>'Sales Scenario Analysis'!N72-'Sales Scenario Analysis'!N58</f>
        <v>-28636.178994415794</v>
      </c>
      <c r="N16" s="78">
        <f>'Sales Scenario Analysis'!O72-'Sales Scenario Analysis'!O58</f>
        <v>-16355.892090370646</v>
      </c>
      <c r="O16" s="78">
        <f>'Sales Scenario Analysis'!P72-'Sales Scenario Analysis'!P58</f>
        <v>-21118.764581929659</v>
      </c>
      <c r="P16" s="78">
        <f>'Sales Scenario Analysis'!Q72-'Sales Scenario Analysis'!Q58</f>
        <v>-27397.595806484343</v>
      </c>
      <c r="Q16" s="78">
        <f>'Sales Scenario Analysis'!R72-'Sales Scenario Analysis'!R58</f>
        <v>0</v>
      </c>
      <c r="R16" s="78">
        <f>'Sales Scenario Analysis'!S72-'Sales Scenario Analysis'!S58</f>
        <v>0</v>
      </c>
      <c r="S16" s="78">
        <f>'Sales Scenario Analysis'!T72-'Sales Scenario Analysis'!T58</f>
        <v>0</v>
      </c>
      <c r="T16" s="78">
        <f>'Sales Scenario Analysis'!U72-'Sales Scenario Analysis'!U58</f>
        <v>0</v>
      </c>
      <c r="U16" s="78">
        <f>'Sales Scenario Analysis'!V72-'Sales Scenario Analysis'!V58</f>
        <v>0</v>
      </c>
      <c r="V16" s="78">
        <f>'Sales Scenario Analysis'!W72-'Sales Scenario Analysis'!W58</f>
        <v>0</v>
      </c>
    </row>
    <row r="17" spans="1:22">
      <c r="A17" s="7" t="s">
        <v>58</v>
      </c>
      <c r="B17" s="78">
        <f>'Sales Scenario Analysis'!C73-'Sales Scenario Analysis'!C59</f>
        <v>-21793.130717193118</v>
      </c>
      <c r="C17" s="78">
        <f>'Sales Scenario Analysis'!D73-'Sales Scenario Analysis'!D59</f>
        <v>-34447.416424627867</v>
      </c>
      <c r="D17" s="78">
        <f>'Sales Scenario Analysis'!E73-'Sales Scenario Analysis'!E59</f>
        <v>-64205.080549749488</v>
      </c>
      <c r="E17" s="78">
        <f>'Sales Scenario Analysis'!F73-'Sales Scenario Analysis'!F59</f>
        <v>-113377.76393231365</v>
      </c>
      <c r="F17" s="78">
        <f>'Sales Scenario Analysis'!G73-'Sales Scenario Analysis'!G59</f>
        <v>-105499.82951122493</v>
      </c>
      <c r="G17" s="78">
        <f>'Sales Scenario Analysis'!H73-'Sales Scenario Analysis'!H59</f>
        <v>-14366.323497834375</v>
      </c>
      <c r="H17" s="78">
        <f>'Sales Scenario Analysis'!I73-'Sales Scenario Analysis'!I59</f>
        <v>-5630.0856559120803</v>
      </c>
      <c r="I17" s="78">
        <f>'Sales Scenario Analysis'!J73-'Sales Scenario Analysis'!J59</f>
        <v>-12278.62589878001</v>
      </c>
      <c r="J17" s="78">
        <f>'Sales Scenario Analysis'!K73-'Sales Scenario Analysis'!K59</f>
        <v>-5805.333799774191</v>
      </c>
      <c r="K17" s="78">
        <f>'Sales Scenario Analysis'!L73-'Sales Scenario Analysis'!L59</f>
        <v>-1754.7609064391145</v>
      </c>
      <c r="L17" s="78">
        <f>'Sales Scenario Analysis'!M73-'Sales Scenario Analysis'!M59</f>
        <v>-6355.0706673561945</v>
      </c>
      <c r="M17" s="78">
        <f>'Sales Scenario Analysis'!N73-'Sales Scenario Analysis'!N59</f>
        <v>-3309.7859572579473</v>
      </c>
      <c r="N17" s="78">
        <f>'Sales Scenario Analysis'!O73-'Sales Scenario Analysis'!O59</f>
        <v>-1718.577288348024</v>
      </c>
      <c r="O17" s="78">
        <f>'Sales Scenario Analysis'!P73-'Sales Scenario Analysis'!P59</f>
        <v>-4862.4718362735002</v>
      </c>
      <c r="P17" s="78">
        <f>'Sales Scenario Analysis'!Q73-'Sales Scenario Analysis'!Q59</f>
        <v>-8719.7140385469538</v>
      </c>
      <c r="Q17" s="78">
        <f>'Sales Scenario Analysis'!R73-'Sales Scenario Analysis'!R59</f>
        <v>0</v>
      </c>
      <c r="R17" s="78">
        <f>'Sales Scenario Analysis'!S73-'Sales Scenario Analysis'!S59</f>
        <v>0</v>
      </c>
      <c r="S17" s="78">
        <f>'Sales Scenario Analysis'!T73-'Sales Scenario Analysis'!T59</f>
        <v>0</v>
      </c>
      <c r="T17" s="78">
        <f>'Sales Scenario Analysis'!U73-'Sales Scenario Analysis'!U59</f>
        <v>0</v>
      </c>
      <c r="U17" s="78">
        <f>'Sales Scenario Analysis'!V73-'Sales Scenario Analysis'!V59</f>
        <v>0</v>
      </c>
      <c r="V17" s="78">
        <f>'Sales Scenario Analysis'!W73-'Sales Scenario Analysis'!W59</f>
        <v>0</v>
      </c>
    </row>
    <row r="18" spans="1:22">
      <c r="A18" s="7" t="s">
        <v>37</v>
      </c>
      <c r="B18" s="78">
        <f>'Sales Scenario Analysis'!C74-'Sales Scenario Analysis'!C60</f>
        <v>66439.146899870888</v>
      </c>
      <c r="C18" s="78">
        <f>'Sales Scenario Analysis'!D74-'Sales Scenario Analysis'!D60</f>
        <v>53188.844479440188</v>
      </c>
      <c r="D18" s="78">
        <f>'Sales Scenario Analysis'!E74-'Sales Scenario Analysis'!E60</f>
        <v>32250.215741245047</v>
      </c>
      <c r="E18" s="78">
        <f>'Sales Scenario Analysis'!F74-'Sales Scenario Analysis'!F60</f>
        <v>-24261.895332849512</v>
      </c>
      <c r="F18" s="78">
        <f>'Sales Scenario Analysis'!G74-'Sales Scenario Analysis'!G60</f>
        <v>-21194.6679452237</v>
      </c>
      <c r="G18" s="78">
        <f>'Sales Scenario Analysis'!H74-'Sales Scenario Analysis'!H60</f>
        <v>40874.204666515812</v>
      </c>
      <c r="H18" s="78">
        <f>'Sales Scenario Analysis'!I74-'Sales Scenario Analysis'!I60</f>
        <v>20832.689417641785</v>
      </c>
      <c r="I18" s="78">
        <f>'Sales Scenario Analysis'!J74-'Sales Scenario Analysis'!J60</f>
        <v>17042.046097536106</v>
      </c>
      <c r="J18" s="78">
        <f>'Sales Scenario Analysis'!K74-'Sales Scenario Analysis'!K60</f>
        <v>21729.16835651669</v>
      </c>
      <c r="K18" s="78">
        <f>'Sales Scenario Analysis'!L74-'Sales Scenario Analysis'!L60</f>
        <v>12210.802334131004</v>
      </c>
      <c r="L18" s="78">
        <f>'Sales Scenario Analysis'!M74-'Sales Scenario Analysis'!M60</f>
        <v>8453.0694493097253</v>
      </c>
      <c r="M18" s="78">
        <f>'Sales Scenario Analysis'!N74-'Sales Scenario Analysis'!N60</f>
        <v>11109.965736026381</v>
      </c>
      <c r="N18" s="78">
        <f>'Sales Scenario Analysis'!O74-'Sales Scenario Analysis'!O60</f>
        <v>7112.0790212018765</v>
      </c>
      <c r="O18" s="78">
        <f>'Sales Scenario Analysis'!P74-'Sales Scenario Analysis'!P60</f>
        <v>4990.0156701352971</v>
      </c>
      <c r="P18" s="78">
        <f>'Sales Scenario Analysis'!Q74-'Sales Scenario Analysis'!Q60</f>
        <v>2531.4899826110632</v>
      </c>
      <c r="Q18" s="78">
        <f>'Sales Scenario Analysis'!R74-'Sales Scenario Analysis'!R60</f>
        <v>0</v>
      </c>
      <c r="R18" s="78">
        <f>'Sales Scenario Analysis'!S74-'Sales Scenario Analysis'!S60</f>
        <v>0</v>
      </c>
      <c r="S18" s="78">
        <f>'Sales Scenario Analysis'!T74-'Sales Scenario Analysis'!T60</f>
        <v>0</v>
      </c>
      <c r="T18" s="78">
        <f>'Sales Scenario Analysis'!U74-'Sales Scenario Analysis'!U60</f>
        <v>0</v>
      </c>
      <c r="U18" s="78">
        <f>'Sales Scenario Analysis'!V74-'Sales Scenario Analysis'!V60</f>
        <v>0</v>
      </c>
      <c r="V18" s="78">
        <f>'Sales Scenario Analysis'!W74-'Sales Scenario Analysis'!W60</f>
        <v>0</v>
      </c>
    </row>
    <row r="19" spans="1:22">
      <c r="A19" s="7" t="s">
        <v>41</v>
      </c>
      <c r="B19" s="78">
        <f>'Sales Scenario Analysis'!C75-'Sales Scenario Analysis'!C61</f>
        <v>-230838.3638715946</v>
      </c>
      <c r="C19" s="78">
        <f>'Sales Scenario Analysis'!D75-'Sales Scenario Analysis'!D61</f>
        <v>-253584.33787663901</v>
      </c>
      <c r="D19" s="78">
        <f>'Sales Scenario Analysis'!E75-'Sales Scenario Analysis'!E61</f>
        <v>-321483.06708713801</v>
      </c>
      <c r="E19" s="78">
        <f>'Sales Scenario Analysis'!F75-'Sales Scenario Analysis'!F61</f>
        <v>-368179.9008731239</v>
      </c>
      <c r="F19" s="78">
        <f>'Sales Scenario Analysis'!G75-'Sales Scenario Analysis'!G61</f>
        <v>-347997.34200740594</v>
      </c>
      <c r="G19" s="78">
        <f>'Sales Scenario Analysis'!H75-'Sales Scenario Analysis'!H61</f>
        <v>-144967.50071707641</v>
      </c>
      <c r="H19" s="78">
        <f>'Sales Scenario Analysis'!I75-'Sales Scenario Analysis'!I61</f>
        <v>-88534.872880987066</v>
      </c>
      <c r="I19" s="78">
        <f>'Sales Scenario Analysis'!J75-'Sales Scenario Analysis'!J61</f>
        <v>-106314.51321084698</v>
      </c>
      <c r="J19" s="78">
        <f>'Sales Scenario Analysis'!K75-'Sales Scenario Analysis'!K61</f>
        <v>-88340.726366930117</v>
      </c>
      <c r="K19" s="78">
        <f>'Sales Scenario Analysis'!L75-'Sales Scenario Analysis'!L61</f>
        <v>-43696.872986723145</v>
      </c>
      <c r="L19" s="78">
        <f>'Sales Scenario Analysis'!M75-'Sales Scenario Analysis'!M61</f>
        <v>-53630.858163681638</v>
      </c>
      <c r="M19" s="78">
        <f>'Sales Scenario Analysis'!N75-'Sales Scenario Analysis'!N61</f>
        <v>-47921.696905794262</v>
      </c>
      <c r="N19" s="78">
        <f>'Sales Scenario Analysis'!O75-'Sales Scenario Analysis'!O61</f>
        <v>-23224.415275437699</v>
      </c>
      <c r="O19" s="78">
        <f>'Sales Scenario Analysis'!P75-'Sales Scenario Analysis'!P61</f>
        <v>-31215.039925879915</v>
      </c>
      <c r="P19" s="78">
        <f>'Sales Scenario Analysis'!Q75-'Sales Scenario Analysis'!Q61</f>
        <v>-40759.795456530061</v>
      </c>
      <c r="Q19" s="78">
        <f>'Sales Scenario Analysis'!R75-'Sales Scenario Analysis'!R61</f>
        <v>0</v>
      </c>
      <c r="R19" s="78">
        <f>'Sales Scenario Analysis'!S75-'Sales Scenario Analysis'!S61</f>
        <v>0</v>
      </c>
      <c r="S19" s="78">
        <f>'Sales Scenario Analysis'!T75-'Sales Scenario Analysis'!T61</f>
        <v>0</v>
      </c>
      <c r="T19" s="78">
        <f>'Sales Scenario Analysis'!U75-'Sales Scenario Analysis'!U61</f>
        <v>0</v>
      </c>
      <c r="U19" s="78">
        <f>'Sales Scenario Analysis'!V75-'Sales Scenario Analysis'!V61</f>
        <v>0</v>
      </c>
      <c r="V19" s="78">
        <f>'Sales Scenario Analysis'!W75-'Sales Scenario Analysis'!W61</f>
        <v>0</v>
      </c>
    </row>
    <row r="20" spans="1:22">
      <c r="A20" s="7" t="s">
        <v>59</v>
      </c>
      <c r="B20" s="78">
        <f>'Sales Scenario Analysis'!C76-'Sales Scenario Analysis'!C62</f>
        <v>-89350.574979566416</v>
      </c>
      <c r="C20" s="78">
        <f>'Sales Scenario Analysis'!D76-'Sales Scenario Analysis'!D62</f>
        <v>-99702.649875023519</v>
      </c>
      <c r="D20" s="78">
        <f>'Sales Scenario Analysis'!E76-'Sales Scenario Analysis'!E62</f>
        <v>-131808.16962367384</v>
      </c>
      <c r="E20" s="78">
        <f>'Sales Scenario Analysis'!F76-'Sales Scenario Analysis'!F62</f>
        <v>-190739.9272743332</v>
      </c>
      <c r="F20" s="78">
        <f>'Sales Scenario Analysis'!G76-'Sales Scenario Analysis'!G62</f>
        <v>-177718.64314229554</v>
      </c>
      <c r="G20" s="78">
        <f>'Sales Scenario Analysis'!H76-'Sales Scenario Analysis'!H62</f>
        <v>-60344.389971635333</v>
      </c>
      <c r="H20" s="78">
        <f>'Sales Scenario Analysis'!I76-'Sales Scenario Analysis'!I62</f>
        <v>-26648.662940859998</v>
      </c>
      <c r="I20" s="78">
        <f>'Sales Scenario Analysis'!J76-'Sales Scenario Analysis'!J62</f>
        <v>-34681.093332331511</v>
      </c>
      <c r="J20" s="78">
        <f>'Sales Scenario Analysis'!K76-'Sales Scenario Analysis'!K62</f>
        <v>-27347.951440286677</v>
      </c>
      <c r="K20" s="78">
        <f>'Sales Scenario Analysis'!L76-'Sales Scenario Analysis'!L62</f>
        <v>-13673.972904227179</v>
      </c>
      <c r="L20" s="78">
        <f>'Sales Scenario Analysis'!M76-'Sales Scenario Analysis'!M62</f>
        <v>-17896.207539447641</v>
      </c>
      <c r="M20" s="78">
        <f>'Sales Scenario Analysis'!N76-'Sales Scenario Analysis'!N62</f>
        <v>-15102.077657368383</v>
      </c>
      <c r="N20" s="78">
        <f>'Sales Scenario Analysis'!O76-'Sales Scenario Analysis'!O62</f>
        <v>-8549.5352226970135</v>
      </c>
      <c r="O20" s="78">
        <f>'Sales Scenario Analysis'!P76-'Sales Scenario Analysis'!P62</f>
        <v>-12478.780910965055</v>
      </c>
      <c r="P20" s="78">
        <f>'Sales Scenario Analysis'!Q76-'Sales Scenario Analysis'!Q62</f>
        <v>-17200.636373452959</v>
      </c>
      <c r="Q20" s="78">
        <f>'Sales Scenario Analysis'!R76-'Sales Scenario Analysis'!R62</f>
        <v>0</v>
      </c>
      <c r="R20" s="78">
        <f>'Sales Scenario Analysis'!S76-'Sales Scenario Analysis'!S62</f>
        <v>0</v>
      </c>
      <c r="S20" s="78">
        <f>'Sales Scenario Analysis'!T76-'Sales Scenario Analysis'!T62</f>
        <v>0</v>
      </c>
      <c r="T20" s="78">
        <f>'Sales Scenario Analysis'!U76-'Sales Scenario Analysis'!U62</f>
        <v>0</v>
      </c>
      <c r="U20" s="78">
        <f>'Sales Scenario Analysis'!V76-'Sales Scenario Analysis'!V62</f>
        <v>0</v>
      </c>
      <c r="V20" s="78">
        <f>'Sales Scenario Analysis'!W76-'Sales Scenario Analysis'!W62</f>
        <v>0</v>
      </c>
    </row>
    <row r="21" spans="1:22">
      <c r="A21" s="7" t="s">
        <v>46</v>
      </c>
      <c r="B21" s="78">
        <f>'Sales Scenario Analysis'!C77-'Sales Scenario Analysis'!C63</f>
        <v>-197063.71089904895</v>
      </c>
      <c r="C21" s="78">
        <f>'Sales Scenario Analysis'!D77-'Sales Scenario Analysis'!D63</f>
        <v>-206860.87190507131</v>
      </c>
      <c r="D21" s="78">
        <f>'Sales Scenario Analysis'!E77-'Sales Scenario Analysis'!E63</f>
        <v>-245228.56813198549</v>
      </c>
      <c r="E21" s="78">
        <f>'Sales Scenario Analysis'!F77-'Sales Scenario Analysis'!F63</f>
        <v>-301818.22912449413</v>
      </c>
      <c r="F21" s="78">
        <f>'Sales Scenario Analysis'!G77-'Sales Scenario Analysis'!G63</f>
        <v>-282730.10555170709</v>
      </c>
      <c r="G21" s="78">
        <f>'Sales Scenario Analysis'!H77-'Sales Scenario Analysis'!H63</f>
        <v>-131208.6857629813</v>
      </c>
      <c r="H21" s="78">
        <f>'Sales Scenario Analysis'!I77-'Sales Scenario Analysis'!I63</f>
        <v>-60048.127120524645</v>
      </c>
      <c r="I21" s="78">
        <f>'Sales Scenario Analysis'!J77-'Sales Scenario Analysis'!J63</f>
        <v>-70211.873088473105</v>
      </c>
      <c r="J21" s="78">
        <f>'Sales Scenario Analysis'!K77-'Sales Scenario Analysis'!K63</f>
        <v>-61629.068728600512</v>
      </c>
      <c r="K21" s="78">
        <f>'Sales Scenario Analysis'!L77-'Sales Scenario Analysis'!L63</f>
        <v>-32473.730786136468</v>
      </c>
      <c r="L21" s="78">
        <f>'Sales Scenario Analysis'!M77-'Sales Scenario Analysis'!M63</f>
        <v>-35380.868850621744</v>
      </c>
      <c r="M21" s="78">
        <f>'Sales Scenario Analysis'!N77-'Sales Scenario Analysis'!N63</f>
        <v>-33158.150402469561</v>
      </c>
      <c r="N21" s="78">
        <f>'Sales Scenario Analysis'!O77-'Sales Scenario Analysis'!O63</f>
        <v>-20143.411091173301</v>
      </c>
      <c r="O21" s="78">
        <f>'Sales Scenario Analysis'!P77-'Sales Scenario Analysis'!P63</f>
        <v>-25548.334795409814</v>
      </c>
      <c r="P21" s="78">
        <f>'Sales Scenario Analysis'!Q77-'Sales Scenario Analysis'!Q63</f>
        <v>-31828.53691971011</v>
      </c>
      <c r="Q21" s="78">
        <f>'Sales Scenario Analysis'!R77-'Sales Scenario Analysis'!R63</f>
        <v>0</v>
      </c>
      <c r="R21" s="78">
        <f>'Sales Scenario Analysis'!S77-'Sales Scenario Analysis'!S63</f>
        <v>0</v>
      </c>
      <c r="S21" s="78">
        <f>'Sales Scenario Analysis'!T77-'Sales Scenario Analysis'!T63</f>
        <v>0</v>
      </c>
      <c r="T21" s="78">
        <f>'Sales Scenario Analysis'!U77-'Sales Scenario Analysis'!U63</f>
        <v>0</v>
      </c>
      <c r="U21" s="78">
        <f>'Sales Scenario Analysis'!V77-'Sales Scenario Analysis'!V63</f>
        <v>0</v>
      </c>
      <c r="V21" s="78">
        <f>'Sales Scenario Analysis'!W77-'Sales Scenario Analysis'!W63</f>
        <v>0</v>
      </c>
    </row>
    <row r="22" spans="1:22">
      <c r="A22" s="7" t="s">
        <v>60</v>
      </c>
      <c r="B22" s="78">
        <f>'Sales Scenario Analysis'!C78-'Sales Scenario Analysis'!C64</f>
        <v>64223.0280936083</v>
      </c>
      <c r="C22" s="78">
        <f>'Sales Scenario Analysis'!D78-'Sales Scenario Analysis'!D64</f>
        <v>58365.550888071302</v>
      </c>
      <c r="D22" s="78">
        <f>'Sales Scenario Analysis'!E78-'Sales Scenario Analysis'!E64</f>
        <v>39017.697338883183</v>
      </c>
      <c r="E22" s="78">
        <f>'Sales Scenario Analysis'!F78-'Sales Scenario Analysis'!F64</f>
        <v>-32040.722704643704</v>
      </c>
      <c r="F22" s="78">
        <f>'Sales Scenario Analysis'!G78-'Sales Scenario Analysis'!G64</f>
        <v>-25572.580846530109</v>
      </c>
      <c r="G22" s="78">
        <f>'Sales Scenario Analysis'!H78-'Sales Scenario Analysis'!H64</f>
        <v>40129.806588539999</v>
      </c>
      <c r="H22" s="78">
        <f>'Sales Scenario Analysis'!I78-'Sales Scenario Analysis'!I64</f>
        <v>21410.620154149103</v>
      </c>
      <c r="I22" s="78">
        <f>'Sales Scenario Analysis'!J78-'Sales Scenario Analysis'!J64</f>
        <v>16512.551152329717</v>
      </c>
      <c r="J22" s="78">
        <f>'Sales Scenario Analysis'!K78-'Sales Scenario Analysis'!K64</f>
        <v>20474.968503254699</v>
      </c>
      <c r="K22" s="78">
        <f>'Sales Scenario Analysis'!L78-'Sales Scenario Analysis'!L64</f>
        <v>10600.744944101898</v>
      </c>
      <c r="L22" s="78">
        <f>'Sales Scenario Analysis'!M78-'Sales Scenario Analysis'!M64</f>
        <v>8144.3765930563968</v>
      </c>
      <c r="M22" s="78">
        <f>'Sales Scenario Analysis'!N78-'Sales Scenario Analysis'!N64</f>
        <v>9898.9886127474019</v>
      </c>
      <c r="N22" s="78">
        <f>'Sales Scenario Analysis'!O78-'Sales Scenario Analysis'!O64</f>
        <v>6067.4769899393141</v>
      </c>
      <c r="O22" s="78">
        <f>'Sales Scenario Analysis'!P78-'Sales Scenario Analysis'!P64</f>
        <v>4012.8988729031116</v>
      </c>
      <c r="P22" s="78">
        <f>'Sales Scenario Analysis'!Q78-'Sales Scenario Analysis'!Q64</f>
        <v>1322.0205754229391</v>
      </c>
      <c r="Q22" s="78">
        <f>'Sales Scenario Analysis'!R78-'Sales Scenario Analysis'!R64</f>
        <v>0</v>
      </c>
      <c r="R22" s="78">
        <f>'Sales Scenario Analysis'!S78-'Sales Scenario Analysis'!S64</f>
        <v>0</v>
      </c>
      <c r="S22" s="78">
        <f>'Sales Scenario Analysis'!T78-'Sales Scenario Analysis'!T64</f>
        <v>0</v>
      </c>
      <c r="T22" s="78">
        <f>'Sales Scenario Analysis'!U78-'Sales Scenario Analysis'!U64</f>
        <v>0</v>
      </c>
      <c r="U22" s="78">
        <f>'Sales Scenario Analysis'!V78-'Sales Scenario Analysis'!V64</f>
        <v>0</v>
      </c>
      <c r="V22" s="78">
        <f>'Sales Scenario Analysis'!W78-'Sales Scenario Analysis'!W64</f>
        <v>0</v>
      </c>
    </row>
    <row r="23" spans="1:22">
      <c r="A23" s="7" t="s">
        <v>61</v>
      </c>
      <c r="B23" s="78">
        <f>'Sales Scenario Analysis'!C79-'Sales Scenario Analysis'!C65</f>
        <v>63335.841080206679</v>
      </c>
      <c r="C23" s="78">
        <f>'Sales Scenario Analysis'!D79-'Sales Scenario Analysis'!D65</f>
        <v>54308.419823314485</v>
      </c>
      <c r="D23" s="78">
        <f>'Sales Scenario Analysis'!E79-'Sales Scenario Analysis'!E65</f>
        <v>34460.811649145457</v>
      </c>
      <c r="E23" s="78">
        <f>'Sales Scenario Analysis'!F79-'Sales Scenario Analysis'!F65</f>
        <v>-26858.586945311981</v>
      </c>
      <c r="F23" s="78">
        <f>'Sales Scenario Analysis'!G79-'Sales Scenario Analysis'!G65</f>
        <v>-21639.35544976544</v>
      </c>
      <c r="G23" s="78">
        <f>'Sales Scenario Analysis'!H79-'Sales Scenario Analysis'!H65</f>
        <v>38710.215265280101</v>
      </c>
      <c r="H23" s="78">
        <f>'Sales Scenario Analysis'!I79-'Sales Scenario Analysis'!I65</f>
        <v>20456.647427583812</v>
      </c>
      <c r="I23" s="78">
        <f>'Sales Scenario Analysis'!J79-'Sales Scenario Analysis'!J65</f>
        <v>16057.418197793479</v>
      </c>
      <c r="J23" s="78">
        <f>'Sales Scenario Analysis'!K79-'Sales Scenario Analysis'!K65</f>
        <v>20506.232175512414</v>
      </c>
      <c r="K23" s="78">
        <f>'Sales Scenario Analysis'!L79-'Sales Scenario Analysis'!L65</f>
        <v>11052.785904699587</v>
      </c>
      <c r="L23" s="78">
        <f>'Sales Scenario Analysis'!M79-'Sales Scenario Analysis'!M65</f>
        <v>7832.1147580585966</v>
      </c>
      <c r="M23" s="78">
        <f>'Sales Scenario Analysis'!N79-'Sales Scenario Analysis'!N65</f>
        <v>9921.6850696127804</v>
      </c>
      <c r="N23" s="78">
        <f>'Sales Scenario Analysis'!O79-'Sales Scenario Analysis'!O65</f>
        <v>6186.8504977843259</v>
      </c>
      <c r="O23" s="78">
        <f>'Sales Scenario Analysis'!P79-'Sales Scenario Analysis'!P65</f>
        <v>4032.9842567457963</v>
      </c>
      <c r="P23" s="78">
        <f>'Sales Scenario Analysis'!Q79-'Sales Scenario Analysis'!Q65</f>
        <v>1481.8767489011079</v>
      </c>
      <c r="Q23" s="78">
        <f>'Sales Scenario Analysis'!R79-'Sales Scenario Analysis'!R65</f>
        <v>0</v>
      </c>
      <c r="R23" s="78">
        <f>'Sales Scenario Analysis'!S79-'Sales Scenario Analysis'!S65</f>
        <v>0</v>
      </c>
      <c r="S23" s="78">
        <f>'Sales Scenario Analysis'!T79-'Sales Scenario Analysis'!T65</f>
        <v>0</v>
      </c>
      <c r="T23" s="78">
        <f>'Sales Scenario Analysis'!U79-'Sales Scenario Analysis'!U65</f>
        <v>0</v>
      </c>
      <c r="U23" s="78">
        <f>'Sales Scenario Analysis'!V79-'Sales Scenario Analysis'!V65</f>
        <v>0</v>
      </c>
      <c r="V23" s="78">
        <f>'Sales Scenario Analysis'!W79-'Sales Scenario Analysis'!W65</f>
        <v>0</v>
      </c>
    </row>
    <row r="24" spans="1:22">
      <c r="A24" s="7" t="s">
        <v>62</v>
      </c>
      <c r="B24" s="78">
        <f>'Sales Scenario Analysis'!C80-'Sales Scenario Analysis'!C66</f>
        <v>-1594108.312026504</v>
      </c>
      <c r="C24" s="78">
        <f>'Sales Scenario Analysis'!D80-'Sales Scenario Analysis'!D66</f>
        <v>-1687970.9152915049</v>
      </c>
      <c r="D24" s="78">
        <f>'Sales Scenario Analysis'!E80-'Sales Scenario Analysis'!E66</f>
        <v>-1906687.0278370169</v>
      </c>
      <c r="E24" s="78">
        <f>'Sales Scenario Analysis'!F80-'Sales Scenario Analysis'!F66</f>
        <v>-1583267.827763122</v>
      </c>
      <c r="F24" s="78">
        <f>'Sales Scenario Analysis'!G80-'Sales Scenario Analysis'!G66</f>
        <v>-1526793.3428528602</v>
      </c>
      <c r="G24" s="78">
        <f>'Sales Scenario Analysis'!H80-'Sales Scenario Analysis'!H66</f>
        <v>-892659.09398009395</v>
      </c>
      <c r="H24" s="78">
        <f>'Sales Scenario Analysis'!I80-'Sales Scenario Analysis'!I66</f>
        <v>-581736.54233954893</v>
      </c>
      <c r="I24" s="78">
        <f>'Sales Scenario Analysis'!J80-'Sales Scenario Analysis'!J66</f>
        <v>-645694.65387385804</v>
      </c>
      <c r="J24" s="78">
        <f>'Sales Scenario Analysis'!K80-'Sales Scenario Analysis'!K66</f>
        <v>-589422.54310579319</v>
      </c>
      <c r="K24" s="78">
        <f>'Sales Scenario Analysis'!L80-'Sales Scenario Analysis'!L66</f>
        <v>-285126.84563442785</v>
      </c>
      <c r="L24" s="78">
        <f>'Sales Scenario Analysis'!M80-'Sales Scenario Analysis'!M66</f>
        <v>-325550.77647508821</v>
      </c>
      <c r="M24" s="78">
        <f>'Sales Scenario Analysis'!N80-'Sales Scenario Analysis'!N66</f>
        <v>-296808.4623863264</v>
      </c>
      <c r="N24" s="78">
        <f>'Sales Scenario Analysis'!O80-'Sales Scenario Analysis'!O66</f>
        <v>-146222.78454915574</v>
      </c>
      <c r="O24" s="78">
        <f>'Sales Scenario Analysis'!P80-'Sales Scenario Analysis'!P66</f>
        <v>-169776.74282307876</v>
      </c>
      <c r="P24" s="78">
        <f>'Sales Scenario Analysis'!Q80-'Sales Scenario Analysis'!Q66</f>
        <v>-198565.56774990913</v>
      </c>
      <c r="Q24" s="78">
        <f>'Sales Scenario Analysis'!R80-'Sales Scenario Analysis'!R66</f>
        <v>0</v>
      </c>
      <c r="R24" s="78">
        <f>'Sales Scenario Analysis'!S80-'Sales Scenario Analysis'!S66</f>
        <v>0</v>
      </c>
      <c r="S24" s="78">
        <f>'Sales Scenario Analysis'!T80-'Sales Scenario Analysis'!T66</f>
        <v>0</v>
      </c>
      <c r="T24" s="78">
        <f>'Sales Scenario Analysis'!U80-'Sales Scenario Analysis'!U66</f>
        <v>0</v>
      </c>
      <c r="U24" s="78">
        <f>'Sales Scenario Analysis'!V80-'Sales Scenario Analysis'!V66</f>
        <v>0</v>
      </c>
      <c r="V24" s="78">
        <f>'Sales Scenario Analysis'!W80-'Sales Scenario Analysis'!W66</f>
        <v>0</v>
      </c>
    </row>
    <row r="25" spans="1:22">
      <c r="A25" s="7" t="s">
        <v>63</v>
      </c>
      <c r="B25" s="78">
        <f>'Sales Scenario Analysis'!C81-'Sales Scenario Analysis'!C67</f>
        <v>-327355.83765626769</v>
      </c>
      <c r="C25" s="78">
        <f>'Sales Scenario Analysis'!D81-'Sales Scenario Analysis'!D67</f>
        <v>-353206.55068184587</v>
      </c>
      <c r="D25" s="78">
        <f>'Sales Scenario Analysis'!E81-'Sales Scenario Analysis'!E67</f>
        <v>-411811.12176450621</v>
      </c>
      <c r="E25" s="78">
        <f>'Sales Scenario Analysis'!F81-'Sales Scenario Analysis'!F67</f>
        <v>-422161.64657091093</v>
      </c>
      <c r="F25" s="78">
        <f>'Sales Scenario Analysis'!G81-'Sales Scenario Analysis'!G67</f>
        <v>-402412.1550773182</v>
      </c>
      <c r="G25" s="78">
        <f>'Sales Scenario Analysis'!H81-'Sales Scenario Analysis'!H67</f>
        <v>-197888.85666167678</v>
      </c>
      <c r="H25" s="78">
        <f>'Sales Scenario Analysis'!I81-'Sales Scenario Analysis'!I67</f>
        <v>-95848.238341749995</v>
      </c>
      <c r="I25" s="78">
        <f>'Sales Scenario Analysis'!J81-'Sales Scenario Analysis'!J67</f>
        <v>-111464.361408022</v>
      </c>
      <c r="J25" s="78">
        <f>'Sales Scenario Analysis'!K81-'Sales Scenario Analysis'!K67</f>
        <v>-99061.910821823636</v>
      </c>
      <c r="K25" s="78">
        <f>'Sales Scenario Analysis'!L81-'Sales Scenario Analysis'!L67</f>
        <v>-47693.447890018811</v>
      </c>
      <c r="L25" s="78">
        <f>'Sales Scenario Analysis'!M81-'Sales Scenario Analysis'!M67</f>
        <v>-56588.050978199113</v>
      </c>
      <c r="M25" s="78">
        <f>'Sales Scenario Analysis'!N81-'Sales Scenario Analysis'!N67</f>
        <v>-49483.384759358014</v>
      </c>
      <c r="N25" s="78">
        <f>'Sales Scenario Analysis'!O81-'Sales Scenario Analysis'!O67</f>
        <v>-29064.942866552039</v>
      </c>
      <c r="O25" s="78">
        <f>'Sales Scenario Analysis'!P81-'Sales Scenario Analysis'!P67</f>
        <v>-35568.622255078983</v>
      </c>
      <c r="P25" s="78">
        <f>'Sales Scenario Analysis'!Q81-'Sales Scenario Analysis'!Q67</f>
        <v>-43595.037009963999</v>
      </c>
      <c r="Q25" s="78">
        <f>'Sales Scenario Analysis'!R81-'Sales Scenario Analysis'!R67</f>
        <v>0</v>
      </c>
      <c r="R25" s="78">
        <f>'Sales Scenario Analysis'!S81-'Sales Scenario Analysis'!S67</f>
        <v>0</v>
      </c>
      <c r="S25" s="78">
        <f>'Sales Scenario Analysis'!T81-'Sales Scenario Analysis'!T67</f>
        <v>0</v>
      </c>
      <c r="T25" s="78">
        <f>'Sales Scenario Analysis'!U81-'Sales Scenario Analysis'!U67</f>
        <v>0</v>
      </c>
      <c r="U25" s="78">
        <f>'Sales Scenario Analysis'!V81-'Sales Scenario Analysis'!V67</f>
        <v>0</v>
      </c>
      <c r="V25" s="78">
        <f>'Sales Scenario Analysis'!W81-'Sales Scenario Analysis'!W67</f>
        <v>0</v>
      </c>
    </row>
    <row r="26" spans="1:22">
      <c r="A26" s="7" t="s">
        <v>64</v>
      </c>
      <c r="B26" s="78">
        <f>'Sales Scenario Analysis'!C82-'Sales Scenario Analysis'!C68</f>
        <v>-551374.81959030591</v>
      </c>
      <c r="C26" s="78">
        <f>'Sales Scenario Analysis'!D82-'Sales Scenario Analysis'!D68</f>
        <v>-579476.45044209203</v>
      </c>
      <c r="D26" s="78">
        <f>'Sales Scenario Analysis'!E82-'Sales Scenario Analysis'!E68</f>
        <v>-661593.78255833383</v>
      </c>
      <c r="E26" s="78">
        <f>'Sales Scenario Analysis'!F82-'Sales Scenario Analysis'!F68</f>
        <v>-678006.96681334684</v>
      </c>
      <c r="F26" s="78">
        <f>'Sales Scenario Analysis'!G82-'Sales Scenario Analysis'!G68</f>
        <v>-649391.36743746698</v>
      </c>
      <c r="G26" s="78">
        <f>'Sales Scenario Analysis'!H82-'Sales Scenario Analysis'!H68</f>
        <v>-364336.58846425102</v>
      </c>
      <c r="H26" s="78">
        <f>'Sales Scenario Analysis'!I82-'Sales Scenario Analysis'!I68</f>
        <v>-173827.51355332416</v>
      </c>
      <c r="I26" s="78">
        <f>'Sales Scenario Analysis'!J82-'Sales Scenario Analysis'!J68</f>
        <v>-192973.39299088088</v>
      </c>
      <c r="J26" s="78">
        <f>'Sales Scenario Analysis'!K82-'Sales Scenario Analysis'!K68</f>
        <v>-174893.93019274203</v>
      </c>
      <c r="K26" s="78">
        <f>'Sales Scenario Analysis'!L82-'Sales Scenario Analysis'!L68</f>
        <v>-87362.726499789162</v>
      </c>
      <c r="L26" s="78">
        <f>'Sales Scenario Analysis'!M82-'Sales Scenario Analysis'!M68</f>
        <v>-97270.148139813915</v>
      </c>
      <c r="M26" s="78">
        <f>'Sales Scenario Analysis'!N82-'Sales Scenario Analysis'!N68</f>
        <v>-91314.848990392871</v>
      </c>
      <c r="N26" s="78">
        <f>'Sales Scenario Analysis'!O82-'Sales Scenario Analysis'!O68</f>
        <v>-53764.77772936807</v>
      </c>
      <c r="O26" s="78">
        <f>'Sales Scenario Analysis'!P82-'Sales Scenario Analysis'!P68</f>
        <v>-63789.727712274063</v>
      </c>
      <c r="P26" s="78">
        <f>'Sales Scenario Analysis'!Q82-'Sales Scenario Analysis'!Q68</f>
        <v>-75507.525147395208</v>
      </c>
      <c r="Q26" s="78">
        <f>'Sales Scenario Analysis'!R82-'Sales Scenario Analysis'!R68</f>
        <v>0</v>
      </c>
      <c r="R26" s="78">
        <f>'Sales Scenario Analysis'!S82-'Sales Scenario Analysis'!S68</f>
        <v>0</v>
      </c>
      <c r="S26" s="78">
        <f>'Sales Scenario Analysis'!T82-'Sales Scenario Analysis'!T68</f>
        <v>0</v>
      </c>
      <c r="T26" s="78">
        <f>'Sales Scenario Analysis'!U82-'Sales Scenario Analysis'!U68</f>
        <v>0</v>
      </c>
      <c r="U26" s="78">
        <f>'Sales Scenario Analysis'!V82-'Sales Scenario Analysis'!V68</f>
        <v>0</v>
      </c>
      <c r="V26" s="78">
        <f>'Sales Scenario Analysis'!W82-'Sales Scenario Analysis'!W68</f>
        <v>0</v>
      </c>
    </row>
    <row r="27" spans="1:22">
      <c r="A27" s="7" t="s">
        <v>65</v>
      </c>
      <c r="B27" s="78">
        <f>'Sales Scenario Analysis'!C83-'Sales Scenario Analysis'!C69</f>
        <v>-4190841.1697824281</v>
      </c>
      <c r="C27" s="78">
        <f>'Sales Scenario Analysis'!D83-'Sales Scenario Analysis'!D69</f>
        <v>-4424108.8095548991</v>
      </c>
      <c r="D27" s="78">
        <f>'Sales Scenario Analysis'!E83-'Sales Scenario Analysis'!E69</f>
        <v>-4934444.7004777025</v>
      </c>
      <c r="E27" s="78">
        <f>'Sales Scenario Analysis'!F83-'Sales Scenario Analysis'!F69</f>
        <v>-3925190.9278554581</v>
      </c>
      <c r="F27" s="78">
        <f>'Sales Scenario Analysis'!G83-'Sales Scenario Analysis'!G69</f>
        <v>-3802426.716892004</v>
      </c>
      <c r="G27" s="78">
        <f>'Sales Scenario Analysis'!H83-'Sales Scenario Analysis'!H69</f>
        <v>-2425891.1320287865</v>
      </c>
      <c r="H27" s="78">
        <f>'Sales Scenario Analysis'!I83-'Sales Scenario Analysis'!I69</f>
        <v>-1574254.1550362939</v>
      </c>
      <c r="I27" s="78">
        <f>'Sales Scenario Analysis'!J83-'Sales Scenario Analysis'!J69</f>
        <v>-1699332.7226225864</v>
      </c>
      <c r="J27" s="78">
        <f>'Sales Scenario Analysis'!K83-'Sales Scenario Analysis'!K69</f>
        <v>-1555035.0106792552</v>
      </c>
      <c r="K27" s="78">
        <f>'Sales Scenario Analysis'!L83-'Sales Scenario Analysis'!L69</f>
        <v>-753542.12479837798</v>
      </c>
      <c r="L27" s="78">
        <f>'Sales Scenario Analysis'!M83-'Sales Scenario Analysis'!M69</f>
        <v>-856440.421896955</v>
      </c>
      <c r="M27" s="78">
        <f>'Sales Scenario Analysis'!N83-'Sales Scenario Analysis'!N69</f>
        <v>-794826.20134744979</v>
      </c>
      <c r="N27" s="78">
        <f>'Sales Scenario Analysis'!O83-'Sales Scenario Analysis'!O69</f>
        <v>-388876.68304764014</v>
      </c>
      <c r="O27" s="78">
        <f>'Sales Scenario Analysis'!P83-'Sales Scenario Analysis'!P69</f>
        <v>-445394.27044271678</v>
      </c>
      <c r="P27" s="78">
        <f>'Sales Scenario Analysis'!Q83-'Sales Scenario Analysis'!Q69</f>
        <v>-511307.77039825171</v>
      </c>
      <c r="Q27" s="78">
        <f>'Sales Scenario Analysis'!R83-'Sales Scenario Analysis'!R69</f>
        <v>0</v>
      </c>
      <c r="R27" s="78">
        <f>'Sales Scenario Analysis'!S83-'Sales Scenario Analysis'!S69</f>
        <v>0</v>
      </c>
      <c r="S27" s="78">
        <f>'Sales Scenario Analysis'!T83-'Sales Scenario Analysis'!T69</f>
        <v>0</v>
      </c>
      <c r="T27" s="78">
        <f>'Sales Scenario Analysis'!U83-'Sales Scenario Analysis'!U69</f>
        <v>0</v>
      </c>
      <c r="U27" s="78">
        <f>'Sales Scenario Analysis'!V83-'Sales Scenario Analysis'!V69</f>
        <v>0</v>
      </c>
      <c r="V27" s="78">
        <f>'Sales Scenario Analysis'!W83-'Sales Scenario Analysis'!W69</f>
        <v>0</v>
      </c>
    </row>
    <row r="28" spans="1:22" ht="16" customHeight="1" thickBot="1">
      <c r="A28" s="10" t="s">
        <v>66</v>
      </c>
      <c r="B28" s="79">
        <f>'Sales Scenario Analysis'!C84-'Sales Scenario Analysis'!C70</f>
        <v>-829789.33850547776</v>
      </c>
      <c r="C28" s="79">
        <f>'Sales Scenario Analysis'!D84-'Sales Scenario Analysis'!D70</f>
        <v>-898132.57150216587</v>
      </c>
      <c r="D28" s="79">
        <f>'Sales Scenario Analysis'!E84-'Sales Scenario Analysis'!E70</f>
        <v>-1043900.0057362599</v>
      </c>
      <c r="E28" s="79">
        <f>'Sales Scenario Analysis'!F84-'Sales Scenario Analysis'!F70</f>
        <v>-887963.36018626997</v>
      </c>
      <c r="F28" s="79">
        <f>'Sales Scenario Analysis'!G84-'Sales Scenario Analysis'!G70</f>
        <v>-859233.83748755371</v>
      </c>
      <c r="G28" s="79">
        <f>'Sales Scenario Analysis'!H84-'Sales Scenario Analysis'!H70</f>
        <v>-475767.61220468185</v>
      </c>
      <c r="H28" s="79">
        <f>'Sales Scenario Analysis'!I84-'Sales Scenario Analysis'!I70</f>
        <v>-309790.32456242992</v>
      </c>
      <c r="I28" s="79">
        <f>'Sales Scenario Analysis'!J84-'Sales Scenario Analysis'!J70</f>
        <v>-345299.4211799961</v>
      </c>
      <c r="J28" s="79">
        <f>'Sales Scenario Analysis'!K84-'Sales Scenario Analysis'!K70</f>
        <v>-306872.86388287391</v>
      </c>
      <c r="K28" s="79">
        <f>'Sales Scenario Analysis'!L84-'Sales Scenario Analysis'!L70</f>
        <v>-145104.59380598692</v>
      </c>
      <c r="L28" s="79">
        <f>'Sales Scenario Analysis'!M84-'Sales Scenario Analysis'!M70</f>
        <v>-173393.32320494205</v>
      </c>
      <c r="M28" s="79">
        <f>'Sales Scenario Analysis'!N84-'Sales Scenario Analysis'!N70</f>
        <v>-155481.17931378493</v>
      </c>
      <c r="N28" s="79">
        <f>'Sales Scenario Analysis'!O84-'Sales Scenario Analysis'!O70</f>
        <v>-76030.318374022841</v>
      </c>
      <c r="O28" s="79">
        <f>'Sales Scenario Analysis'!P84-'Sales Scenario Analysis'!P70</f>
        <v>-91051.648819491966</v>
      </c>
      <c r="P28" s="79">
        <f>'Sales Scenario Analysis'!Q84-'Sales Scenario Analysis'!Q70</f>
        <v>-109257.69942330709</v>
      </c>
      <c r="Q28" s="79">
        <f>'Sales Scenario Analysis'!R84-'Sales Scenario Analysis'!R70</f>
        <v>0</v>
      </c>
      <c r="R28" s="79">
        <f>'Sales Scenario Analysis'!S84-'Sales Scenario Analysis'!S70</f>
        <v>0</v>
      </c>
      <c r="S28" s="79">
        <f>'Sales Scenario Analysis'!T84-'Sales Scenario Analysis'!T70</f>
        <v>0</v>
      </c>
      <c r="T28" s="79">
        <f>'Sales Scenario Analysis'!U84-'Sales Scenario Analysis'!U70</f>
        <v>0</v>
      </c>
      <c r="U28" s="79">
        <f>'Sales Scenario Analysis'!V84-'Sales Scenario Analysis'!V70</f>
        <v>0</v>
      </c>
      <c r="V28" s="79">
        <f>'Sales Scenario Analysis'!W84-'Sales Scenario Analysis'!W70</f>
        <v>0</v>
      </c>
    </row>
    <row r="29" spans="1:22" ht="16" customHeight="1" thickTop="1">
      <c r="A29" s="7" t="s">
        <v>6</v>
      </c>
      <c r="B29" s="76">
        <f t="shared" ref="B29:V29" si="0">SUM(B16:B28)</f>
        <v>-8031706.9549329402</v>
      </c>
      <c r="C29" s="76">
        <f t="shared" si="0"/>
        <v>-8581971.438805826</v>
      </c>
      <c r="D29" s="76">
        <f t="shared" si="0"/>
        <v>-9871011.4798717778</v>
      </c>
      <c r="E29" s="76">
        <f t="shared" si="0"/>
        <v>-8850067.2830601726</v>
      </c>
      <c r="F29" s="76">
        <f t="shared" si="0"/>
        <v>-8503275.2932141274</v>
      </c>
      <c r="G29" s="76">
        <f t="shared" si="0"/>
        <v>-4703511.1592203584</v>
      </c>
      <c r="H29" s="76">
        <f t="shared" si="0"/>
        <v>-2908998.9167880532</v>
      </c>
      <c r="I29" s="76">
        <f t="shared" si="0"/>
        <v>-3235442.4315081481</v>
      </c>
      <c r="J29" s="76">
        <f t="shared" si="0"/>
        <v>-2902846.2503732853</v>
      </c>
      <c r="K29" s="76">
        <f t="shared" si="0"/>
        <v>-1403734.1276468516</v>
      </c>
      <c r="L29" s="76">
        <f t="shared" si="0"/>
        <v>-1632033.0592616613</v>
      </c>
      <c r="M29" s="76">
        <f t="shared" si="0"/>
        <v>-1485111.3272962314</v>
      </c>
      <c r="N29" s="76">
        <f t="shared" si="0"/>
        <v>-744584.93102583999</v>
      </c>
      <c r="O29" s="76">
        <f t="shared" si="0"/>
        <v>-887768.5053033143</v>
      </c>
      <c r="P29" s="76">
        <f t="shared" si="0"/>
        <v>-1058804.4910166166</v>
      </c>
      <c r="Q29" s="76">
        <f t="shared" si="0"/>
        <v>0</v>
      </c>
      <c r="R29" s="76">
        <f t="shared" si="0"/>
        <v>0</v>
      </c>
      <c r="S29" s="76">
        <f t="shared" si="0"/>
        <v>0</v>
      </c>
      <c r="T29" s="76">
        <f t="shared" si="0"/>
        <v>0</v>
      </c>
      <c r="U29" s="76">
        <f t="shared" si="0"/>
        <v>0</v>
      </c>
      <c r="V29" s="76">
        <f t="shared" si="0"/>
        <v>0</v>
      </c>
    </row>
    <row r="30" spans="1:22">
      <c r="A30" s="7" t="s">
        <v>103</v>
      </c>
      <c r="B30" s="76">
        <f>SUM($B$29:B29)</f>
        <v>-8031706.9549329402</v>
      </c>
      <c r="C30" s="76">
        <f>SUM($B$29:C29)</f>
        <v>-16613678.393738765</v>
      </c>
      <c r="D30" s="76">
        <f>SUM($B$29:D29)</f>
        <v>-26484689.873610541</v>
      </c>
      <c r="E30" s="76">
        <f>SUM($B$29:E29)</f>
        <v>-35334757.156670712</v>
      </c>
      <c r="F30" s="76">
        <f>SUM($B$29:F29)</f>
        <v>-43838032.449884839</v>
      </c>
      <c r="G30" s="76">
        <f>SUM($B$29:G29)</f>
        <v>-48541543.6091052</v>
      </c>
      <c r="H30" s="76">
        <f>SUM($B$29:H29)</f>
        <v>-51450542.525893256</v>
      </c>
      <c r="I30" s="76">
        <f>SUM($B$29:I29)</f>
        <v>-54685984.957401402</v>
      </c>
      <c r="J30" s="76">
        <f>SUM($B$29:J29)</f>
        <v>-57588831.207774684</v>
      </c>
      <c r="K30" s="76">
        <f>SUM($B$29:K29)</f>
        <v>-58992565.335421532</v>
      </c>
      <c r="L30" s="76">
        <f>SUM($B$29:L29)</f>
        <v>-60624598.394683197</v>
      </c>
      <c r="M30" s="76">
        <f>SUM($B$29:M29)</f>
        <v>-62109709.721979432</v>
      </c>
      <c r="N30" s="76">
        <f>SUM($B$29:N29)</f>
        <v>-62854294.653005272</v>
      </c>
      <c r="O30" s="76">
        <f>SUM($B$29:O29)</f>
        <v>-63742063.158308588</v>
      </c>
      <c r="P30" s="76">
        <f>SUM($B$29:P29)</f>
        <v>-64800867.649325207</v>
      </c>
      <c r="Q30" s="76">
        <f>SUM($B$29:Q29)</f>
        <v>-64800867.649325207</v>
      </c>
      <c r="R30" s="76">
        <f>SUM($B$29:R29)</f>
        <v>-64800867.649325207</v>
      </c>
      <c r="S30" s="76">
        <f>SUM($B$29:S29)</f>
        <v>-64800867.649325207</v>
      </c>
      <c r="T30" s="76">
        <f>SUM($B$29:T29)</f>
        <v>-64800867.649325207</v>
      </c>
      <c r="U30" s="76">
        <f>SUM($B$29:U29)</f>
        <v>-64800867.649325207</v>
      </c>
      <c r="V30" s="76">
        <f>SUM($B$29:V29)</f>
        <v>-64800867.649325207</v>
      </c>
    </row>
    <row r="31" spans="1:22">
      <c r="A31" s="7"/>
      <c r="B31" s="77"/>
      <c r="C31" s="77"/>
      <c r="D31" s="77"/>
      <c r="E31" s="77"/>
      <c r="F31" s="77"/>
      <c r="G31" s="77"/>
      <c r="H31" s="77"/>
      <c r="I31" s="77"/>
      <c r="J31" s="77"/>
    </row>
    <row r="32" spans="1:22" ht="17" customHeight="1">
      <c r="A32" s="7"/>
      <c r="B32" s="77"/>
      <c r="C32" s="77"/>
      <c r="D32" s="77"/>
      <c r="E32" s="77"/>
      <c r="F32" s="77"/>
      <c r="G32" s="77"/>
      <c r="H32" s="77"/>
      <c r="I32" s="77"/>
      <c r="J32" s="77"/>
    </row>
    <row r="33" spans="1:22" ht="26" customHeight="1">
      <c r="A33" s="108" t="s">
        <v>104</v>
      </c>
      <c r="B33" s="107"/>
      <c r="C33" s="107"/>
      <c r="D33" s="107"/>
      <c r="E33" s="107"/>
      <c r="F33" s="107"/>
      <c r="G33" s="107"/>
      <c r="H33" s="107"/>
      <c r="I33" s="107"/>
      <c r="J33" s="107"/>
      <c r="K33" s="30"/>
      <c r="L33" s="29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>
      <c r="M34" s="75"/>
    </row>
    <row r="35" spans="1:22">
      <c r="M35" s="75"/>
    </row>
    <row r="36" spans="1:22" ht="17" customHeight="1">
      <c r="M36" s="75"/>
    </row>
    <row r="37" spans="1:22">
      <c r="A37" s="5"/>
      <c r="B37" s="6">
        <v>43951</v>
      </c>
      <c r="C37" s="6">
        <v>43982</v>
      </c>
      <c r="D37" s="6">
        <v>44012</v>
      </c>
      <c r="E37" s="6">
        <v>44043</v>
      </c>
      <c r="F37" s="6">
        <v>44074</v>
      </c>
      <c r="G37" s="6">
        <v>44104</v>
      </c>
      <c r="H37" s="6">
        <v>44135</v>
      </c>
      <c r="I37" s="6">
        <v>44165</v>
      </c>
      <c r="J37" s="6">
        <v>44196</v>
      </c>
      <c r="K37" s="6">
        <v>44227</v>
      </c>
      <c r="L37" s="6">
        <v>44255</v>
      </c>
      <c r="M37" s="6">
        <v>44286</v>
      </c>
      <c r="N37" s="6">
        <v>44316</v>
      </c>
      <c r="O37" s="6">
        <v>44347</v>
      </c>
      <c r="P37" s="6">
        <v>44377</v>
      </c>
      <c r="Q37" s="6">
        <v>44408</v>
      </c>
      <c r="R37" s="6">
        <v>44439</v>
      </c>
      <c r="S37" s="6">
        <v>44469</v>
      </c>
      <c r="T37" s="6">
        <v>44500</v>
      </c>
      <c r="U37" s="6">
        <v>44530</v>
      </c>
      <c r="V37" s="6">
        <v>44561</v>
      </c>
    </row>
    <row r="38" spans="1:22">
      <c r="A38" s="7" t="s">
        <v>57</v>
      </c>
      <c r="B38" s="78">
        <f>'Sales Scenario Analysis'!C86-'Sales Scenario Analysis'!C58</f>
        <v>-321982.85496373201</v>
      </c>
      <c r="C38" s="78">
        <f>'Sales Scenario Analysis'!D86-'Sales Scenario Analysis'!D58</f>
        <v>-350572.8007379715</v>
      </c>
      <c r="D38" s="78">
        <f>'Sales Scenario Analysis'!E86-'Sales Scenario Analysis'!E58</f>
        <v>-425964.46805780748</v>
      </c>
      <c r="E38" s="78">
        <f>'Sales Scenario Analysis'!F86-'Sales Scenario Analysis'!F58</f>
        <v>-444299.29152599396</v>
      </c>
      <c r="F38" s="78">
        <f>'Sales Scenario Analysis'!G86-'Sales Scenario Analysis'!G58</f>
        <v>-420998.02351915604</v>
      </c>
      <c r="G38" s="78">
        <f>'Sales Scenario Analysis'!H86-'Sales Scenario Analysis'!H58</f>
        <v>-173692.80367751518</v>
      </c>
      <c r="H38" s="78">
        <f>'Sales Scenario Analysis'!I86-'Sales Scenario Analysis'!I58</f>
        <v>-110760.70271159447</v>
      </c>
      <c r="I38" s="78">
        <f>'Sales Scenario Analysis'!J86-'Sales Scenario Analysis'!J58</f>
        <v>-133607.57870006468</v>
      </c>
      <c r="J38" s="78">
        <f>'Sales Scenario Analysis'!K86-'Sales Scenario Analysis'!K58</f>
        <v>-114294.56078097911</v>
      </c>
      <c r="K38" s="78">
        <f>'Sales Scenario Analysis'!L86-'Sales Scenario Analysis'!L58</f>
        <v>-54338.769235314918</v>
      </c>
      <c r="L38" s="78">
        <f>'Sales Scenario Analysis'!M86-'Sales Scenario Analysis'!M58</f>
        <v>-67913.788291960838</v>
      </c>
      <c r="M38" s="78">
        <f>'Sales Scenario Analysis'!N86-'Sales Scenario Analysis'!N58</f>
        <v>-57272.357988831587</v>
      </c>
      <c r="N38" s="78">
        <f>'Sales Scenario Analysis'!O86-'Sales Scenario Analysis'!O58</f>
        <v>-27259.820150617685</v>
      </c>
      <c r="O38" s="78">
        <f>'Sales Scenario Analysis'!P86-'Sales Scenario Analysis'!P58</f>
        <v>-35197.940969882766</v>
      </c>
      <c r="P38" s="78">
        <f>'Sales Scenario Analysis'!Q86-'Sales Scenario Analysis'!Q58</f>
        <v>-45662.659677473945</v>
      </c>
      <c r="Q38" s="78">
        <f>'Sales Scenario Analysis'!R86-'Sales Scenario Analysis'!R58</f>
        <v>-39478.034829258919</v>
      </c>
      <c r="R38" s="78">
        <f>'Sales Scenario Analysis'!S86-'Sales Scenario Analysis'!S58</f>
        <v>-41969.126619634917</v>
      </c>
      <c r="S38" s="78">
        <f>'Sales Scenario Analysis'!T86-'Sales Scenario Analysis'!T58</f>
        <v>-17158.858774318127</v>
      </c>
      <c r="T38" s="78">
        <f>'Sales Scenario Analysis'!U86-'Sales Scenario Analysis'!U58</f>
        <v>0</v>
      </c>
      <c r="U38" s="78">
        <f>'Sales Scenario Analysis'!V86-'Sales Scenario Analysis'!V58</f>
        <v>0</v>
      </c>
      <c r="V38" s="78">
        <f>'Sales Scenario Analysis'!W86-'Sales Scenario Analysis'!W58</f>
        <v>0</v>
      </c>
    </row>
    <row r="39" spans="1:22">
      <c r="A39" s="7" t="s">
        <v>58</v>
      </c>
      <c r="B39" s="78">
        <f>'Sales Scenario Analysis'!C87-'Sales Scenario Analysis'!C59</f>
        <v>-36321.884528655188</v>
      </c>
      <c r="C39" s="78">
        <f>'Sales Scenario Analysis'!D87-'Sales Scenario Analysis'!D59</f>
        <v>-57412.360707713138</v>
      </c>
      <c r="D39" s="78">
        <f>'Sales Scenario Analysis'!E87-'Sales Scenario Analysis'!E59</f>
        <v>-107008.4675829159</v>
      </c>
      <c r="E39" s="78">
        <f>'Sales Scenario Analysis'!F87-'Sales Scenario Analysis'!F59</f>
        <v>-170066.64589847048</v>
      </c>
      <c r="F39" s="78">
        <f>'Sales Scenario Analysis'!G87-'Sales Scenario Analysis'!G59</f>
        <v>-158249.74426683743</v>
      </c>
      <c r="G39" s="78">
        <f>'Sales Scenario Analysis'!H87-'Sales Scenario Analysis'!H59</f>
        <v>-21549.485246751567</v>
      </c>
      <c r="H39" s="78">
        <f>'Sales Scenario Analysis'!I87-'Sales Scenario Analysis'!I59</f>
        <v>-11260.171311824161</v>
      </c>
      <c r="I39" s="78">
        <f>'Sales Scenario Analysis'!J87-'Sales Scenario Analysis'!J59</f>
        <v>-24557.25179756002</v>
      </c>
      <c r="J39" s="78">
        <f>'Sales Scenario Analysis'!K87-'Sales Scenario Analysis'!K59</f>
        <v>-11610.667599548397</v>
      </c>
      <c r="K39" s="78">
        <f>'Sales Scenario Analysis'!L87-'Sales Scenario Analysis'!L59</f>
        <v>-3509.5218128782362</v>
      </c>
      <c r="L39" s="78">
        <f>'Sales Scenario Analysis'!M87-'Sales Scenario Analysis'!M59</f>
        <v>-12710.141334712491</v>
      </c>
      <c r="M39" s="78">
        <f>'Sales Scenario Analysis'!N87-'Sales Scenario Analysis'!N59</f>
        <v>-6619.5719145158946</v>
      </c>
      <c r="N39" s="78">
        <f>'Sales Scenario Analysis'!O87-'Sales Scenario Analysis'!O59</f>
        <v>-2864.29548058004</v>
      </c>
      <c r="O39" s="78">
        <f>'Sales Scenario Analysis'!P87-'Sales Scenario Analysis'!P59</f>
        <v>-8104.119727122481</v>
      </c>
      <c r="P39" s="78">
        <f>'Sales Scenario Analysis'!Q87-'Sales Scenario Analysis'!Q59</f>
        <v>-14532.856730911706</v>
      </c>
      <c r="Q39" s="78">
        <f>'Sales Scenario Analysis'!R87-'Sales Scenario Analysis'!R59</f>
        <v>-16001.634098491922</v>
      </c>
      <c r="R39" s="78">
        <f>'Sales Scenario Analysis'!S87-'Sales Scenario Analysis'!S59</f>
        <v>-17734.788719946286</v>
      </c>
      <c r="S39" s="78">
        <f>'Sales Scenario Analysis'!T87-'Sales Scenario Analysis'!T59</f>
        <v>-2897.1820347784378</v>
      </c>
      <c r="T39" s="78">
        <f>'Sales Scenario Analysis'!U87-'Sales Scenario Analysis'!U59</f>
        <v>0</v>
      </c>
      <c r="U39" s="78">
        <f>'Sales Scenario Analysis'!V87-'Sales Scenario Analysis'!V59</f>
        <v>0</v>
      </c>
      <c r="V39" s="78">
        <f>'Sales Scenario Analysis'!W87-'Sales Scenario Analysis'!W59</f>
        <v>0</v>
      </c>
    </row>
    <row r="40" spans="1:22">
      <c r="A40" s="7" t="s">
        <v>37</v>
      </c>
      <c r="B40" s="78">
        <f>'Sales Scenario Analysis'!C88-'Sales Scenario Analysis'!C60</f>
        <v>110731.91149978479</v>
      </c>
      <c r="C40" s="78">
        <f>'Sales Scenario Analysis'!D88-'Sales Scenario Analysis'!D60</f>
        <v>88648.074132400361</v>
      </c>
      <c r="D40" s="78">
        <f>'Sales Scenario Analysis'!E88-'Sales Scenario Analysis'!E60</f>
        <v>53750.359568741776</v>
      </c>
      <c r="E40" s="78">
        <f>'Sales Scenario Analysis'!F88-'Sales Scenario Analysis'!F60</f>
        <v>-36392.842999274289</v>
      </c>
      <c r="F40" s="78">
        <f>'Sales Scenario Analysis'!G88-'Sales Scenario Analysis'!G60</f>
        <v>-31792.001917835572</v>
      </c>
      <c r="G40" s="78">
        <f>'Sales Scenario Analysis'!H88-'Sales Scenario Analysis'!H60</f>
        <v>61311.306999773718</v>
      </c>
      <c r="H40" s="78">
        <f>'Sales Scenario Analysis'!I88-'Sales Scenario Analysis'!I60</f>
        <v>41665.378835283482</v>
      </c>
      <c r="I40" s="78">
        <f>'Sales Scenario Analysis'!J88-'Sales Scenario Analysis'!J60</f>
        <v>34084.092195072182</v>
      </c>
      <c r="J40" s="78">
        <f>'Sales Scenario Analysis'!K88-'Sales Scenario Analysis'!K60</f>
        <v>43458.336713033292</v>
      </c>
      <c r="K40" s="78">
        <f>'Sales Scenario Analysis'!L88-'Sales Scenario Analysis'!L60</f>
        <v>24421.604668262094</v>
      </c>
      <c r="L40" s="78">
        <f>'Sales Scenario Analysis'!M88-'Sales Scenario Analysis'!M60</f>
        <v>16906.138898619509</v>
      </c>
      <c r="M40" s="78">
        <f>'Sales Scenario Analysis'!N88-'Sales Scenario Analysis'!N60</f>
        <v>22219.931472052704</v>
      </c>
      <c r="N40" s="78">
        <f>'Sales Scenario Analysis'!O88-'Sales Scenario Analysis'!O60</f>
        <v>11853.4650353365</v>
      </c>
      <c r="O40" s="78">
        <f>'Sales Scenario Analysis'!P88-'Sales Scenario Analysis'!P60</f>
        <v>8316.6927835589158</v>
      </c>
      <c r="P40" s="78">
        <f>'Sales Scenario Analysis'!Q88-'Sales Scenario Analysis'!Q60</f>
        <v>4219.1499710184289</v>
      </c>
      <c r="Q40" s="78">
        <f>'Sales Scenario Analysis'!R88-'Sales Scenario Analysis'!R60</f>
        <v>-2056.8651484069269</v>
      </c>
      <c r="R40" s="78">
        <f>'Sales Scenario Analysis'!S88-'Sales Scenario Analysis'!S60</f>
        <v>-3393.9642622224055</v>
      </c>
      <c r="S40" s="78">
        <f>'Sales Scenario Analysis'!T88-'Sales Scenario Analysis'!T60</f>
        <v>6235.8011100638832</v>
      </c>
      <c r="T40" s="78">
        <f>'Sales Scenario Analysis'!U88-'Sales Scenario Analysis'!U60</f>
        <v>0</v>
      </c>
      <c r="U40" s="78">
        <f>'Sales Scenario Analysis'!V88-'Sales Scenario Analysis'!V60</f>
        <v>0</v>
      </c>
      <c r="V40" s="78">
        <f>'Sales Scenario Analysis'!W88-'Sales Scenario Analysis'!W60</f>
        <v>0</v>
      </c>
    </row>
    <row r="41" spans="1:22">
      <c r="A41" s="7" t="s">
        <v>41</v>
      </c>
      <c r="B41" s="78">
        <f>'Sales Scenario Analysis'!C89-'Sales Scenario Analysis'!C61</f>
        <v>-323173.70942023239</v>
      </c>
      <c r="C41" s="78">
        <f>'Sales Scenario Analysis'!D89-'Sales Scenario Analysis'!D61</f>
        <v>-355018.07302729459</v>
      </c>
      <c r="D41" s="78">
        <f>'Sales Scenario Analysis'!E89-'Sales Scenario Analysis'!E61</f>
        <v>-450076.29392199323</v>
      </c>
      <c r="E41" s="78">
        <f>'Sales Scenario Analysis'!F89-'Sales Scenario Analysis'!F61</f>
        <v>-613633.16812187305</v>
      </c>
      <c r="F41" s="78">
        <f>'Sales Scenario Analysis'!G89-'Sales Scenario Analysis'!G61</f>
        <v>-579995.57001234335</v>
      </c>
      <c r="G41" s="78">
        <f>'Sales Scenario Analysis'!H89-'Sales Scenario Analysis'!H61</f>
        <v>-241612.5011951272</v>
      </c>
      <c r="H41" s="78">
        <f>'Sales Scenario Analysis'!I89-'Sales Scenario Analysis'!I61</f>
        <v>-132802.30932148069</v>
      </c>
      <c r="I41" s="78">
        <f>'Sales Scenario Analysis'!J89-'Sales Scenario Analysis'!J61</f>
        <v>-159471.76981627051</v>
      </c>
      <c r="J41" s="78">
        <f>'Sales Scenario Analysis'!K89-'Sales Scenario Analysis'!K61</f>
        <v>-132511.08955039509</v>
      </c>
      <c r="K41" s="78">
        <f>'Sales Scenario Analysis'!L89-'Sales Scenario Analysis'!L61</f>
        <v>-87393.745973446348</v>
      </c>
      <c r="L41" s="78">
        <f>'Sales Scenario Analysis'!M89-'Sales Scenario Analysis'!M61</f>
        <v>-107261.71632736333</v>
      </c>
      <c r="M41" s="78">
        <f>'Sales Scenario Analysis'!N89-'Sales Scenario Analysis'!N61</f>
        <v>-95843.393811588699</v>
      </c>
      <c r="N41" s="78">
        <f>'Sales Scenario Analysis'!O89-'Sales Scenario Analysis'!O61</f>
        <v>-46448.830550875515</v>
      </c>
      <c r="O41" s="78">
        <f>'Sales Scenario Analysis'!P89-'Sales Scenario Analysis'!P61</f>
        <v>-62430.079851759714</v>
      </c>
      <c r="P41" s="78">
        <f>'Sales Scenario Analysis'!Q89-'Sales Scenario Analysis'!Q61</f>
        <v>-81519.590913060005</v>
      </c>
      <c r="Q41" s="78">
        <f>'Sales Scenario Analysis'!R89-'Sales Scenario Analysis'!R61</f>
        <v>-62456.302861309843</v>
      </c>
      <c r="R41" s="78">
        <f>'Sales Scenario Analysis'!S89-'Sales Scenario Analysis'!S61</f>
        <v>-66408.851058325963</v>
      </c>
      <c r="S41" s="78">
        <f>'Sales Scenario Analysis'!T89-'Sales Scenario Analysis'!T61</f>
        <v>-27871.138205978787</v>
      </c>
      <c r="T41" s="78">
        <f>'Sales Scenario Analysis'!U89-'Sales Scenario Analysis'!U61</f>
        <v>0</v>
      </c>
      <c r="U41" s="78">
        <f>'Sales Scenario Analysis'!V89-'Sales Scenario Analysis'!V61</f>
        <v>0</v>
      </c>
      <c r="V41" s="78">
        <f>'Sales Scenario Analysis'!W89-'Sales Scenario Analysis'!W61</f>
        <v>0</v>
      </c>
    </row>
    <row r="42" spans="1:22">
      <c r="A42" s="7" t="s">
        <v>59</v>
      </c>
      <c r="B42" s="78">
        <f>'Sales Scenario Analysis'!C90-'Sales Scenario Analysis'!C62</f>
        <v>-148917.62496594401</v>
      </c>
      <c r="C42" s="78">
        <f>'Sales Scenario Analysis'!D90-'Sales Scenario Analysis'!D62</f>
        <v>-166171.08312503912</v>
      </c>
      <c r="D42" s="78">
        <f>'Sales Scenario Analysis'!E90-'Sales Scenario Analysis'!E62</f>
        <v>-219680.28270612302</v>
      </c>
      <c r="E42" s="78">
        <f>'Sales Scenario Analysis'!F90-'Sales Scenario Analysis'!F62</f>
        <v>-286109.89091149997</v>
      </c>
      <c r="F42" s="78">
        <f>'Sales Scenario Analysis'!G90-'Sales Scenario Analysis'!G62</f>
        <v>-266577.96471344342</v>
      </c>
      <c r="G42" s="78">
        <f>'Sales Scenario Analysis'!H90-'Sales Scenario Analysis'!H62</f>
        <v>-90516.584957453015</v>
      </c>
      <c r="H42" s="78">
        <f>'Sales Scenario Analysis'!I90-'Sales Scenario Analysis'!I62</f>
        <v>-53297.325881719997</v>
      </c>
      <c r="I42" s="78">
        <f>'Sales Scenario Analysis'!J90-'Sales Scenario Analysis'!J62</f>
        <v>-69362.186664662964</v>
      </c>
      <c r="J42" s="78">
        <f>'Sales Scenario Analysis'!K90-'Sales Scenario Analysis'!K62</f>
        <v>-54695.902880573383</v>
      </c>
      <c r="K42" s="78">
        <f>'Sales Scenario Analysis'!L90-'Sales Scenario Analysis'!L62</f>
        <v>-27347.945808454475</v>
      </c>
      <c r="L42" s="78">
        <f>'Sales Scenario Analysis'!M90-'Sales Scenario Analysis'!M62</f>
        <v>-35792.41507889505</v>
      </c>
      <c r="M42" s="78">
        <f>'Sales Scenario Analysis'!N90-'Sales Scenario Analysis'!N62</f>
        <v>-30204.155314736767</v>
      </c>
      <c r="N42" s="78">
        <f>'Sales Scenario Analysis'!O90-'Sales Scenario Analysis'!O62</f>
        <v>-14249.225371161709</v>
      </c>
      <c r="O42" s="78">
        <f>'Sales Scenario Analysis'!P90-'Sales Scenario Analysis'!P62</f>
        <v>-20797.968184941798</v>
      </c>
      <c r="P42" s="78">
        <f>'Sales Scenario Analysis'!Q90-'Sales Scenario Analysis'!Q62</f>
        <v>-28667.727289088187</v>
      </c>
      <c r="Q42" s="78">
        <f>'Sales Scenario Analysis'!R90-'Sales Scenario Analysis'!R62</f>
        <v>-27967.012148837093</v>
      </c>
      <c r="R42" s="78">
        <f>'Sales Scenario Analysis'!S90-'Sales Scenario Analysis'!S62</f>
        <v>-29844.182529314305</v>
      </c>
      <c r="S42" s="78">
        <f>'Sales Scenario Analysis'!T90-'Sales Scenario Analysis'!T62</f>
        <v>-10462.198694755905</v>
      </c>
      <c r="T42" s="78">
        <f>'Sales Scenario Analysis'!U90-'Sales Scenario Analysis'!U62</f>
        <v>0</v>
      </c>
      <c r="U42" s="78">
        <f>'Sales Scenario Analysis'!V90-'Sales Scenario Analysis'!V62</f>
        <v>0</v>
      </c>
      <c r="V42" s="78">
        <f>'Sales Scenario Analysis'!W90-'Sales Scenario Analysis'!W62</f>
        <v>0</v>
      </c>
    </row>
    <row r="43" spans="1:22">
      <c r="A43" s="7" t="s">
        <v>46</v>
      </c>
      <c r="B43" s="78">
        <f>'Sales Scenario Analysis'!C91-'Sales Scenario Analysis'!C63</f>
        <v>-328439.51816508151</v>
      </c>
      <c r="C43" s="78">
        <f>'Sales Scenario Analysis'!D91-'Sales Scenario Analysis'!D63</f>
        <v>-344768.1198417854</v>
      </c>
      <c r="D43" s="78">
        <f>'Sales Scenario Analysis'!E91-'Sales Scenario Analysis'!E63</f>
        <v>-408714.2802199758</v>
      </c>
      <c r="E43" s="78">
        <f>'Sales Scenario Analysis'!F91-'Sales Scenario Analysis'!F63</f>
        <v>-452727.34368674015</v>
      </c>
      <c r="F43" s="78">
        <f>'Sales Scenario Analysis'!G91-'Sales Scenario Analysis'!G63</f>
        <v>-424095.15832756052</v>
      </c>
      <c r="G43" s="78">
        <f>'Sales Scenario Analysis'!H91-'Sales Scenario Analysis'!H63</f>
        <v>-196813.02864447201</v>
      </c>
      <c r="H43" s="78">
        <f>'Sales Scenario Analysis'!I91-'Sales Scenario Analysis'!I63</f>
        <v>-120096.25424104941</v>
      </c>
      <c r="I43" s="78">
        <f>'Sales Scenario Analysis'!J91-'Sales Scenario Analysis'!J63</f>
        <v>-140423.74617694621</v>
      </c>
      <c r="J43" s="78">
        <f>'Sales Scenario Analysis'!K91-'Sales Scenario Analysis'!K63</f>
        <v>-123258.13745720108</v>
      </c>
      <c r="K43" s="78">
        <f>'Sales Scenario Analysis'!L91-'Sales Scenario Analysis'!L63</f>
        <v>-64947.461572272819</v>
      </c>
      <c r="L43" s="78">
        <f>'Sales Scenario Analysis'!M91-'Sales Scenario Analysis'!M63</f>
        <v>-70761.737701243372</v>
      </c>
      <c r="M43" s="78">
        <f>'Sales Scenario Analysis'!N91-'Sales Scenario Analysis'!N63</f>
        <v>-66316.300804939005</v>
      </c>
      <c r="N43" s="78">
        <f>'Sales Scenario Analysis'!O91-'Sales Scenario Analysis'!O63</f>
        <v>-33572.351818622206</v>
      </c>
      <c r="O43" s="78">
        <f>'Sales Scenario Analysis'!P91-'Sales Scenario Analysis'!P63</f>
        <v>-42580.557992349728</v>
      </c>
      <c r="P43" s="78">
        <f>'Sales Scenario Analysis'!Q91-'Sales Scenario Analysis'!Q63</f>
        <v>-53047.561532850028</v>
      </c>
      <c r="Q43" s="78">
        <f>'Sales Scenario Analysis'!R91-'Sales Scenario Analysis'!R63</f>
        <v>-47057.521002356894</v>
      </c>
      <c r="R43" s="78">
        <f>'Sales Scenario Analysis'!S91-'Sales Scenario Analysis'!S63</f>
        <v>-49326.275542692048</v>
      </c>
      <c r="S43" s="78">
        <f>'Sales Scenario Analysis'!T91-'Sales Scenario Analysis'!T63</f>
        <v>-23010.439978293842</v>
      </c>
      <c r="T43" s="78">
        <f>'Sales Scenario Analysis'!U91-'Sales Scenario Analysis'!U63</f>
        <v>0</v>
      </c>
      <c r="U43" s="78">
        <f>'Sales Scenario Analysis'!V91-'Sales Scenario Analysis'!V63</f>
        <v>0</v>
      </c>
      <c r="V43" s="78">
        <f>'Sales Scenario Analysis'!W91-'Sales Scenario Analysis'!W63</f>
        <v>0</v>
      </c>
    </row>
    <row r="44" spans="1:22">
      <c r="A44" s="7" t="s">
        <v>60</v>
      </c>
      <c r="B44" s="78">
        <f>'Sales Scenario Analysis'!C92-'Sales Scenario Analysis'!C64</f>
        <v>107038.38015601381</v>
      </c>
      <c r="C44" s="78">
        <f>'Sales Scenario Analysis'!D92-'Sales Scenario Analysis'!D64</f>
        <v>97275.918146785465</v>
      </c>
      <c r="D44" s="78">
        <f>'Sales Scenario Analysis'!E92-'Sales Scenario Analysis'!E64</f>
        <v>65029.495564805271</v>
      </c>
      <c r="E44" s="78">
        <f>'Sales Scenario Analysis'!F92-'Sales Scenario Analysis'!F64</f>
        <v>-48061.084056965497</v>
      </c>
      <c r="F44" s="78">
        <f>'Sales Scenario Analysis'!G92-'Sales Scenario Analysis'!G64</f>
        <v>-38358.871269795185</v>
      </c>
      <c r="G44" s="78">
        <f>'Sales Scenario Analysis'!H92-'Sales Scenario Analysis'!H64</f>
        <v>60194.709882810013</v>
      </c>
      <c r="H44" s="78">
        <f>'Sales Scenario Analysis'!I92-'Sales Scenario Analysis'!I64</f>
        <v>42821.240308298205</v>
      </c>
      <c r="I44" s="78">
        <f>'Sales Scenario Analysis'!J92-'Sales Scenario Analysis'!J64</f>
        <v>33025.102304659522</v>
      </c>
      <c r="J44" s="78">
        <f>'Sales Scenario Analysis'!K92-'Sales Scenario Analysis'!K64</f>
        <v>40949.937006509397</v>
      </c>
      <c r="K44" s="78">
        <f>'Sales Scenario Analysis'!L92-'Sales Scenario Analysis'!L64</f>
        <v>21201.489888203796</v>
      </c>
      <c r="L44" s="78">
        <f>'Sales Scenario Analysis'!M92-'Sales Scenario Analysis'!M64</f>
        <v>16288.753186112794</v>
      </c>
      <c r="M44" s="78">
        <f>'Sales Scenario Analysis'!N92-'Sales Scenario Analysis'!N64</f>
        <v>19797.977225494687</v>
      </c>
      <c r="N44" s="78">
        <f>'Sales Scenario Analysis'!O92-'Sales Scenario Analysis'!O64</f>
        <v>10112.461649898789</v>
      </c>
      <c r="O44" s="78">
        <f>'Sales Scenario Analysis'!P92-'Sales Scenario Analysis'!P64</f>
        <v>6688.1647881719109</v>
      </c>
      <c r="P44" s="78">
        <f>'Sales Scenario Analysis'!Q92-'Sales Scenario Analysis'!Q64</f>
        <v>2203.367625704901</v>
      </c>
      <c r="Q44" s="78">
        <f>'Sales Scenario Analysis'!R92-'Sales Scenario Analysis'!R64</f>
        <v>-4535.2366406744113</v>
      </c>
      <c r="R44" s="78">
        <f>'Sales Scenario Analysis'!S92-'Sales Scenario Analysis'!S64</f>
        <v>-5587.8992409422062</v>
      </c>
      <c r="S44" s="78">
        <f>'Sales Scenario Analysis'!T92-'Sales Scenario Analysis'!T64</f>
        <v>4967.5465918872796</v>
      </c>
      <c r="T44" s="78">
        <f>'Sales Scenario Analysis'!U92-'Sales Scenario Analysis'!U64</f>
        <v>0</v>
      </c>
      <c r="U44" s="78">
        <f>'Sales Scenario Analysis'!V92-'Sales Scenario Analysis'!V64</f>
        <v>0</v>
      </c>
      <c r="V44" s="78">
        <f>'Sales Scenario Analysis'!W92-'Sales Scenario Analysis'!W64</f>
        <v>0</v>
      </c>
    </row>
    <row r="45" spans="1:22">
      <c r="A45" s="7" t="s">
        <v>61</v>
      </c>
      <c r="B45" s="78">
        <f>'Sales Scenario Analysis'!C93-'Sales Scenario Analysis'!C65</f>
        <v>105559.7351336779</v>
      </c>
      <c r="C45" s="78">
        <f>'Sales Scenario Analysis'!D93-'Sales Scenario Analysis'!D65</f>
        <v>90514.033038857408</v>
      </c>
      <c r="D45" s="78">
        <f>'Sales Scenario Analysis'!E93-'Sales Scenario Analysis'!E65</f>
        <v>57434.686081909058</v>
      </c>
      <c r="E45" s="78">
        <f>'Sales Scenario Analysis'!F93-'Sales Scenario Analysis'!F65</f>
        <v>-40287.880417967899</v>
      </c>
      <c r="F45" s="78">
        <f>'Sales Scenario Analysis'!G93-'Sales Scenario Analysis'!G65</f>
        <v>-32459.033174648197</v>
      </c>
      <c r="G45" s="78">
        <f>'Sales Scenario Analysis'!H93-'Sales Scenario Analysis'!H65</f>
        <v>58065.32289792021</v>
      </c>
      <c r="H45" s="78">
        <f>'Sales Scenario Analysis'!I93-'Sales Scenario Analysis'!I65</f>
        <v>40913.294855167624</v>
      </c>
      <c r="I45" s="78">
        <f>'Sales Scenario Analysis'!J93-'Sales Scenario Analysis'!J65</f>
        <v>32114.836395586986</v>
      </c>
      <c r="J45" s="78">
        <f>'Sales Scenario Analysis'!K93-'Sales Scenario Analysis'!K65</f>
        <v>41012.464351024799</v>
      </c>
      <c r="K45" s="78">
        <f>'Sales Scenario Analysis'!L93-'Sales Scenario Analysis'!L65</f>
        <v>22105.571809399204</v>
      </c>
      <c r="L45" s="78">
        <f>'Sales Scenario Analysis'!M93-'Sales Scenario Analysis'!M65</f>
        <v>15664.229516117193</v>
      </c>
      <c r="M45" s="78">
        <f>'Sales Scenario Analysis'!N93-'Sales Scenario Analysis'!N65</f>
        <v>19843.370139225502</v>
      </c>
      <c r="N45" s="78">
        <f>'Sales Scenario Analysis'!O93-'Sales Scenario Analysis'!O65</f>
        <v>10311.4174963072</v>
      </c>
      <c r="O45" s="78">
        <f>'Sales Scenario Analysis'!P93-'Sales Scenario Analysis'!P65</f>
        <v>6721.6404279095877</v>
      </c>
      <c r="P45" s="78">
        <f>'Sales Scenario Analysis'!Q93-'Sales Scenario Analysis'!Q65</f>
        <v>2469.7945815018611</v>
      </c>
      <c r="Q45" s="78">
        <f>'Sales Scenario Analysis'!R93-'Sales Scenario Analysis'!R65</f>
        <v>-3564.6964044650958</v>
      </c>
      <c r="R45" s="78">
        <f>'Sales Scenario Analysis'!S93-'Sales Scenario Analysis'!S65</f>
        <v>-4751.4524525816087</v>
      </c>
      <c r="S45" s="78">
        <f>'Sales Scenario Analysis'!T93-'Sales Scenario Analysis'!T65</f>
        <v>5137.5096903528902</v>
      </c>
      <c r="T45" s="78">
        <f>'Sales Scenario Analysis'!U93-'Sales Scenario Analysis'!U65</f>
        <v>0</v>
      </c>
      <c r="U45" s="78">
        <f>'Sales Scenario Analysis'!V93-'Sales Scenario Analysis'!V65</f>
        <v>0</v>
      </c>
      <c r="V45" s="78">
        <f>'Sales Scenario Analysis'!W93-'Sales Scenario Analysis'!W65</f>
        <v>0</v>
      </c>
    </row>
    <row r="46" spans="1:22">
      <c r="A46" s="7" t="s">
        <v>62</v>
      </c>
      <c r="B46" s="78">
        <f>'Sales Scenario Analysis'!C94-'Sales Scenario Analysis'!C66</f>
        <v>-2231751.6368371053</v>
      </c>
      <c r="C46" s="78">
        <f>'Sales Scenario Analysis'!D94-'Sales Scenario Analysis'!D66</f>
        <v>-2363159.281408106</v>
      </c>
      <c r="D46" s="78">
        <f>'Sales Scenario Analysis'!E94-'Sales Scenario Analysis'!E66</f>
        <v>-2669361.8389718225</v>
      </c>
      <c r="E46" s="78">
        <f>'Sales Scenario Analysis'!F94-'Sales Scenario Analysis'!F66</f>
        <v>-2638779.712938536</v>
      </c>
      <c r="F46" s="78">
        <f>'Sales Scenario Analysis'!G94-'Sales Scenario Analysis'!G66</f>
        <v>-2544655.5714214342</v>
      </c>
      <c r="G46" s="78">
        <f>'Sales Scenario Analysis'!H94-'Sales Scenario Analysis'!H66</f>
        <v>-1487765.15663349</v>
      </c>
      <c r="H46" s="78">
        <f>'Sales Scenario Analysis'!I94-'Sales Scenario Analysis'!I66</f>
        <v>-872604.81350932503</v>
      </c>
      <c r="I46" s="78">
        <f>'Sales Scenario Analysis'!J94-'Sales Scenario Analysis'!J66</f>
        <v>-968541.98081078613</v>
      </c>
      <c r="J46" s="78">
        <f>'Sales Scenario Analysis'!K94-'Sales Scenario Analysis'!K66</f>
        <v>-884133.81465868908</v>
      </c>
      <c r="K46" s="78">
        <f>'Sales Scenario Analysis'!L94-'Sales Scenario Analysis'!L66</f>
        <v>-570253.69126885477</v>
      </c>
      <c r="L46" s="78">
        <f>'Sales Scenario Analysis'!M94-'Sales Scenario Analysis'!M66</f>
        <v>-651101.55295017501</v>
      </c>
      <c r="M46" s="78">
        <f>'Sales Scenario Analysis'!N94-'Sales Scenario Analysis'!N66</f>
        <v>-593616.92477265233</v>
      </c>
      <c r="N46" s="78">
        <f>'Sales Scenario Analysis'!O94-'Sales Scenario Analysis'!O66</f>
        <v>-292445.56909831194</v>
      </c>
      <c r="O46" s="78">
        <f>'Sales Scenario Analysis'!P94-'Sales Scenario Analysis'!P66</f>
        <v>-339553.48564615799</v>
      </c>
      <c r="P46" s="78">
        <f>'Sales Scenario Analysis'!Q94-'Sales Scenario Analysis'!Q66</f>
        <v>-397131.13549981592</v>
      </c>
      <c r="Q46" s="78">
        <f>'Sales Scenario Analysis'!R94-'Sales Scenario Analysis'!R66</f>
        <v>-249242.54187146481</v>
      </c>
      <c r="R46" s="78">
        <f>'Sales Scenario Analysis'!S94-'Sales Scenario Analysis'!S66</f>
        <v>-262020.27116194647</v>
      </c>
      <c r="S46" s="78">
        <f>'Sales Scenario Analysis'!T94-'Sales Scenario Analysis'!T66</f>
        <v>-149796.77552647283</v>
      </c>
      <c r="T46" s="78">
        <f>'Sales Scenario Analysis'!U94-'Sales Scenario Analysis'!U66</f>
        <v>0</v>
      </c>
      <c r="U46" s="78">
        <f>'Sales Scenario Analysis'!V94-'Sales Scenario Analysis'!V66</f>
        <v>0</v>
      </c>
      <c r="V46" s="78">
        <f>'Sales Scenario Analysis'!W94-'Sales Scenario Analysis'!W66</f>
        <v>0</v>
      </c>
    </row>
    <row r="47" spans="1:22">
      <c r="A47" s="7" t="s">
        <v>63</v>
      </c>
      <c r="B47" s="78">
        <f>'Sales Scenario Analysis'!C95-'Sales Scenario Analysis'!C67</f>
        <v>-545593.06276044575</v>
      </c>
      <c r="C47" s="78">
        <f>'Sales Scenario Analysis'!D95-'Sales Scenario Analysis'!D67</f>
        <v>-588677.58446974296</v>
      </c>
      <c r="D47" s="78">
        <f>'Sales Scenario Analysis'!E95-'Sales Scenario Analysis'!E67</f>
        <v>-686351.86960751016</v>
      </c>
      <c r="E47" s="78">
        <f>'Sales Scenario Analysis'!F95-'Sales Scenario Analysis'!F67</f>
        <v>-633242.46985636675</v>
      </c>
      <c r="F47" s="78">
        <f>'Sales Scenario Analysis'!G95-'Sales Scenario Analysis'!G67</f>
        <v>-603618.23261597706</v>
      </c>
      <c r="G47" s="78">
        <f>'Sales Scenario Analysis'!H95-'Sales Scenario Analysis'!H67</f>
        <v>-296833.28499251534</v>
      </c>
      <c r="H47" s="78">
        <f>'Sales Scenario Analysis'!I95-'Sales Scenario Analysis'!I67</f>
        <v>-191696.47668350011</v>
      </c>
      <c r="I47" s="78">
        <f>'Sales Scenario Analysis'!J95-'Sales Scenario Analysis'!J67</f>
        <v>-222928.72281604435</v>
      </c>
      <c r="J47" s="78">
        <f>'Sales Scenario Analysis'!K95-'Sales Scenario Analysis'!K67</f>
        <v>-198123.82164364739</v>
      </c>
      <c r="K47" s="78">
        <f>'Sales Scenario Analysis'!L95-'Sales Scenario Analysis'!L67</f>
        <v>-95386.895780037623</v>
      </c>
      <c r="L47" s="78">
        <f>'Sales Scenario Analysis'!M95-'Sales Scenario Analysis'!M67</f>
        <v>-113176.10195639706</v>
      </c>
      <c r="M47" s="78">
        <f>'Sales Scenario Analysis'!N95-'Sales Scenario Analysis'!N67</f>
        <v>-98966.769518715912</v>
      </c>
      <c r="N47" s="78">
        <f>'Sales Scenario Analysis'!O95-'Sales Scenario Analysis'!O67</f>
        <v>-48441.571444253321</v>
      </c>
      <c r="O47" s="78">
        <f>'Sales Scenario Analysis'!P95-'Sales Scenario Analysis'!P67</f>
        <v>-59281.037091797916</v>
      </c>
      <c r="P47" s="78">
        <f>'Sales Scenario Analysis'!Q95-'Sales Scenario Analysis'!Q67</f>
        <v>-72658.395016606897</v>
      </c>
      <c r="Q47" s="78">
        <f>'Sales Scenario Analysis'!R95-'Sales Scenario Analysis'!R67</f>
        <v>-58078.59498446784</v>
      </c>
      <c r="R47" s="78">
        <f>'Sales Scenario Analysis'!S95-'Sales Scenario Analysis'!S67</f>
        <v>-61459.789220978972</v>
      </c>
      <c r="S47" s="78">
        <f>'Sales Scenario Analysis'!T95-'Sales Scenario Analysis'!T67</f>
        <v>-29831.79374364845</v>
      </c>
      <c r="T47" s="78">
        <f>'Sales Scenario Analysis'!U95-'Sales Scenario Analysis'!U67</f>
        <v>0</v>
      </c>
      <c r="U47" s="78">
        <f>'Sales Scenario Analysis'!V95-'Sales Scenario Analysis'!V67</f>
        <v>0</v>
      </c>
      <c r="V47" s="78">
        <f>'Sales Scenario Analysis'!W95-'Sales Scenario Analysis'!W67</f>
        <v>0</v>
      </c>
    </row>
    <row r="48" spans="1:22">
      <c r="A48" s="7" t="s">
        <v>64</v>
      </c>
      <c r="B48" s="78">
        <f>'Sales Scenario Analysis'!C96-'Sales Scenario Analysis'!C68</f>
        <v>-918958.03265050997</v>
      </c>
      <c r="C48" s="78">
        <f>'Sales Scenario Analysis'!D96-'Sales Scenario Analysis'!D68</f>
        <v>-965794.084070154</v>
      </c>
      <c r="D48" s="78">
        <f>'Sales Scenario Analysis'!E96-'Sales Scenario Analysis'!E68</f>
        <v>-1102656.304263891</v>
      </c>
      <c r="E48" s="78">
        <f>'Sales Scenario Analysis'!F96-'Sales Scenario Analysis'!F68</f>
        <v>-1017010.450220021</v>
      </c>
      <c r="F48" s="78">
        <f>'Sales Scenario Analysis'!G96-'Sales Scenario Analysis'!G68</f>
        <v>-974087.05115620093</v>
      </c>
      <c r="G48" s="78">
        <f>'Sales Scenario Analysis'!H96-'Sales Scenario Analysis'!H68</f>
        <v>-546504.88269637688</v>
      </c>
      <c r="H48" s="78">
        <f>'Sales Scenario Analysis'!I96-'Sales Scenario Analysis'!I68</f>
        <v>-347655.02710664715</v>
      </c>
      <c r="I48" s="78">
        <f>'Sales Scenario Analysis'!J96-'Sales Scenario Analysis'!J68</f>
        <v>-385946.78598176292</v>
      </c>
      <c r="J48" s="78">
        <f>'Sales Scenario Analysis'!K96-'Sales Scenario Analysis'!K68</f>
        <v>-349787.86038548406</v>
      </c>
      <c r="K48" s="78">
        <f>'Sales Scenario Analysis'!L96-'Sales Scenario Analysis'!L68</f>
        <v>-174725.45299957902</v>
      </c>
      <c r="L48" s="78">
        <f>'Sales Scenario Analysis'!M96-'Sales Scenario Analysis'!M68</f>
        <v>-194540.2962796269</v>
      </c>
      <c r="M48" s="78">
        <f>'Sales Scenario Analysis'!N96-'Sales Scenario Analysis'!N68</f>
        <v>-182629.69798078598</v>
      </c>
      <c r="N48" s="78">
        <f>'Sales Scenario Analysis'!O96-'Sales Scenario Analysis'!O68</f>
        <v>-89607.962882279884</v>
      </c>
      <c r="O48" s="78">
        <f>'Sales Scenario Analysis'!P96-'Sales Scenario Analysis'!P68</f>
        <v>-106316.21285379003</v>
      </c>
      <c r="P48" s="78">
        <f>'Sales Scenario Analysis'!Q96-'Sales Scenario Analysis'!Q68</f>
        <v>-125845.87524565915</v>
      </c>
      <c r="Q48" s="78">
        <f>'Sales Scenario Analysis'!R96-'Sales Scenario Analysis'!R68</f>
        <v>-102079.37757600518</v>
      </c>
      <c r="R48" s="78">
        <f>'Sales Scenario Analysis'!S96-'Sales Scenario Analysis'!S68</f>
        <v>-106974.96243141592</v>
      </c>
      <c r="S48" s="78">
        <f>'Sales Scenario Analysis'!T96-'Sales Scenario Analysis'!T68</f>
        <v>-58680.848626045045</v>
      </c>
      <c r="T48" s="78">
        <f>'Sales Scenario Analysis'!U96-'Sales Scenario Analysis'!U68</f>
        <v>0</v>
      </c>
      <c r="U48" s="78">
        <f>'Sales Scenario Analysis'!V96-'Sales Scenario Analysis'!V68</f>
        <v>0</v>
      </c>
      <c r="V48" s="78">
        <f>'Sales Scenario Analysis'!W96-'Sales Scenario Analysis'!W68</f>
        <v>0</v>
      </c>
    </row>
    <row r="49" spans="1:23" ht="16" customHeight="1">
      <c r="A49" s="7" t="s">
        <v>65</v>
      </c>
      <c r="B49" s="78">
        <f>'Sales Scenario Analysis'!C97-'Sales Scenario Analysis'!C69</f>
        <v>-5867177.6376953991</v>
      </c>
      <c r="C49" s="78">
        <f>'Sales Scenario Analysis'!D97-'Sales Scenario Analysis'!D69</f>
        <v>-6193752.3333768584</v>
      </c>
      <c r="D49" s="78">
        <f>'Sales Scenario Analysis'!E97-'Sales Scenario Analysis'!E69</f>
        <v>-6908222.5806687828</v>
      </c>
      <c r="E49" s="78">
        <f>'Sales Scenario Analysis'!F97-'Sales Scenario Analysis'!F69</f>
        <v>-6541984.8797590947</v>
      </c>
      <c r="F49" s="78">
        <f>'Sales Scenario Analysis'!G97-'Sales Scenario Analysis'!G69</f>
        <v>-6337377.8614866743</v>
      </c>
      <c r="G49" s="78">
        <f>'Sales Scenario Analysis'!H97-'Sales Scenario Analysis'!H69</f>
        <v>-4043151.8867146438</v>
      </c>
      <c r="H49" s="78">
        <f>'Sales Scenario Analysis'!I97-'Sales Scenario Analysis'!I69</f>
        <v>-2361381.2325544422</v>
      </c>
      <c r="I49" s="78">
        <f>'Sales Scenario Analysis'!J97-'Sales Scenario Analysis'!J69</f>
        <v>-2548999.0839338815</v>
      </c>
      <c r="J49" s="78">
        <f>'Sales Scenario Analysis'!K97-'Sales Scenario Analysis'!K69</f>
        <v>-2332552.5160188833</v>
      </c>
      <c r="K49" s="78">
        <f>'Sales Scenario Analysis'!L97-'Sales Scenario Analysis'!L69</f>
        <v>-1507084.2495967569</v>
      </c>
      <c r="L49" s="78">
        <f>'Sales Scenario Analysis'!M97-'Sales Scenario Analysis'!M69</f>
        <v>-1712880.84379391</v>
      </c>
      <c r="M49" s="78">
        <f>'Sales Scenario Analysis'!N97-'Sales Scenario Analysis'!N69</f>
        <v>-1589652.4026948996</v>
      </c>
      <c r="N49" s="78">
        <f>'Sales Scenario Analysis'!O97-'Sales Scenario Analysis'!O69</f>
        <v>-777753.36609528121</v>
      </c>
      <c r="O49" s="78">
        <f>'Sales Scenario Analysis'!P97-'Sales Scenario Analysis'!P69</f>
        <v>-890788.54088543169</v>
      </c>
      <c r="P49" s="78">
        <f>'Sales Scenario Analysis'!Q97-'Sales Scenario Analysis'!Q69</f>
        <v>-1022615.5407965034</v>
      </c>
      <c r="Q49" s="78">
        <f>'Sales Scenario Analysis'!R97-'Sales Scenario Analysis'!R69</f>
        <v>-629037.93036505952</v>
      </c>
      <c r="R49" s="78">
        <f>'Sales Scenario Analysis'!S97-'Sales Scenario Analysis'!S69</f>
        <v>-659780.2122747004</v>
      </c>
      <c r="S49" s="78">
        <f>'Sales Scenario Analysis'!T97-'Sales Scenario Analysis'!T69</f>
        <v>-404274.85661276337</v>
      </c>
      <c r="T49" s="78">
        <f>'Sales Scenario Analysis'!U97-'Sales Scenario Analysis'!U69</f>
        <v>0</v>
      </c>
      <c r="U49" s="78">
        <f>'Sales Scenario Analysis'!V97-'Sales Scenario Analysis'!V69</f>
        <v>0</v>
      </c>
      <c r="V49" s="78">
        <f>'Sales Scenario Analysis'!W97-'Sales Scenario Analysis'!W69</f>
        <v>0</v>
      </c>
    </row>
    <row r="50" spans="1:23" ht="16" customHeight="1" thickBot="1">
      <c r="A50" s="10" t="s">
        <v>66</v>
      </c>
      <c r="B50" s="79">
        <f>'Sales Scenario Analysis'!C98-'Sales Scenario Analysis'!C70</f>
        <v>-1161705.0739076689</v>
      </c>
      <c r="C50" s="79">
        <f>'Sales Scenario Analysis'!D98-'Sales Scenario Analysis'!D70</f>
        <v>-1257385.6001030323</v>
      </c>
      <c r="D50" s="79">
        <f>'Sales Scenario Analysis'!E98-'Sales Scenario Analysis'!E70</f>
        <v>-1461460.0080307643</v>
      </c>
      <c r="E50" s="79">
        <f>'Sales Scenario Analysis'!F98-'Sales Scenario Analysis'!F70</f>
        <v>-1479938.933643783</v>
      </c>
      <c r="F50" s="79">
        <f>'Sales Scenario Analysis'!G98-'Sales Scenario Analysis'!G70</f>
        <v>-1432056.3958125899</v>
      </c>
      <c r="G50" s="79">
        <f>'Sales Scenario Analysis'!H98-'Sales Scenario Analysis'!H70</f>
        <v>-792946.02034113684</v>
      </c>
      <c r="H50" s="79">
        <f>'Sales Scenario Analysis'!I98-'Sales Scenario Analysis'!I70</f>
        <v>-464685.48684364581</v>
      </c>
      <c r="I50" s="79">
        <f>'Sales Scenario Analysis'!J98-'Sales Scenario Analysis'!J70</f>
        <v>-517949.13176999497</v>
      </c>
      <c r="J50" s="79">
        <f>'Sales Scenario Analysis'!K98-'Sales Scenario Analysis'!K70</f>
        <v>-460309.29582431098</v>
      </c>
      <c r="K50" s="79">
        <f>'Sales Scenario Analysis'!L98-'Sales Scenario Analysis'!L70</f>
        <v>-290209.18761197501</v>
      </c>
      <c r="L50" s="79">
        <f>'Sales Scenario Analysis'!M98-'Sales Scenario Analysis'!M70</f>
        <v>-346786.64640988293</v>
      </c>
      <c r="M50" s="79">
        <f>'Sales Scenario Analysis'!N98-'Sales Scenario Analysis'!N70</f>
        <v>-310962.35862756986</v>
      </c>
      <c r="N50" s="79">
        <f>'Sales Scenario Analysis'!O98-'Sales Scenario Analysis'!O70</f>
        <v>-152060.63674804685</v>
      </c>
      <c r="O50" s="79">
        <f>'Sales Scenario Analysis'!P98-'Sales Scenario Analysis'!P70</f>
        <v>-182103.29763898393</v>
      </c>
      <c r="P50" s="79">
        <f>'Sales Scenario Analysis'!Q98-'Sales Scenario Analysis'!Q70</f>
        <v>-218515.39884661417</v>
      </c>
      <c r="Q50" s="79">
        <f>'Sales Scenario Analysis'!R98-'Sales Scenario Analysis'!R70</f>
        <v>-140785.22912688227</v>
      </c>
      <c r="R50" s="79">
        <f>'Sales Scenario Analysis'!S98-'Sales Scenario Analysis'!S70</f>
        <v>-149431.5648535802</v>
      </c>
      <c r="S50" s="79">
        <f>'Sales Scenario Analysis'!T98-'Sales Scenario Analysis'!T70</f>
        <v>-79881.694870860083</v>
      </c>
      <c r="T50" s="79">
        <f>'Sales Scenario Analysis'!U98-'Sales Scenario Analysis'!U70</f>
        <v>0</v>
      </c>
      <c r="U50" s="79">
        <f>'Sales Scenario Analysis'!V98-'Sales Scenario Analysis'!V70</f>
        <v>0</v>
      </c>
      <c r="V50" s="79">
        <f>'Sales Scenario Analysis'!W98-'Sales Scenario Analysis'!W70</f>
        <v>0</v>
      </c>
    </row>
    <row r="51" spans="1:23" ht="17" customHeight="1" thickTop="1">
      <c r="A51" s="7" t="s">
        <v>6</v>
      </c>
      <c r="B51" s="76">
        <f t="shared" ref="B51:V51" si="1">SUM(B38:B50)</f>
        <v>-11560691.009105299</v>
      </c>
      <c r="C51" s="76">
        <f t="shared" si="1"/>
        <v>-12366273.295549653</v>
      </c>
      <c r="D51" s="76">
        <f t="shared" si="1"/>
        <v>-14263281.852816131</v>
      </c>
      <c r="E51" s="76">
        <f t="shared" si="1"/>
        <v>-14402534.594036585</v>
      </c>
      <c r="F51" s="76">
        <f t="shared" si="1"/>
        <v>-13844321.479694497</v>
      </c>
      <c r="G51" s="76">
        <f t="shared" si="1"/>
        <v>-7711814.2953189779</v>
      </c>
      <c r="H51" s="76">
        <f t="shared" si="1"/>
        <v>-4540839.8861664794</v>
      </c>
      <c r="I51" s="76">
        <f t="shared" si="1"/>
        <v>-5072564.2075726558</v>
      </c>
      <c r="J51" s="76">
        <f t="shared" si="1"/>
        <v>-4535856.9287291439</v>
      </c>
      <c r="K51" s="76">
        <f t="shared" si="1"/>
        <v>-2807468.2552937046</v>
      </c>
      <c r="L51" s="76">
        <f t="shared" si="1"/>
        <v>-3264066.1185233174</v>
      </c>
      <c r="M51" s="76">
        <f t="shared" si="1"/>
        <v>-2970222.6545924628</v>
      </c>
      <c r="N51" s="76">
        <f t="shared" si="1"/>
        <v>-1452426.2854584879</v>
      </c>
      <c r="O51" s="76">
        <f t="shared" si="1"/>
        <v>-1725426.7428425776</v>
      </c>
      <c r="P51" s="76">
        <f t="shared" si="1"/>
        <v>-2051304.4293703581</v>
      </c>
      <c r="Q51" s="76">
        <f t="shared" si="1"/>
        <v>-1382340.9770576807</v>
      </c>
      <c r="R51" s="76">
        <f t="shared" si="1"/>
        <v>-1458683.3403682816</v>
      </c>
      <c r="S51" s="76">
        <f t="shared" si="1"/>
        <v>-787524.92967561085</v>
      </c>
      <c r="T51" s="76">
        <f t="shared" si="1"/>
        <v>0</v>
      </c>
      <c r="U51" s="76">
        <f t="shared" si="1"/>
        <v>0</v>
      </c>
      <c r="V51" s="76">
        <f t="shared" si="1"/>
        <v>0</v>
      </c>
    </row>
    <row r="52" spans="1:23">
      <c r="A52" s="7" t="s">
        <v>103</v>
      </c>
      <c r="B52" s="76">
        <f>SUM($B$51:B51)</f>
        <v>-11560691.009105299</v>
      </c>
      <c r="C52" s="76">
        <f>SUM($B$51:C51)</f>
        <v>-23926964.304654952</v>
      </c>
      <c r="D52" s="76">
        <f>SUM($B$51:D51)</f>
        <v>-38190246.157471083</v>
      </c>
      <c r="E52" s="76">
        <f>SUM($B$51:E51)</f>
        <v>-52592780.75150767</v>
      </c>
      <c r="F52" s="76">
        <f>SUM($B$51:F51)</f>
        <v>-66437102.23120217</v>
      </c>
      <c r="G52" s="76">
        <f>SUM($B$51:G51)</f>
        <v>-74148916.526521146</v>
      </c>
      <c r="H52" s="76">
        <f>SUM($B$51:H51)</f>
        <v>-78689756.412687629</v>
      </c>
      <c r="I52" s="76">
        <f>SUM($B$51:I51)</f>
        <v>-83762320.620260283</v>
      </c>
      <c r="J52" s="76">
        <f>SUM($B$51:J51)</f>
        <v>-88298177.54898943</v>
      </c>
      <c r="K52" s="76">
        <f>SUM($B$51:K51)</f>
        <v>-91105645.804283142</v>
      </c>
      <c r="L52" s="76">
        <f>SUM($B$51:L51)</f>
        <v>-94369711.922806457</v>
      </c>
      <c r="M52" s="76">
        <f>SUM($B$51:M51)</f>
        <v>-97339934.577398926</v>
      </c>
      <c r="N52" s="76">
        <f>SUM($B$51:N51)</f>
        <v>-98792360.862857416</v>
      </c>
      <c r="O52" s="76">
        <f>SUM($B$51:O51)</f>
        <v>-100517787.6057</v>
      </c>
      <c r="P52" s="76">
        <f>SUM($B$51:P51)</f>
        <v>-102569092.03507036</v>
      </c>
      <c r="Q52" s="76">
        <f>SUM($B$51:Q51)</f>
        <v>-103951433.01212804</v>
      </c>
      <c r="R52" s="76">
        <f>SUM($B$51:R51)</f>
        <v>-105410116.35249633</v>
      </c>
      <c r="S52" s="76">
        <f>SUM($B$51:S51)</f>
        <v>-106197641.28217193</v>
      </c>
      <c r="T52" s="76">
        <f>SUM($B$51:T51)</f>
        <v>-106197641.28217193</v>
      </c>
      <c r="U52" s="76">
        <f>SUM($B$51:U51)</f>
        <v>-106197641.28217193</v>
      </c>
      <c r="V52" s="76">
        <f>SUM($B$51:V51)</f>
        <v>-106197641.28217193</v>
      </c>
    </row>
    <row r="56" spans="1:23" ht="26" customHeight="1">
      <c r="A56" s="109" t="s">
        <v>105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>
      <c r="A57" s="91" t="s">
        <v>106</v>
      </c>
      <c r="B57" s="92" t="s">
        <v>27</v>
      </c>
      <c r="C57" s="13">
        <v>43951</v>
      </c>
      <c r="D57" s="13">
        <v>43982</v>
      </c>
      <c r="E57" s="13">
        <v>44012</v>
      </c>
      <c r="F57" s="13">
        <v>44043</v>
      </c>
      <c r="G57" s="13">
        <v>44074</v>
      </c>
      <c r="H57" s="13">
        <v>44104</v>
      </c>
      <c r="I57" s="13">
        <v>44135</v>
      </c>
      <c r="J57" s="13">
        <v>44165</v>
      </c>
      <c r="K57" s="14">
        <v>44196</v>
      </c>
      <c r="L57" s="13">
        <v>44227</v>
      </c>
      <c r="M57" s="14">
        <v>44255</v>
      </c>
      <c r="N57" s="13">
        <v>44286</v>
      </c>
      <c r="O57" s="14">
        <v>44316</v>
      </c>
      <c r="P57" s="13">
        <v>44347</v>
      </c>
      <c r="Q57" s="14">
        <v>44377</v>
      </c>
      <c r="R57" s="13">
        <v>44408</v>
      </c>
      <c r="S57" s="14">
        <v>44439</v>
      </c>
      <c r="T57" s="13">
        <v>44469</v>
      </c>
      <c r="U57" s="13">
        <v>44500</v>
      </c>
      <c r="V57" s="14">
        <v>44530</v>
      </c>
      <c r="W57" s="13">
        <v>44561</v>
      </c>
    </row>
    <row r="58" spans="1:23">
      <c r="A58" s="91" t="s">
        <v>107</v>
      </c>
      <c r="B58" s="91" t="s">
        <v>57</v>
      </c>
      <c r="C58" s="89">
        <v>643965.70992746402</v>
      </c>
      <c r="D58" s="89">
        <v>701145.601475943</v>
      </c>
      <c r="E58" s="89">
        <v>851928.93611561495</v>
      </c>
      <c r="F58" s="89">
        <v>1480997.638419979</v>
      </c>
      <c r="G58" s="89">
        <v>1403326.7450638521</v>
      </c>
      <c r="H58" s="89">
        <v>578976.01225838379</v>
      </c>
      <c r="I58" s="89">
        <v>553803.51355797204</v>
      </c>
      <c r="J58" s="89">
        <v>668037.89350032376</v>
      </c>
      <c r="K58" s="89">
        <v>571472.80390489579</v>
      </c>
      <c r="L58" s="89">
        <v>543387.69235314941</v>
      </c>
      <c r="M58" s="89">
        <v>679137.88291960838</v>
      </c>
      <c r="N58" s="89">
        <v>572723.57988831599</v>
      </c>
      <c r="O58" s="89">
        <v>545196.40301235381</v>
      </c>
      <c r="P58" s="89">
        <v>703958.81939765543</v>
      </c>
      <c r="Q58" s="89">
        <v>913253.19354947715</v>
      </c>
      <c r="R58" s="89">
        <v>1315934.494308661</v>
      </c>
      <c r="S58" s="89">
        <v>1398970.8873211739</v>
      </c>
      <c r="T58" s="89">
        <v>571961.95914393722</v>
      </c>
      <c r="U58" s="89">
        <v>546933.23775896837</v>
      </c>
      <c r="V58" s="89">
        <v>652386.08194640232</v>
      </c>
      <c r="W58" s="89">
        <v>552374.7224578677</v>
      </c>
    </row>
    <row r="59" spans="1:23">
      <c r="A59" s="91" t="s">
        <v>107</v>
      </c>
      <c r="B59" s="91" t="s">
        <v>58</v>
      </c>
      <c r="C59" s="89">
        <v>72643.76905731039</v>
      </c>
      <c r="D59" s="89">
        <v>114824.72141542631</v>
      </c>
      <c r="E59" s="89">
        <v>214016.93516583179</v>
      </c>
      <c r="F59" s="89">
        <v>566888.81966156827</v>
      </c>
      <c r="G59" s="89">
        <v>527499.14755612484</v>
      </c>
      <c r="H59" s="89">
        <v>71831.617489171884</v>
      </c>
      <c r="I59" s="89">
        <v>56300.856559120853</v>
      </c>
      <c r="J59" s="89">
        <v>122786.25898780031</v>
      </c>
      <c r="K59" s="89">
        <v>58053.337997741954</v>
      </c>
      <c r="L59" s="89">
        <v>35095.218128782377</v>
      </c>
      <c r="M59" s="89">
        <v>127101.41334712419</v>
      </c>
      <c r="N59" s="89">
        <v>66195.719145158946</v>
      </c>
      <c r="O59" s="89">
        <v>57285.909611600771</v>
      </c>
      <c r="P59" s="89">
        <v>162082.39454244939</v>
      </c>
      <c r="Q59" s="89">
        <v>290657.13461823348</v>
      </c>
      <c r="R59" s="89">
        <v>533387.80328306323</v>
      </c>
      <c r="S59" s="89">
        <v>591159.62399820855</v>
      </c>
      <c r="T59" s="89">
        <v>96572.73449261456</v>
      </c>
      <c r="U59" s="89">
        <v>81362.092896072922</v>
      </c>
      <c r="V59" s="89">
        <v>146690.57491266541</v>
      </c>
      <c r="W59" s="89">
        <v>82538.910300650314</v>
      </c>
    </row>
    <row r="60" spans="1:23">
      <c r="A60" s="91" t="s">
        <v>107</v>
      </c>
      <c r="B60" s="91" t="s">
        <v>37</v>
      </c>
      <c r="C60" s="89">
        <v>-221463.82299956959</v>
      </c>
      <c r="D60" s="89">
        <v>-177296.14826480069</v>
      </c>
      <c r="E60" s="89">
        <v>-107500.7191374836</v>
      </c>
      <c r="F60" s="89">
        <v>121309.4766642476</v>
      </c>
      <c r="G60" s="89">
        <v>105973.3397261185</v>
      </c>
      <c r="H60" s="89">
        <v>-204371.02333257921</v>
      </c>
      <c r="I60" s="89">
        <v>-208326.8941764175</v>
      </c>
      <c r="J60" s="89">
        <v>-170420.46097536079</v>
      </c>
      <c r="K60" s="89">
        <v>-217291.6835651664</v>
      </c>
      <c r="L60" s="89">
        <v>-244216.046682621</v>
      </c>
      <c r="M60" s="89">
        <v>-169061.38898619561</v>
      </c>
      <c r="N60" s="89">
        <v>-222199.31472052619</v>
      </c>
      <c r="O60" s="89">
        <v>-237069.30070673049</v>
      </c>
      <c r="P60" s="89">
        <v>-166333.85567117861</v>
      </c>
      <c r="Q60" s="89">
        <v>-84382.999420368622</v>
      </c>
      <c r="R60" s="89">
        <v>68562.171613564409</v>
      </c>
      <c r="S60" s="89">
        <v>113132.1420740812</v>
      </c>
      <c r="T60" s="89">
        <v>-207860.0370021312</v>
      </c>
      <c r="U60" s="89">
        <v>-215835.3905283027</v>
      </c>
      <c r="V60" s="89">
        <v>-177536.42451218469</v>
      </c>
      <c r="W60" s="89">
        <v>-221675.14056271291</v>
      </c>
    </row>
    <row r="61" spans="1:23">
      <c r="A61" s="91" t="s">
        <v>107</v>
      </c>
      <c r="B61" s="91" t="s">
        <v>41</v>
      </c>
      <c r="C61" s="89">
        <v>461676.7277431892</v>
      </c>
      <c r="D61" s="89">
        <v>507168.67575327802</v>
      </c>
      <c r="E61" s="89">
        <v>642966.13417427603</v>
      </c>
      <c r="F61" s="89">
        <v>1227266.3362437461</v>
      </c>
      <c r="G61" s="89">
        <v>1159991.1400246869</v>
      </c>
      <c r="H61" s="89">
        <v>483225.00239025441</v>
      </c>
      <c r="I61" s="89">
        <v>442674.36440493568</v>
      </c>
      <c r="J61" s="89">
        <v>531572.56605423498</v>
      </c>
      <c r="K61" s="89">
        <v>441703.6318346503</v>
      </c>
      <c r="L61" s="89">
        <v>436968.72986723197</v>
      </c>
      <c r="M61" s="89">
        <v>536308.58163681661</v>
      </c>
      <c r="N61" s="89">
        <v>479216.96905794338</v>
      </c>
      <c r="O61" s="89">
        <v>464488.30550875509</v>
      </c>
      <c r="P61" s="89">
        <v>624300.79851759737</v>
      </c>
      <c r="Q61" s="89">
        <v>815195.90913060005</v>
      </c>
      <c r="R61" s="89">
        <v>1249126.057226199</v>
      </c>
      <c r="S61" s="89">
        <v>1328177.0211665209</v>
      </c>
      <c r="T61" s="89">
        <v>557422.76411957538</v>
      </c>
      <c r="U61" s="89">
        <v>524605.19730064005</v>
      </c>
      <c r="V61" s="89">
        <v>619486.88606096862</v>
      </c>
      <c r="W61" s="89">
        <v>525770.01654393366</v>
      </c>
    </row>
    <row r="62" spans="1:23">
      <c r="A62" s="91" t="s">
        <v>107</v>
      </c>
      <c r="B62" s="91" t="s">
        <v>59</v>
      </c>
      <c r="C62" s="89">
        <v>297835.24993188801</v>
      </c>
      <c r="D62" s="89">
        <v>332342.16625007812</v>
      </c>
      <c r="E62" s="89">
        <v>439360.56541224592</v>
      </c>
      <c r="F62" s="89">
        <v>953699.63637166645</v>
      </c>
      <c r="G62" s="89">
        <v>888593.21571147791</v>
      </c>
      <c r="H62" s="89">
        <v>301721.94985817652</v>
      </c>
      <c r="I62" s="89">
        <v>266486.62940860039</v>
      </c>
      <c r="J62" s="89">
        <v>346810.93332331529</v>
      </c>
      <c r="K62" s="89">
        <v>273479.51440286677</v>
      </c>
      <c r="L62" s="89">
        <v>273479.45808454539</v>
      </c>
      <c r="M62" s="89">
        <v>357924.15078895033</v>
      </c>
      <c r="N62" s="89">
        <v>302041.55314736749</v>
      </c>
      <c r="O62" s="89">
        <v>284984.50742323289</v>
      </c>
      <c r="P62" s="89">
        <v>415959.36369883688</v>
      </c>
      <c r="Q62" s="89">
        <v>573354.54578176339</v>
      </c>
      <c r="R62" s="89">
        <v>932233.73829456803</v>
      </c>
      <c r="S62" s="89">
        <v>994806.08431047527</v>
      </c>
      <c r="T62" s="89">
        <v>348739.95649186289</v>
      </c>
      <c r="U62" s="89">
        <v>321822.92986960558</v>
      </c>
      <c r="V62" s="89">
        <v>404244.43197535467</v>
      </c>
      <c r="W62" s="89">
        <v>327039.37010314892</v>
      </c>
    </row>
    <row r="63" spans="1:23">
      <c r="A63" s="91" t="s">
        <v>107</v>
      </c>
      <c r="B63" s="91" t="s">
        <v>46</v>
      </c>
      <c r="C63" s="89">
        <v>656879.03633016313</v>
      </c>
      <c r="D63" s="89">
        <v>689536.23968357092</v>
      </c>
      <c r="E63" s="89">
        <v>817428.5604399516</v>
      </c>
      <c r="F63" s="89">
        <v>1509091.1456224681</v>
      </c>
      <c r="G63" s="89">
        <v>1413650.527758535</v>
      </c>
      <c r="H63" s="89">
        <v>656043.42881490651</v>
      </c>
      <c r="I63" s="89">
        <v>600481.27120524703</v>
      </c>
      <c r="J63" s="89">
        <v>702118.73088473093</v>
      </c>
      <c r="K63" s="89">
        <v>616290.68728600547</v>
      </c>
      <c r="L63" s="89">
        <v>649474.61572272831</v>
      </c>
      <c r="M63" s="89">
        <v>707617.37701243348</v>
      </c>
      <c r="N63" s="89">
        <v>663163.0080493897</v>
      </c>
      <c r="O63" s="89">
        <v>671447.0363724432</v>
      </c>
      <c r="P63" s="89">
        <v>851611.15984699421</v>
      </c>
      <c r="Q63" s="89">
        <v>1060951.2306569971</v>
      </c>
      <c r="R63" s="89">
        <v>1568584.0334118819</v>
      </c>
      <c r="S63" s="89">
        <v>1644209.184756405</v>
      </c>
      <c r="T63" s="89">
        <v>767014.66594312573</v>
      </c>
      <c r="U63" s="89">
        <v>725202.81552929746</v>
      </c>
      <c r="V63" s="89">
        <v>836286.60491742799</v>
      </c>
      <c r="W63" s="89">
        <v>737439.55885832454</v>
      </c>
    </row>
    <row r="64" spans="1:23">
      <c r="A64" s="91" t="s">
        <v>107</v>
      </c>
      <c r="B64" s="91" t="s">
        <v>60</v>
      </c>
      <c r="C64" s="89">
        <v>-214076.76031202771</v>
      </c>
      <c r="D64" s="89">
        <v>-194551.8362935709</v>
      </c>
      <c r="E64" s="89">
        <v>-130058.9911296105</v>
      </c>
      <c r="F64" s="89">
        <v>160203.6135232182</v>
      </c>
      <c r="G64" s="89">
        <v>127862.9042326507</v>
      </c>
      <c r="H64" s="89">
        <v>-200649.03294269991</v>
      </c>
      <c r="I64" s="89">
        <v>-214106.201541491</v>
      </c>
      <c r="J64" s="89">
        <v>-165125.51152329761</v>
      </c>
      <c r="K64" s="89">
        <v>-204749.68503254681</v>
      </c>
      <c r="L64" s="89">
        <v>-212014.89888203799</v>
      </c>
      <c r="M64" s="89">
        <v>-162887.5318611275</v>
      </c>
      <c r="N64" s="89">
        <v>-197979.7722549465</v>
      </c>
      <c r="O64" s="89">
        <v>-202249.232997977</v>
      </c>
      <c r="P64" s="89">
        <v>-133763.29576343621</v>
      </c>
      <c r="Q64" s="89">
        <v>-44067.352514097933</v>
      </c>
      <c r="R64" s="89">
        <v>151174.5546891487</v>
      </c>
      <c r="S64" s="89">
        <v>186263.3080314057</v>
      </c>
      <c r="T64" s="89">
        <v>-165584.88639624469</v>
      </c>
      <c r="U64" s="89">
        <v>-177432.55148750439</v>
      </c>
      <c r="V64" s="89">
        <v>-130797.7377286525</v>
      </c>
      <c r="W64" s="89">
        <v>-172673.73205930041</v>
      </c>
    </row>
    <row r="65" spans="1:23">
      <c r="A65" s="91" t="s">
        <v>107</v>
      </c>
      <c r="B65" s="91" t="s">
        <v>61</v>
      </c>
      <c r="C65" s="89">
        <v>-211119.47026735579</v>
      </c>
      <c r="D65" s="89">
        <v>-181028.06607771479</v>
      </c>
      <c r="E65" s="89">
        <v>-114869.3721638181</v>
      </c>
      <c r="F65" s="89">
        <v>134292.93472655959</v>
      </c>
      <c r="G65" s="89">
        <v>108196.77724882741</v>
      </c>
      <c r="H65" s="89">
        <v>-193551.0763264008</v>
      </c>
      <c r="I65" s="89">
        <v>-204566.47427583841</v>
      </c>
      <c r="J65" s="89">
        <v>-160574.18197793499</v>
      </c>
      <c r="K65" s="89">
        <v>-205062.32175512391</v>
      </c>
      <c r="L65" s="89">
        <v>-221055.71809399259</v>
      </c>
      <c r="M65" s="89">
        <v>-156642.29516117179</v>
      </c>
      <c r="N65" s="89">
        <v>-198433.70139225569</v>
      </c>
      <c r="O65" s="89">
        <v>-206228.34992614231</v>
      </c>
      <c r="P65" s="89">
        <v>-134432.80855819309</v>
      </c>
      <c r="Q65" s="89">
        <v>-49395.891630037171</v>
      </c>
      <c r="R65" s="89">
        <v>118823.2134821676</v>
      </c>
      <c r="S65" s="89">
        <v>158381.74841938651</v>
      </c>
      <c r="T65" s="89">
        <v>-171250.32301176529</v>
      </c>
      <c r="U65" s="89">
        <v>-181671.47522250639</v>
      </c>
      <c r="V65" s="89">
        <v>-137971.20451775039</v>
      </c>
      <c r="W65" s="89">
        <v>-181522.730493043</v>
      </c>
    </row>
    <row r="66" spans="1:23">
      <c r="A66" s="91" t="s">
        <v>107</v>
      </c>
      <c r="B66" s="91" t="s">
        <v>62</v>
      </c>
      <c r="C66" s="89">
        <v>3188216.6240530079</v>
      </c>
      <c r="D66" s="89">
        <v>3375941.8305830089</v>
      </c>
      <c r="E66" s="89">
        <v>3813374.0556740328</v>
      </c>
      <c r="F66" s="89">
        <v>5277559.4258770719</v>
      </c>
      <c r="G66" s="89">
        <v>5089311.1428428683</v>
      </c>
      <c r="H66" s="89">
        <v>2975530.31326698</v>
      </c>
      <c r="I66" s="89">
        <v>2908682.7116977479</v>
      </c>
      <c r="J66" s="89">
        <v>3228473.269369286</v>
      </c>
      <c r="K66" s="89">
        <v>2947112.7155289641</v>
      </c>
      <c r="L66" s="89">
        <v>2851268.4563442739</v>
      </c>
      <c r="M66" s="89">
        <v>3255507.7647508751</v>
      </c>
      <c r="N66" s="89">
        <v>2968084.6238632612</v>
      </c>
      <c r="O66" s="89">
        <v>2924455.6909831259</v>
      </c>
      <c r="P66" s="89">
        <v>3395534.8564615818</v>
      </c>
      <c r="Q66" s="89">
        <v>3971311.3549981611</v>
      </c>
      <c r="R66" s="89">
        <v>4984850.837429286</v>
      </c>
      <c r="S66" s="89">
        <v>5240405.423238907</v>
      </c>
      <c r="T66" s="89">
        <v>2995935.510529459</v>
      </c>
      <c r="U66" s="89">
        <v>2929591.9412147859</v>
      </c>
      <c r="V66" s="89">
        <v>3232742.2017597021</v>
      </c>
      <c r="W66" s="89">
        <v>2947755.3527647471</v>
      </c>
    </row>
    <row r="67" spans="1:23">
      <c r="A67" s="91" t="s">
        <v>107</v>
      </c>
      <c r="B67" s="91" t="s">
        <v>63</v>
      </c>
      <c r="C67" s="89">
        <v>1091186.125520891</v>
      </c>
      <c r="D67" s="89">
        <v>1177355.1689394859</v>
      </c>
      <c r="E67" s="89">
        <v>1372703.7392150201</v>
      </c>
      <c r="F67" s="89">
        <v>2110808.2328545558</v>
      </c>
      <c r="G67" s="89">
        <v>2012060.7753865891</v>
      </c>
      <c r="H67" s="89">
        <v>989444.28330838424</v>
      </c>
      <c r="I67" s="89">
        <v>958482.38341750065</v>
      </c>
      <c r="J67" s="89">
        <v>1114643.61408022</v>
      </c>
      <c r="K67" s="89">
        <v>990619.10821823694</v>
      </c>
      <c r="L67" s="89">
        <v>953868.957800376</v>
      </c>
      <c r="M67" s="89">
        <v>1131761.019563965</v>
      </c>
      <c r="N67" s="89">
        <v>989667.6951871597</v>
      </c>
      <c r="O67" s="89">
        <v>968831.42888506642</v>
      </c>
      <c r="P67" s="89">
        <v>1185620.7418359539</v>
      </c>
      <c r="Q67" s="89">
        <v>1453167.9003321419</v>
      </c>
      <c r="R67" s="89">
        <v>1935953.1661489289</v>
      </c>
      <c r="S67" s="89">
        <v>2048659.6406993091</v>
      </c>
      <c r="T67" s="89">
        <v>994393.12478827999</v>
      </c>
      <c r="U67" s="89">
        <v>963723.51002321392</v>
      </c>
      <c r="V67" s="89">
        <v>1107298.67559146</v>
      </c>
      <c r="W67" s="89">
        <v>977382.47846124182</v>
      </c>
    </row>
    <row r="68" spans="1:23">
      <c r="A68" s="91" t="s">
        <v>107</v>
      </c>
      <c r="B68" s="91" t="s">
        <v>64</v>
      </c>
      <c r="C68" s="89">
        <v>1837916.0653010199</v>
      </c>
      <c r="D68" s="89">
        <v>1931588.168140308</v>
      </c>
      <c r="E68" s="89">
        <v>2205312.6085277819</v>
      </c>
      <c r="F68" s="89">
        <v>3390034.834066737</v>
      </c>
      <c r="G68" s="89">
        <v>3246956.8371873382</v>
      </c>
      <c r="H68" s="89">
        <v>1821682.942321257</v>
      </c>
      <c r="I68" s="89">
        <v>1738275.1355332341</v>
      </c>
      <c r="J68" s="89">
        <v>1929733.9299088169</v>
      </c>
      <c r="K68" s="89">
        <v>1748939.301927421</v>
      </c>
      <c r="L68" s="89">
        <v>1747254.5299957891</v>
      </c>
      <c r="M68" s="89">
        <v>1945402.962796266</v>
      </c>
      <c r="N68" s="89">
        <v>1826296.97980786</v>
      </c>
      <c r="O68" s="89">
        <v>1792159.257645597</v>
      </c>
      <c r="P68" s="89">
        <v>2126324.257075794</v>
      </c>
      <c r="Q68" s="89">
        <v>2516917.5049131792</v>
      </c>
      <c r="R68" s="89">
        <v>3402645.9192001452</v>
      </c>
      <c r="S68" s="89">
        <v>3565832.0810472108</v>
      </c>
      <c r="T68" s="89">
        <v>1956028.287534833</v>
      </c>
      <c r="U68" s="89">
        <v>1888902.6150187161</v>
      </c>
      <c r="V68" s="89">
        <v>2090081.388719691</v>
      </c>
      <c r="W68" s="89">
        <v>1898202.9801202409</v>
      </c>
    </row>
    <row r="69" spans="1:23">
      <c r="A69" s="91" t="s">
        <v>107</v>
      </c>
      <c r="B69" s="91" t="s">
        <v>65</v>
      </c>
      <c r="C69" s="89">
        <v>8381682.3395648561</v>
      </c>
      <c r="D69" s="89">
        <v>8848217.6191097982</v>
      </c>
      <c r="E69" s="89">
        <v>9868889.4009554051</v>
      </c>
      <c r="F69" s="89">
        <v>13083969.759518189</v>
      </c>
      <c r="G69" s="89">
        <v>12674755.72297335</v>
      </c>
      <c r="H69" s="89">
        <v>8086303.7734292876</v>
      </c>
      <c r="I69" s="89">
        <v>7871270.7751814732</v>
      </c>
      <c r="J69" s="89">
        <v>8496663.6131129358</v>
      </c>
      <c r="K69" s="89">
        <v>7775175.0533962762</v>
      </c>
      <c r="L69" s="89">
        <v>7535421.2479837853</v>
      </c>
      <c r="M69" s="89">
        <v>8564404.2189695574</v>
      </c>
      <c r="N69" s="89">
        <v>7948262.0134745007</v>
      </c>
      <c r="O69" s="89">
        <v>7777533.6609528027</v>
      </c>
      <c r="P69" s="89">
        <v>8907885.4088543206</v>
      </c>
      <c r="Q69" s="89">
        <v>10226155.40796506</v>
      </c>
      <c r="R69" s="89">
        <v>12580758.607301099</v>
      </c>
      <c r="S69" s="89">
        <v>13195604.24549403</v>
      </c>
      <c r="T69" s="89">
        <v>8085497.1322552646</v>
      </c>
      <c r="U69" s="89">
        <v>7900614.1636684937</v>
      </c>
      <c r="V69" s="89">
        <v>8554841.0543575566</v>
      </c>
      <c r="W69" s="89">
        <v>7864265.2744578496</v>
      </c>
    </row>
    <row r="70" spans="1:23">
      <c r="A70" s="91" t="s">
        <v>107</v>
      </c>
      <c r="B70" s="91" t="s">
        <v>66</v>
      </c>
      <c r="C70" s="89">
        <v>1659578.677010956</v>
      </c>
      <c r="D70" s="89">
        <v>1796265.143004332</v>
      </c>
      <c r="E70" s="89">
        <v>2087800.0114725209</v>
      </c>
      <c r="F70" s="89">
        <v>2959877.867287566</v>
      </c>
      <c r="G70" s="89">
        <v>2864112.7916251798</v>
      </c>
      <c r="H70" s="89">
        <v>1585892.0406822739</v>
      </c>
      <c r="I70" s="89">
        <v>1548951.6228121519</v>
      </c>
      <c r="J70" s="89">
        <v>1726497.1058999831</v>
      </c>
      <c r="K70" s="89">
        <v>1534364.3194143709</v>
      </c>
      <c r="L70" s="89">
        <v>1451045.9380598769</v>
      </c>
      <c r="M70" s="89">
        <v>1733933.232049413</v>
      </c>
      <c r="N70" s="89">
        <v>1554811.7931378509</v>
      </c>
      <c r="O70" s="89">
        <v>1520606.3674804729</v>
      </c>
      <c r="P70" s="89">
        <v>1821032.976389837</v>
      </c>
      <c r="Q70" s="89">
        <v>2185153.9884661431</v>
      </c>
      <c r="R70" s="89">
        <v>2815704.5825376231</v>
      </c>
      <c r="S70" s="89">
        <v>2988631.2970715822</v>
      </c>
      <c r="T70" s="89">
        <v>1597633.8974172091</v>
      </c>
      <c r="U70" s="89">
        <v>1556901.5338809299</v>
      </c>
      <c r="V70" s="89">
        <v>1735282.428152954</v>
      </c>
      <c r="W70" s="89">
        <v>1549500.6230863661</v>
      </c>
    </row>
    <row r="71" spans="1:23">
      <c r="A71" s="91" t="s">
        <v>107</v>
      </c>
      <c r="B71" s="91" t="s">
        <v>6</v>
      </c>
      <c r="C71" s="93">
        <v>17644920.27086179</v>
      </c>
      <c r="D71" s="93">
        <v>18921509.283719141</v>
      </c>
      <c r="E71" s="93">
        <v>21961351.864721771</v>
      </c>
      <c r="F71" s="93">
        <v>32975999.720837571</v>
      </c>
      <c r="G71" s="93">
        <v>31622291.067337599</v>
      </c>
      <c r="H71" s="93">
        <v>16952080.231217399</v>
      </c>
      <c r="I71" s="93">
        <v>16318409.693784241</v>
      </c>
      <c r="J71" s="93">
        <v>18371217.760645051</v>
      </c>
      <c r="K71" s="93">
        <v>16330106.78355859</v>
      </c>
      <c r="L71" s="93">
        <v>15799978.18068189</v>
      </c>
      <c r="M71" s="93">
        <v>18550507.38782651</v>
      </c>
      <c r="N71" s="93">
        <v>16751851.146391081</v>
      </c>
      <c r="O71" s="93">
        <v>16361441.684244599</v>
      </c>
      <c r="P71" s="93">
        <v>19759780.81662821</v>
      </c>
      <c r="Q71" s="93">
        <v>23828271.92684726</v>
      </c>
      <c r="R71" s="93">
        <v>31657739.17892633</v>
      </c>
      <c r="S71" s="93">
        <v>33454232.68762869</v>
      </c>
      <c r="T71" s="93">
        <v>17426504.78630602</v>
      </c>
      <c r="U71" s="93">
        <v>16864720.619922411</v>
      </c>
      <c r="V71" s="93">
        <v>18933034.961635601</v>
      </c>
      <c r="W71" s="93">
        <v>16886397.68403931</v>
      </c>
    </row>
    <row r="72" spans="1:23">
      <c r="A72" s="91" t="s">
        <v>108</v>
      </c>
      <c r="B72" s="91" t="s">
        <v>57</v>
      </c>
      <c r="C72" s="89">
        <v>450775.99694922479</v>
      </c>
      <c r="D72" s="89">
        <v>490801.92103316012</v>
      </c>
      <c r="E72" s="89">
        <v>596350.25528093043</v>
      </c>
      <c r="F72" s="89">
        <v>1184798.1107359829</v>
      </c>
      <c r="G72" s="89">
        <v>1122661.3960510809</v>
      </c>
      <c r="H72" s="89">
        <v>463180.80980670708</v>
      </c>
      <c r="I72" s="89">
        <v>498423.16220217478</v>
      </c>
      <c r="J72" s="89">
        <v>601234.10415029142</v>
      </c>
      <c r="K72" s="89">
        <v>514325.52351440617</v>
      </c>
      <c r="L72" s="89">
        <v>516218.30773549189</v>
      </c>
      <c r="M72" s="89">
        <v>645180.98877362791</v>
      </c>
      <c r="N72" s="89">
        <v>544087.40089390019</v>
      </c>
      <c r="O72" s="89">
        <v>528840.51092198316</v>
      </c>
      <c r="P72" s="89">
        <v>682840.05481572577</v>
      </c>
      <c r="Q72" s="89">
        <v>885855.5977429928</v>
      </c>
      <c r="R72" s="89">
        <v>1315934.494308661</v>
      </c>
      <c r="S72" s="89">
        <v>1398970.8873211739</v>
      </c>
      <c r="T72" s="89">
        <v>571961.95914393722</v>
      </c>
      <c r="U72" s="89">
        <v>546933.23775896837</v>
      </c>
      <c r="V72" s="89">
        <v>652386.08194640232</v>
      </c>
      <c r="W72" s="89">
        <v>552374.7224578677</v>
      </c>
    </row>
    <row r="73" spans="1:23">
      <c r="A73" s="91" t="s">
        <v>108</v>
      </c>
      <c r="B73" s="91" t="s">
        <v>58</v>
      </c>
      <c r="C73" s="89">
        <v>50850.638340117272</v>
      </c>
      <c r="D73" s="89">
        <v>80377.304990798439</v>
      </c>
      <c r="E73" s="89">
        <v>149811.8546160823</v>
      </c>
      <c r="F73" s="89">
        <v>453511.05572925461</v>
      </c>
      <c r="G73" s="89">
        <v>421999.3180448999</v>
      </c>
      <c r="H73" s="89">
        <v>57465.293991337508</v>
      </c>
      <c r="I73" s="89">
        <v>50670.770903208773</v>
      </c>
      <c r="J73" s="89">
        <v>110507.6330890203</v>
      </c>
      <c r="K73" s="89">
        <v>52248.004197967763</v>
      </c>
      <c r="L73" s="89">
        <v>33340.457222343262</v>
      </c>
      <c r="M73" s="89">
        <v>120746.342679768</v>
      </c>
      <c r="N73" s="89">
        <v>62885.933187900999</v>
      </c>
      <c r="O73" s="89">
        <v>55567.332323252747</v>
      </c>
      <c r="P73" s="89">
        <v>157219.92270617589</v>
      </c>
      <c r="Q73" s="89">
        <v>281937.42057968653</v>
      </c>
      <c r="R73" s="89">
        <v>533387.80328306323</v>
      </c>
      <c r="S73" s="89">
        <v>591159.62399820855</v>
      </c>
      <c r="T73" s="89">
        <v>96572.73449261456</v>
      </c>
      <c r="U73" s="89">
        <v>81362.092896072922</v>
      </c>
      <c r="V73" s="89">
        <v>146690.57491266541</v>
      </c>
      <c r="W73" s="89">
        <v>82538.910300650314</v>
      </c>
    </row>
    <row r="74" spans="1:23">
      <c r="A74" s="91" t="s">
        <v>108</v>
      </c>
      <c r="B74" s="91" t="s">
        <v>37</v>
      </c>
      <c r="C74" s="89">
        <v>-155024.6760996987</v>
      </c>
      <c r="D74" s="89">
        <v>-124107.30378536051</v>
      </c>
      <c r="E74" s="89">
        <v>-75250.50339623855</v>
      </c>
      <c r="F74" s="89">
        <v>97047.581331398091</v>
      </c>
      <c r="G74" s="89">
        <v>84778.671780894801</v>
      </c>
      <c r="H74" s="89">
        <v>-163496.81866606339</v>
      </c>
      <c r="I74" s="89">
        <v>-187494.20475877571</v>
      </c>
      <c r="J74" s="89">
        <v>-153378.41487782469</v>
      </c>
      <c r="K74" s="89">
        <v>-195562.51520864971</v>
      </c>
      <c r="L74" s="89">
        <v>-232005.24434849</v>
      </c>
      <c r="M74" s="89">
        <v>-160608.31953688589</v>
      </c>
      <c r="N74" s="89">
        <v>-211089.34898449981</v>
      </c>
      <c r="O74" s="89">
        <v>-229957.22168552861</v>
      </c>
      <c r="P74" s="89">
        <v>-161343.84000104331</v>
      </c>
      <c r="Q74" s="89">
        <v>-81851.509437757559</v>
      </c>
      <c r="R74" s="89">
        <v>68562.171613564409</v>
      </c>
      <c r="S74" s="89">
        <v>113132.1420740812</v>
      </c>
      <c r="T74" s="89">
        <v>-207860.0370021312</v>
      </c>
      <c r="U74" s="89">
        <v>-215835.3905283027</v>
      </c>
      <c r="V74" s="89">
        <v>-177536.42451218469</v>
      </c>
      <c r="W74" s="89">
        <v>-221675.14056271291</v>
      </c>
    </row>
    <row r="75" spans="1:23">
      <c r="A75" s="91" t="s">
        <v>108</v>
      </c>
      <c r="B75" s="91" t="s">
        <v>41</v>
      </c>
      <c r="C75" s="89">
        <v>230838.3638715946</v>
      </c>
      <c r="D75" s="89">
        <v>253584.33787663901</v>
      </c>
      <c r="E75" s="89">
        <v>321483.06708713801</v>
      </c>
      <c r="F75" s="89">
        <v>859086.4353706222</v>
      </c>
      <c r="G75" s="89">
        <v>811993.79801728099</v>
      </c>
      <c r="H75" s="89">
        <v>338257.50167317799</v>
      </c>
      <c r="I75" s="89">
        <v>354139.49152394861</v>
      </c>
      <c r="J75" s="89">
        <v>425258.052843388</v>
      </c>
      <c r="K75" s="89">
        <v>353362.90546772018</v>
      </c>
      <c r="L75" s="89">
        <v>393271.85688050883</v>
      </c>
      <c r="M75" s="89">
        <v>482677.72347313497</v>
      </c>
      <c r="N75" s="89">
        <v>431295.27215214912</v>
      </c>
      <c r="O75" s="89">
        <v>441263.89023331739</v>
      </c>
      <c r="P75" s="89">
        <v>593085.75859171746</v>
      </c>
      <c r="Q75" s="89">
        <v>774436.11367406999</v>
      </c>
      <c r="R75" s="89">
        <v>1249126.057226199</v>
      </c>
      <c r="S75" s="89">
        <v>1328177.0211665209</v>
      </c>
      <c r="T75" s="89">
        <v>557422.76411957538</v>
      </c>
      <c r="U75" s="89">
        <v>524605.19730064005</v>
      </c>
      <c r="V75" s="89">
        <v>619486.88606096862</v>
      </c>
      <c r="W75" s="89">
        <v>525770.01654393366</v>
      </c>
    </row>
    <row r="76" spans="1:23">
      <c r="A76" s="91" t="s">
        <v>108</v>
      </c>
      <c r="B76" s="91" t="s">
        <v>59</v>
      </c>
      <c r="C76" s="89">
        <v>208484.6749523216</v>
      </c>
      <c r="D76" s="89">
        <v>232639.51637505461</v>
      </c>
      <c r="E76" s="89">
        <v>307552.39578857209</v>
      </c>
      <c r="F76" s="89">
        <v>762959.70909733325</v>
      </c>
      <c r="G76" s="89">
        <v>710874.57256918238</v>
      </c>
      <c r="H76" s="89">
        <v>241377.55988654119</v>
      </c>
      <c r="I76" s="89">
        <v>239837.96646774039</v>
      </c>
      <c r="J76" s="89">
        <v>312129.83999098378</v>
      </c>
      <c r="K76" s="89">
        <v>246131.56296258009</v>
      </c>
      <c r="L76" s="89">
        <v>259805.48518031821</v>
      </c>
      <c r="M76" s="89">
        <v>340027.94324950268</v>
      </c>
      <c r="N76" s="89">
        <v>286939.47548999911</v>
      </c>
      <c r="O76" s="89">
        <v>276434.97220053588</v>
      </c>
      <c r="P76" s="89">
        <v>403480.58278787183</v>
      </c>
      <c r="Q76" s="89">
        <v>556153.90940831043</v>
      </c>
      <c r="R76" s="89">
        <v>932233.73829456803</v>
      </c>
      <c r="S76" s="89">
        <v>994806.08431047527</v>
      </c>
      <c r="T76" s="89">
        <v>348739.95649186289</v>
      </c>
      <c r="U76" s="89">
        <v>321822.92986960558</v>
      </c>
      <c r="V76" s="89">
        <v>404244.43197535467</v>
      </c>
      <c r="W76" s="89">
        <v>327039.37010314892</v>
      </c>
    </row>
    <row r="77" spans="1:23">
      <c r="A77" s="91" t="s">
        <v>108</v>
      </c>
      <c r="B77" s="91" t="s">
        <v>46</v>
      </c>
      <c r="C77" s="89">
        <v>459815.32543111418</v>
      </c>
      <c r="D77" s="89">
        <v>482675.36777849961</v>
      </c>
      <c r="E77" s="89">
        <v>572199.99230796611</v>
      </c>
      <c r="F77" s="89">
        <v>1207272.916497974</v>
      </c>
      <c r="G77" s="89">
        <v>1130920.4222068279</v>
      </c>
      <c r="H77" s="89">
        <v>524834.74305192521</v>
      </c>
      <c r="I77" s="89">
        <v>540433.14408472239</v>
      </c>
      <c r="J77" s="89">
        <v>631906.85779625783</v>
      </c>
      <c r="K77" s="89">
        <v>554661.61855740496</v>
      </c>
      <c r="L77" s="89">
        <v>617000.88493659184</v>
      </c>
      <c r="M77" s="89">
        <v>672236.50816181174</v>
      </c>
      <c r="N77" s="89">
        <v>630004.85764692014</v>
      </c>
      <c r="O77" s="89">
        <v>651303.62528126989</v>
      </c>
      <c r="P77" s="89">
        <v>826062.8250515844</v>
      </c>
      <c r="Q77" s="89">
        <v>1029122.693737287</v>
      </c>
      <c r="R77" s="89">
        <v>1568584.0334118819</v>
      </c>
      <c r="S77" s="89">
        <v>1644209.184756405</v>
      </c>
      <c r="T77" s="89">
        <v>767014.66594312573</v>
      </c>
      <c r="U77" s="89">
        <v>725202.81552929746</v>
      </c>
      <c r="V77" s="89">
        <v>836286.60491742799</v>
      </c>
      <c r="W77" s="89">
        <v>737439.55885832454</v>
      </c>
    </row>
    <row r="78" spans="1:23">
      <c r="A78" s="91" t="s">
        <v>108</v>
      </c>
      <c r="B78" s="91" t="s">
        <v>60</v>
      </c>
      <c r="C78" s="89">
        <v>-149853.73221841941</v>
      </c>
      <c r="D78" s="89">
        <v>-136186.2854054996</v>
      </c>
      <c r="E78" s="89">
        <v>-91041.293790727315</v>
      </c>
      <c r="F78" s="89">
        <v>128162.89081857449</v>
      </c>
      <c r="G78" s="89">
        <v>102290.3233861206</v>
      </c>
      <c r="H78" s="89">
        <v>-160519.22635415991</v>
      </c>
      <c r="I78" s="89">
        <v>-192695.5813873419</v>
      </c>
      <c r="J78" s="89">
        <v>-148612.96037096789</v>
      </c>
      <c r="K78" s="89">
        <v>-184274.71652929211</v>
      </c>
      <c r="L78" s="89">
        <v>-201414.15393793609</v>
      </c>
      <c r="M78" s="89">
        <v>-154743.1552680711</v>
      </c>
      <c r="N78" s="89">
        <v>-188080.78364219909</v>
      </c>
      <c r="O78" s="89">
        <v>-196181.75600803769</v>
      </c>
      <c r="P78" s="89">
        <v>-129750.3968905331</v>
      </c>
      <c r="Q78" s="89">
        <v>-42745.331938674994</v>
      </c>
      <c r="R78" s="89">
        <v>151174.5546891487</v>
      </c>
      <c r="S78" s="89">
        <v>186263.3080314057</v>
      </c>
      <c r="T78" s="89">
        <v>-165584.88639624469</v>
      </c>
      <c r="U78" s="89">
        <v>-177432.55148750439</v>
      </c>
      <c r="V78" s="89">
        <v>-130797.7377286525</v>
      </c>
      <c r="W78" s="89">
        <v>-172673.73205930041</v>
      </c>
    </row>
    <row r="79" spans="1:23">
      <c r="A79" s="91" t="s">
        <v>108</v>
      </c>
      <c r="B79" s="91" t="s">
        <v>61</v>
      </c>
      <c r="C79" s="89">
        <v>-147783.62918714911</v>
      </c>
      <c r="D79" s="89">
        <v>-126719.6462544003</v>
      </c>
      <c r="E79" s="89">
        <v>-80408.560514672645</v>
      </c>
      <c r="F79" s="89">
        <v>107434.3477812476</v>
      </c>
      <c r="G79" s="89">
        <v>86557.421799061965</v>
      </c>
      <c r="H79" s="89">
        <v>-154840.8610611207</v>
      </c>
      <c r="I79" s="89">
        <v>-184109.8268482546</v>
      </c>
      <c r="J79" s="89">
        <v>-144516.76378014151</v>
      </c>
      <c r="K79" s="89">
        <v>-184556.08957961149</v>
      </c>
      <c r="L79" s="89">
        <v>-210002.932189293</v>
      </c>
      <c r="M79" s="89">
        <v>-148810.18040311319</v>
      </c>
      <c r="N79" s="89">
        <v>-188512.01632264291</v>
      </c>
      <c r="O79" s="89">
        <v>-200041.49942835799</v>
      </c>
      <c r="P79" s="89">
        <v>-130399.8243014473</v>
      </c>
      <c r="Q79" s="89">
        <v>-47914.014881136063</v>
      </c>
      <c r="R79" s="89">
        <v>118823.2134821676</v>
      </c>
      <c r="S79" s="89">
        <v>158381.74841938651</v>
      </c>
      <c r="T79" s="89">
        <v>-171250.32301176529</v>
      </c>
      <c r="U79" s="89">
        <v>-181671.47522250639</v>
      </c>
      <c r="V79" s="89">
        <v>-137971.20451775039</v>
      </c>
      <c r="W79" s="89">
        <v>-181522.730493043</v>
      </c>
    </row>
    <row r="80" spans="1:23">
      <c r="A80" s="91" t="s">
        <v>108</v>
      </c>
      <c r="B80" s="91" t="s">
        <v>62</v>
      </c>
      <c r="C80" s="89">
        <v>1594108.312026504</v>
      </c>
      <c r="D80" s="89">
        <v>1687970.915291504</v>
      </c>
      <c r="E80" s="89">
        <v>1906687.0278370159</v>
      </c>
      <c r="F80" s="89">
        <v>3694291.5981139499</v>
      </c>
      <c r="G80" s="89">
        <v>3562517.7999900081</v>
      </c>
      <c r="H80" s="89">
        <v>2082871.219286886</v>
      </c>
      <c r="I80" s="89">
        <v>2326946.169358199</v>
      </c>
      <c r="J80" s="89">
        <v>2582778.615495428</v>
      </c>
      <c r="K80" s="89">
        <v>2357690.1724231709</v>
      </c>
      <c r="L80" s="89">
        <v>2566141.610709846</v>
      </c>
      <c r="M80" s="89">
        <v>2929956.9882757869</v>
      </c>
      <c r="N80" s="89">
        <v>2671276.1614769348</v>
      </c>
      <c r="O80" s="89">
        <v>2778232.9064339702</v>
      </c>
      <c r="P80" s="89">
        <v>3225758.113638503</v>
      </c>
      <c r="Q80" s="89">
        <v>3772745.787248252</v>
      </c>
      <c r="R80" s="89">
        <v>4984850.837429286</v>
      </c>
      <c r="S80" s="89">
        <v>5240405.423238907</v>
      </c>
      <c r="T80" s="89">
        <v>2995935.510529459</v>
      </c>
      <c r="U80" s="89">
        <v>2929591.9412147859</v>
      </c>
      <c r="V80" s="89">
        <v>3232742.2017597021</v>
      </c>
      <c r="W80" s="89">
        <v>2947755.3527647471</v>
      </c>
    </row>
    <row r="81" spans="1:23">
      <c r="A81" s="91" t="s">
        <v>108</v>
      </c>
      <c r="B81" s="91" t="s">
        <v>63</v>
      </c>
      <c r="C81" s="89">
        <v>763830.28786462336</v>
      </c>
      <c r="D81" s="89">
        <v>824148.61825764005</v>
      </c>
      <c r="E81" s="89">
        <v>960892.61745051388</v>
      </c>
      <c r="F81" s="89">
        <v>1688646.5862836449</v>
      </c>
      <c r="G81" s="89">
        <v>1609648.6203092709</v>
      </c>
      <c r="H81" s="89">
        <v>791555.42664670746</v>
      </c>
      <c r="I81" s="89">
        <v>862634.14507575065</v>
      </c>
      <c r="J81" s="89">
        <v>1003179.252672198</v>
      </c>
      <c r="K81" s="89">
        <v>891557.19739641331</v>
      </c>
      <c r="L81" s="89">
        <v>906175.50991035718</v>
      </c>
      <c r="M81" s="89">
        <v>1075172.9685857659</v>
      </c>
      <c r="N81" s="89">
        <v>940184.31042780168</v>
      </c>
      <c r="O81" s="89">
        <v>939766.48601851438</v>
      </c>
      <c r="P81" s="89">
        <v>1150052.1195808749</v>
      </c>
      <c r="Q81" s="89">
        <v>1409572.8633221779</v>
      </c>
      <c r="R81" s="89">
        <v>1935953.1661489289</v>
      </c>
      <c r="S81" s="89">
        <v>2048659.6406993091</v>
      </c>
      <c r="T81" s="89">
        <v>994393.12478827999</v>
      </c>
      <c r="U81" s="89">
        <v>963723.51002321392</v>
      </c>
      <c r="V81" s="89">
        <v>1107298.67559146</v>
      </c>
      <c r="W81" s="89">
        <v>977382.47846124182</v>
      </c>
    </row>
    <row r="82" spans="1:23">
      <c r="A82" s="91" t="s">
        <v>108</v>
      </c>
      <c r="B82" s="91" t="s">
        <v>64</v>
      </c>
      <c r="C82" s="89">
        <v>1286541.245710714</v>
      </c>
      <c r="D82" s="89">
        <v>1352111.717698216</v>
      </c>
      <c r="E82" s="89">
        <v>1543718.8259694481</v>
      </c>
      <c r="F82" s="89">
        <v>2712027.8672533901</v>
      </c>
      <c r="G82" s="89">
        <v>2597565.4697498712</v>
      </c>
      <c r="H82" s="89">
        <v>1457346.3538570059</v>
      </c>
      <c r="I82" s="89">
        <v>1564447.6219799099</v>
      </c>
      <c r="J82" s="89">
        <v>1736760.5369179361</v>
      </c>
      <c r="K82" s="89">
        <v>1574045.371734679</v>
      </c>
      <c r="L82" s="89">
        <v>1659891.8034959999</v>
      </c>
      <c r="M82" s="89">
        <v>1848132.814656452</v>
      </c>
      <c r="N82" s="89">
        <v>1734982.1308174671</v>
      </c>
      <c r="O82" s="89">
        <v>1738394.4799162289</v>
      </c>
      <c r="P82" s="89">
        <v>2062534.52936352</v>
      </c>
      <c r="Q82" s="89">
        <v>2441409.979765784</v>
      </c>
      <c r="R82" s="89">
        <v>3402645.9192001452</v>
      </c>
      <c r="S82" s="89">
        <v>3565832.0810472108</v>
      </c>
      <c r="T82" s="89">
        <v>1956028.287534833</v>
      </c>
      <c r="U82" s="89">
        <v>1888902.6150187161</v>
      </c>
      <c r="V82" s="89">
        <v>2090081.388719691</v>
      </c>
      <c r="W82" s="89">
        <v>1898202.9801202409</v>
      </c>
    </row>
    <row r="83" spans="1:23">
      <c r="A83" s="91" t="s">
        <v>108</v>
      </c>
      <c r="B83" s="91" t="s">
        <v>65</v>
      </c>
      <c r="C83" s="89">
        <v>4190841.1697824281</v>
      </c>
      <c r="D83" s="89">
        <v>4424108.8095548991</v>
      </c>
      <c r="E83" s="89">
        <v>4934444.7004777025</v>
      </c>
      <c r="F83" s="89">
        <v>9158778.8316627312</v>
      </c>
      <c r="G83" s="89">
        <v>8872329.0060813464</v>
      </c>
      <c r="H83" s="89">
        <v>5660412.6414005011</v>
      </c>
      <c r="I83" s="89">
        <v>6297016.6201451793</v>
      </c>
      <c r="J83" s="89">
        <v>6797330.8904903494</v>
      </c>
      <c r="K83" s="89">
        <v>6220140.042717021</v>
      </c>
      <c r="L83" s="89">
        <v>6781879.1231854074</v>
      </c>
      <c r="M83" s="89">
        <v>7707963.7970726024</v>
      </c>
      <c r="N83" s="89">
        <v>7153435.8121270509</v>
      </c>
      <c r="O83" s="89">
        <v>7388656.9779051626</v>
      </c>
      <c r="P83" s="89">
        <v>8462491.1384116039</v>
      </c>
      <c r="Q83" s="89">
        <v>9714847.6375668086</v>
      </c>
      <c r="R83" s="89">
        <v>12580758.607301099</v>
      </c>
      <c r="S83" s="89">
        <v>13195604.24549403</v>
      </c>
      <c r="T83" s="89">
        <v>8085497.1322552646</v>
      </c>
      <c r="U83" s="89">
        <v>7900614.1636684937</v>
      </c>
      <c r="V83" s="89">
        <v>8554841.0543575566</v>
      </c>
      <c r="W83" s="89">
        <v>7864265.2744578496</v>
      </c>
    </row>
    <row r="84" spans="1:23">
      <c r="A84" s="91" t="s">
        <v>108</v>
      </c>
      <c r="B84" s="91" t="s">
        <v>66</v>
      </c>
      <c r="C84" s="89">
        <v>829789.33850547823</v>
      </c>
      <c r="D84" s="89">
        <v>898132.5715021661</v>
      </c>
      <c r="E84" s="89">
        <v>1043900.005736261</v>
      </c>
      <c r="F84" s="89">
        <v>2071914.507101296</v>
      </c>
      <c r="G84" s="89">
        <v>2004878.9541376261</v>
      </c>
      <c r="H84" s="89">
        <v>1110124.4284775921</v>
      </c>
      <c r="I84" s="89">
        <v>1239161.298249722</v>
      </c>
      <c r="J84" s="89">
        <v>1381197.684719987</v>
      </c>
      <c r="K84" s="89">
        <v>1227491.455531497</v>
      </c>
      <c r="L84" s="89">
        <v>1305941.34425389</v>
      </c>
      <c r="M84" s="89">
        <v>1560539.908844471</v>
      </c>
      <c r="N84" s="89">
        <v>1399330.613824066</v>
      </c>
      <c r="O84" s="89">
        <v>1444576.0491064501</v>
      </c>
      <c r="P84" s="89">
        <v>1729981.327570345</v>
      </c>
      <c r="Q84" s="89">
        <v>2075896.2890428361</v>
      </c>
      <c r="R84" s="89">
        <v>2815704.5825376231</v>
      </c>
      <c r="S84" s="89">
        <v>2988631.2970715822</v>
      </c>
      <c r="T84" s="89">
        <v>1597633.8974172091</v>
      </c>
      <c r="U84" s="89">
        <v>1556901.5338809299</v>
      </c>
      <c r="V84" s="89">
        <v>1735282.428152954</v>
      </c>
      <c r="W84" s="89">
        <v>1549500.6230863661</v>
      </c>
    </row>
    <row r="85" spans="1:23">
      <c r="A85" s="91" t="s">
        <v>108</v>
      </c>
      <c r="B85" s="91" t="s">
        <v>6</v>
      </c>
      <c r="C85" s="93">
        <v>9613213.3159288522</v>
      </c>
      <c r="D85" s="93">
        <v>10339537.844913321</v>
      </c>
      <c r="E85" s="93">
        <v>12090340.38484999</v>
      </c>
      <c r="F85" s="93">
        <v>24125932.4377774</v>
      </c>
      <c r="G85" s="93">
        <v>23119015.774123471</v>
      </c>
      <c r="H85" s="93">
        <v>12248569.071997041</v>
      </c>
      <c r="I85" s="93">
        <v>13409410.77699618</v>
      </c>
      <c r="J85" s="93">
        <v>15135775.329136901</v>
      </c>
      <c r="K85" s="93">
        <v>13427260.533185311</v>
      </c>
      <c r="L85" s="93">
        <v>14396244.053035039</v>
      </c>
      <c r="M85" s="93">
        <v>16918474.32856486</v>
      </c>
      <c r="N85" s="93">
        <v>15266739.81909485</v>
      </c>
      <c r="O85" s="93">
        <v>15616856.753218761</v>
      </c>
      <c r="P85" s="93">
        <v>18872012.311324898</v>
      </c>
      <c r="Q85" s="93">
        <v>22769467.43583063</v>
      </c>
      <c r="R85" s="93">
        <v>31657739.17892633</v>
      </c>
      <c r="S85" s="93">
        <v>33454232.68762869</v>
      </c>
      <c r="T85" s="93">
        <v>17426504.78630602</v>
      </c>
      <c r="U85" s="93">
        <v>16864720.619922411</v>
      </c>
      <c r="V85" s="93">
        <v>18933034.961635601</v>
      </c>
      <c r="W85" s="93">
        <v>16886397.68403931</v>
      </c>
    </row>
    <row r="86" spans="1:23">
      <c r="A86" s="91" t="s">
        <v>109</v>
      </c>
      <c r="B86" s="91" t="s">
        <v>57</v>
      </c>
      <c r="C86" s="89">
        <v>321982.85496373201</v>
      </c>
      <c r="D86" s="89">
        <v>350572.8007379715</v>
      </c>
      <c r="E86" s="89">
        <v>425964.46805780748</v>
      </c>
      <c r="F86" s="89">
        <v>1036698.3468939851</v>
      </c>
      <c r="G86" s="89">
        <v>982328.72154469602</v>
      </c>
      <c r="H86" s="89">
        <v>405283.20858086861</v>
      </c>
      <c r="I86" s="89">
        <v>443042.81084637757</v>
      </c>
      <c r="J86" s="89">
        <v>534430.31480025908</v>
      </c>
      <c r="K86" s="89">
        <v>457178.24312391668</v>
      </c>
      <c r="L86" s="89">
        <v>489048.92311783449</v>
      </c>
      <c r="M86" s="89">
        <v>611224.09462764754</v>
      </c>
      <c r="N86" s="89">
        <v>515451.2218994844</v>
      </c>
      <c r="O86" s="89">
        <v>517936.58286173613</v>
      </c>
      <c r="P86" s="89">
        <v>668760.87842777267</v>
      </c>
      <c r="Q86" s="89">
        <v>867590.5338720032</v>
      </c>
      <c r="R86" s="89">
        <v>1276456.4594794021</v>
      </c>
      <c r="S86" s="89">
        <v>1357001.760701539</v>
      </c>
      <c r="T86" s="89">
        <v>554803.10036961909</v>
      </c>
      <c r="U86" s="89">
        <v>546933.23775896837</v>
      </c>
      <c r="V86" s="89">
        <v>652386.08194640232</v>
      </c>
      <c r="W86" s="89">
        <v>552374.7224578677</v>
      </c>
    </row>
    <row r="87" spans="1:23">
      <c r="A87" s="91" t="s">
        <v>109</v>
      </c>
      <c r="B87" s="91" t="s">
        <v>58</v>
      </c>
      <c r="C87" s="89">
        <v>36321.884528655202</v>
      </c>
      <c r="D87" s="89">
        <v>57412.360707713167</v>
      </c>
      <c r="E87" s="89">
        <v>107008.4675829159</v>
      </c>
      <c r="F87" s="89">
        <v>396822.17376309779</v>
      </c>
      <c r="G87" s="89">
        <v>369249.40328928741</v>
      </c>
      <c r="H87" s="89">
        <v>50282.132242420317</v>
      </c>
      <c r="I87" s="89">
        <v>45040.685247296693</v>
      </c>
      <c r="J87" s="89">
        <v>98229.007190240285</v>
      </c>
      <c r="K87" s="89">
        <v>46442.670398193557</v>
      </c>
      <c r="L87" s="89">
        <v>31585.696315904141</v>
      </c>
      <c r="M87" s="89">
        <v>114391.2720124117</v>
      </c>
      <c r="N87" s="89">
        <v>59576.147230643051</v>
      </c>
      <c r="O87" s="89">
        <v>54421.614131020731</v>
      </c>
      <c r="P87" s="89">
        <v>153978.27481532691</v>
      </c>
      <c r="Q87" s="89">
        <v>276124.27788732178</v>
      </c>
      <c r="R87" s="89">
        <v>517386.16918457131</v>
      </c>
      <c r="S87" s="89">
        <v>573424.83527826227</v>
      </c>
      <c r="T87" s="89">
        <v>93675.552457836122</v>
      </c>
      <c r="U87" s="89">
        <v>81362.092896072922</v>
      </c>
      <c r="V87" s="89">
        <v>146690.57491266541</v>
      </c>
      <c r="W87" s="89">
        <v>82538.910300650314</v>
      </c>
    </row>
    <row r="88" spans="1:23">
      <c r="A88" s="91" t="s">
        <v>109</v>
      </c>
      <c r="B88" s="91" t="s">
        <v>37</v>
      </c>
      <c r="C88" s="89">
        <v>-110731.91149978479</v>
      </c>
      <c r="D88" s="89">
        <v>-88648.074132400332</v>
      </c>
      <c r="E88" s="89">
        <v>-53750.35956874182</v>
      </c>
      <c r="F88" s="89">
        <v>84916.633664973313</v>
      </c>
      <c r="G88" s="89">
        <v>74181.337808282929</v>
      </c>
      <c r="H88" s="89">
        <v>-143059.71633280549</v>
      </c>
      <c r="I88" s="89">
        <v>-166661.51534113401</v>
      </c>
      <c r="J88" s="89">
        <v>-136336.36878028861</v>
      </c>
      <c r="K88" s="89">
        <v>-173833.34685213311</v>
      </c>
      <c r="L88" s="89">
        <v>-219794.44201435891</v>
      </c>
      <c r="M88" s="89">
        <v>-152155.2500875761</v>
      </c>
      <c r="N88" s="89">
        <v>-199979.38324847349</v>
      </c>
      <c r="O88" s="89">
        <v>-225215.83567139399</v>
      </c>
      <c r="P88" s="89">
        <v>-158017.16288761969</v>
      </c>
      <c r="Q88" s="89">
        <v>-80163.849449350193</v>
      </c>
      <c r="R88" s="89">
        <v>66505.306465157482</v>
      </c>
      <c r="S88" s="89">
        <v>109738.1778118588</v>
      </c>
      <c r="T88" s="89">
        <v>-201624.23589206731</v>
      </c>
      <c r="U88" s="89">
        <v>-215835.3905283027</v>
      </c>
      <c r="V88" s="89">
        <v>-177536.42451218469</v>
      </c>
      <c r="W88" s="89">
        <v>-221675.14056271291</v>
      </c>
    </row>
    <row r="89" spans="1:23">
      <c r="A89" s="91" t="s">
        <v>109</v>
      </c>
      <c r="B89" s="91" t="s">
        <v>41</v>
      </c>
      <c r="C89" s="89">
        <v>138503.01832295681</v>
      </c>
      <c r="D89" s="89">
        <v>152150.60272598339</v>
      </c>
      <c r="E89" s="89">
        <v>192889.8402522828</v>
      </c>
      <c r="F89" s="89">
        <v>613633.16812187305</v>
      </c>
      <c r="G89" s="89">
        <v>579995.57001234358</v>
      </c>
      <c r="H89" s="89">
        <v>241612.5011951272</v>
      </c>
      <c r="I89" s="89">
        <v>309872.05508345499</v>
      </c>
      <c r="J89" s="89">
        <v>372100.79623796447</v>
      </c>
      <c r="K89" s="89">
        <v>309192.54228425521</v>
      </c>
      <c r="L89" s="89">
        <v>349574.98389378563</v>
      </c>
      <c r="M89" s="89">
        <v>429046.86530945328</v>
      </c>
      <c r="N89" s="89">
        <v>383373.57524635468</v>
      </c>
      <c r="O89" s="89">
        <v>418039.47495787957</v>
      </c>
      <c r="P89" s="89">
        <v>561870.71866583766</v>
      </c>
      <c r="Q89" s="89">
        <v>733676.31821754004</v>
      </c>
      <c r="R89" s="89">
        <v>1186669.7543648891</v>
      </c>
      <c r="S89" s="89">
        <v>1261768.1701081949</v>
      </c>
      <c r="T89" s="89">
        <v>529551.6259135966</v>
      </c>
      <c r="U89" s="89">
        <v>524605.19730064005</v>
      </c>
      <c r="V89" s="89">
        <v>619486.88606096862</v>
      </c>
      <c r="W89" s="89">
        <v>525770.01654393366</v>
      </c>
    </row>
    <row r="90" spans="1:23">
      <c r="A90" s="91" t="s">
        <v>109</v>
      </c>
      <c r="B90" s="91" t="s">
        <v>59</v>
      </c>
      <c r="C90" s="89">
        <v>148917.62496594401</v>
      </c>
      <c r="D90" s="89">
        <v>166171.083125039</v>
      </c>
      <c r="E90" s="89">
        <v>219680.2827061229</v>
      </c>
      <c r="F90" s="89">
        <v>667589.74546016648</v>
      </c>
      <c r="G90" s="89">
        <v>622015.25099803449</v>
      </c>
      <c r="H90" s="89">
        <v>211205.36490072351</v>
      </c>
      <c r="I90" s="89">
        <v>213189.30352688039</v>
      </c>
      <c r="J90" s="89">
        <v>277448.74665865232</v>
      </c>
      <c r="K90" s="89">
        <v>218783.61152229339</v>
      </c>
      <c r="L90" s="89">
        <v>246131.51227609091</v>
      </c>
      <c r="M90" s="89">
        <v>322131.73571005528</v>
      </c>
      <c r="N90" s="89">
        <v>271837.39783263073</v>
      </c>
      <c r="O90" s="89">
        <v>270735.28205207118</v>
      </c>
      <c r="P90" s="89">
        <v>395161.39551389508</v>
      </c>
      <c r="Q90" s="89">
        <v>544686.8184926752</v>
      </c>
      <c r="R90" s="89">
        <v>904266.72614573094</v>
      </c>
      <c r="S90" s="89">
        <v>964961.90178116097</v>
      </c>
      <c r="T90" s="89">
        <v>338277.75779710698</v>
      </c>
      <c r="U90" s="89">
        <v>321822.92986960558</v>
      </c>
      <c r="V90" s="89">
        <v>404244.43197535467</v>
      </c>
      <c r="W90" s="89">
        <v>327039.37010314892</v>
      </c>
    </row>
    <row r="91" spans="1:23">
      <c r="A91" s="91" t="s">
        <v>109</v>
      </c>
      <c r="B91" s="91" t="s">
        <v>46</v>
      </c>
      <c r="C91" s="89">
        <v>328439.51816508162</v>
      </c>
      <c r="D91" s="89">
        <v>344768.11984178552</v>
      </c>
      <c r="E91" s="89">
        <v>408714.2802199758</v>
      </c>
      <c r="F91" s="89">
        <v>1056363.8019357279</v>
      </c>
      <c r="G91" s="89">
        <v>989555.36943097448</v>
      </c>
      <c r="H91" s="89">
        <v>459230.4001704345</v>
      </c>
      <c r="I91" s="89">
        <v>480385.01696419762</v>
      </c>
      <c r="J91" s="89">
        <v>561694.98470778472</v>
      </c>
      <c r="K91" s="89">
        <v>493032.54982880439</v>
      </c>
      <c r="L91" s="89">
        <v>584527.15415045549</v>
      </c>
      <c r="M91" s="89">
        <v>636855.63931119011</v>
      </c>
      <c r="N91" s="89">
        <v>596846.70724445069</v>
      </c>
      <c r="O91" s="89">
        <v>637874.68455382099</v>
      </c>
      <c r="P91" s="89">
        <v>809030.60185464448</v>
      </c>
      <c r="Q91" s="89">
        <v>1007903.669124147</v>
      </c>
      <c r="R91" s="89">
        <v>1521526.512409525</v>
      </c>
      <c r="S91" s="89">
        <v>1594882.9092137129</v>
      </c>
      <c r="T91" s="89">
        <v>744004.22596483189</v>
      </c>
      <c r="U91" s="89">
        <v>725202.81552929746</v>
      </c>
      <c r="V91" s="89">
        <v>836286.60491742799</v>
      </c>
      <c r="W91" s="89">
        <v>737439.55885832454</v>
      </c>
    </row>
    <row r="92" spans="1:23">
      <c r="A92" s="91" t="s">
        <v>109</v>
      </c>
      <c r="B92" s="91" t="s">
        <v>60</v>
      </c>
      <c r="C92" s="89">
        <v>-107038.3801560139</v>
      </c>
      <c r="D92" s="89">
        <v>-97275.918146785436</v>
      </c>
      <c r="E92" s="89">
        <v>-65029.495564805227</v>
      </c>
      <c r="F92" s="89">
        <v>112142.5294662527</v>
      </c>
      <c r="G92" s="89">
        <v>89504.032962855519</v>
      </c>
      <c r="H92" s="89">
        <v>-140454.3230598899</v>
      </c>
      <c r="I92" s="89">
        <v>-171284.96123319279</v>
      </c>
      <c r="J92" s="89">
        <v>-132100.40921863809</v>
      </c>
      <c r="K92" s="89">
        <v>-163799.74802603741</v>
      </c>
      <c r="L92" s="89">
        <v>-190813.40899383419</v>
      </c>
      <c r="M92" s="89">
        <v>-146598.77867501471</v>
      </c>
      <c r="N92" s="89">
        <v>-178181.79502945181</v>
      </c>
      <c r="O92" s="89">
        <v>-192136.77134807821</v>
      </c>
      <c r="P92" s="89">
        <v>-127075.1309752643</v>
      </c>
      <c r="Q92" s="89">
        <v>-41863.984888393032</v>
      </c>
      <c r="R92" s="89">
        <v>146639.31804847429</v>
      </c>
      <c r="S92" s="89">
        <v>180675.40879046349</v>
      </c>
      <c r="T92" s="89">
        <v>-160617.33980435741</v>
      </c>
      <c r="U92" s="89">
        <v>-177432.55148750439</v>
      </c>
      <c r="V92" s="89">
        <v>-130797.7377286525</v>
      </c>
      <c r="W92" s="89">
        <v>-172673.73205930041</v>
      </c>
    </row>
    <row r="93" spans="1:23">
      <c r="A93" s="91" t="s">
        <v>109</v>
      </c>
      <c r="B93" s="91" t="s">
        <v>61</v>
      </c>
      <c r="C93" s="89">
        <v>-105559.7351336779</v>
      </c>
      <c r="D93" s="89">
        <v>-90514.033038857378</v>
      </c>
      <c r="E93" s="89">
        <v>-57434.686081909043</v>
      </c>
      <c r="F93" s="89">
        <v>94005.054308591687</v>
      </c>
      <c r="G93" s="89">
        <v>75737.744074179209</v>
      </c>
      <c r="H93" s="89">
        <v>-135485.75342848059</v>
      </c>
      <c r="I93" s="89">
        <v>-163653.17942067079</v>
      </c>
      <c r="J93" s="89">
        <v>-128459.345582348</v>
      </c>
      <c r="K93" s="89">
        <v>-164049.85740409911</v>
      </c>
      <c r="L93" s="89">
        <v>-198950.14628459339</v>
      </c>
      <c r="M93" s="89">
        <v>-140978.06564505459</v>
      </c>
      <c r="N93" s="89">
        <v>-178590.33125303019</v>
      </c>
      <c r="O93" s="89">
        <v>-195916.93242983511</v>
      </c>
      <c r="P93" s="89">
        <v>-127711.16813028351</v>
      </c>
      <c r="Q93" s="89">
        <v>-46926.09704853531</v>
      </c>
      <c r="R93" s="89">
        <v>115258.51707770251</v>
      </c>
      <c r="S93" s="89">
        <v>153630.2959668049</v>
      </c>
      <c r="T93" s="89">
        <v>-166112.8133214124</v>
      </c>
      <c r="U93" s="89">
        <v>-181671.47522250639</v>
      </c>
      <c r="V93" s="89">
        <v>-137971.20451775039</v>
      </c>
      <c r="W93" s="89">
        <v>-181522.730493043</v>
      </c>
    </row>
    <row r="94" spans="1:23">
      <c r="A94" s="91" t="s">
        <v>109</v>
      </c>
      <c r="B94" s="91" t="s">
        <v>62</v>
      </c>
      <c r="C94" s="89">
        <v>956464.98721590254</v>
      </c>
      <c r="D94" s="89">
        <v>1012782.549174903</v>
      </c>
      <c r="E94" s="89">
        <v>1144012.21670221</v>
      </c>
      <c r="F94" s="89">
        <v>2638779.712938536</v>
      </c>
      <c r="G94" s="89">
        <v>2544655.5714214342</v>
      </c>
      <c r="H94" s="89">
        <v>1487765.15663349</v>
      </c>
      <c r="I94" s="89">
        <v>2036077.8981884229</v>
      </c>
      <c r="J94" s="89">
        <v>2259931.2885584999</v>
      </c>
      <c r="K94" s="89">
        <v>2062978.900870275</v>
      </c>
      <c r="L94" s="89">
        <v>2281014.7650754191</v>
      </c>
      <c r="M94" s="89">
        <v>2604406.2118007001</v>
      </c>
      <c r="N94" s="89">
        <v>2374467.6990906089</v>
      </c>
      <c r="O94" s="89">
        <v>2632010.121884814</v>
      </c>
      <c r="P94" s="89">
        <v>3055981.3708154238</v>
      </c>
      <c r="Q94" s="89">
        <v>3574180.2194983452</v>
      </c>
      <c r="R94" s="89">
        <v>4735608.2955578212</v>
      </c>
      <c r="S94" s="89">
        <v>4978385.1520769605</v>
      </c>
      <c r="T94" s="89">
        <v>2846138.7350029862</v>
      </c>
      <c r="U94" s="89">
        <v>2929591.9412147859</v>
      </c>
      <c r="V94" s="89">
        <v>3232742.2017597021</v>
      </c>
      <c r="W94" s="89">
        <v>2947755.3527647471</v>
      </c>
    </row>
    <row r="95" spans="1:23">
      <c r="A95" s="91" t="s">
        <v>109</v>
      </c>
      <c r="B95" s="91" t="s">
        <v>63</v>
      </c>
      <c r="C95" s="89">
        <v>545593.06276044529</v>
      </c>
      <c r="D95" s="89">
        <v>588677.58446974296</v>
      </c>
      <c r="E95" s="89">
        <v>686351.86960750993</v>
      </c>
      <c r="F95" s="89">
        <v>1477565.7629981891</v>
      </c>
      <c r="G95" s="89">
        <v>1408442.5427706121</v>
      </c>
      <c r="H95" s="89">
        <v>692610.9983158689</v>
      </c>
      <c r="I95" s="89">
        <v>766785.90673400054</v>
      </c>
      <c r="J95" s="89">
        <v>891714.89126417565</v>
      </c>
      <c r="K95" s="89">
        <v>792495.28657458955</v>
      </c>
      <c r="L95" s="89">
        <v>858482.06202033837</v>
      </c>
      <c r="M95" s="89">
        <v>1018584.917607568</v>
      </c>
      <c r="N95" s="89">
        <v>890700.92566844379</v>
      </c>
      <c r="O95" s="89">
        <v>920389.8574408131</v>
      </c>
      <c r="P95" s="89">
        <v>1126339.704744156</v>
      </c>
      <c r="Q95" s="89">
        <v>1380509.505315535</v>
      </c>
      <c r="R95" s="89">
        <v>1877874.5711644611</v>
      </c>
      <c r="S95" s="89">
        <v>1987199.8514783301</v>
      </c>
      <c r="T95" s="89">
        <v>964561.33104463154</v>
      </c>
      <c r="U95" s="89">
        <v>963723.51002321392</v>
      </c>
      <c r="V95" s="89">
        <v>1107298.67559146</v>
      </c>
      <c r="W95" s="89">
        <v>977382.47846124182</v>
      </c>
    </row>
    <row r="96" spans="1:23">
      <c r="A96" s="91" t="s">
        <v>109</v>
      </c>
      <c r="B96" s="91" t="s">
        <v>64</v>
      </c>
      <c r="C96" s="89">
        <v>918958.03265050997</v>
      </c>
      <c r="D96" s="89">
        <v>965794.084070154</v>
      </c>
      <c r="E96" s="89">
        <v>1102656.304263891</v>
      </c>
      <c r="F96" s="89">
        <v>2373024.383846716</v>
      </c>
      <c r="G96" s="89">
        <v>2272869.7860311372</v>
      </c>
      <c r="H96" s="89">
        <v>1275178.0596248801</v>
      </c>
      <c r="I96" s="89">
        <v>1390620.108426587</v>
      </c>
      <c r="J96" s="89">
        <v>1543787.143927054</v>
      </c>
      <c r="K96" s="89">
        <v>1399151.4415419369</v>
      </c>
      <c r="L96" s="89">
        <v>1572529.07699621</v>
      </c>
      <c r="M96" s="89">
        <v>1750862.6665166391</v>
      </c>
      <c r="N96" s="89">
        <v>1643667.281827074</v>
      </c>
      <c r="O96" s="89">
        <v>1702551.2947633171</v>
      </c>
      <c r="P96" s="89">
        <v>2020008.044222004</v>
      </c>
      <c r="Q96" s="89">
        <v>2391071.6296675201</v>
      </c>
      <c r="R96" s="89">
        <v>3300566.54162414</v>
      </c>
      <c r="S96" s="89">
        <v>3458857.1186157949</v>
      </c>
      <c r="T96" s="89">
        <v>1897347.4389087879</v>
      </c>
      <c r="U96" s="89">
        <v>1888902.6150187161</v>
      </c>
      <c r="V96" s="89">
        <v>2090081.388719691</v>
      </c>
      <c r="W96" s="89">
        <v>1898202.9801202409</v>
      </c>
    </row>
    <row r="97" spans="1:23">
      <c r="A97" s="91" t="s">
        <v>109</v>
      </c>
      <c r="B97" s="91" t="s">
        <v>65</v>
      </c>
      <c r="C97" s="89">
        <v>2514504.701869457</v>
      </c>
      <c r="D97" s="89">
        <v>2654465.2857329398</v>
      </c>
      <c r="E97" s="89">
        <v>2960666.8202866218</v>
      </c>
      <c r="F97" s="89">
        <v>6541984.8797590947</v>
      </c>
      <c r="G97" s="89">
        <v>6337377.8614866761</v>
      </c>
      <c r="H97" s="89">
        <v>4043151.8867146438</v>
      </c>
      <c r="I97" s="89">
        <v>5509889.542627031</v>
      </c>
      <c r="J97" s="89">
        <v>5947664.5291790543</v>
      </c>
      <c r="K97" s="89">
        <v>5442622.5373773929</v>
      </c>
      <c r="L97" s="89">
        <v>6028336.9983870285</v>
      </c>
      <c r="M97" s="89">
        <v>6851523.3751756474</v>
      </c>
      <c r="N97" s="89">
        <v>6358609.6107796011</v>
      </c>
      <c r="O97" s="89">
        <v>6999780.2948575215</v>
      </c>
      <c r="P97" s="89">
        <v>8017096.867968889</v>
      </c>
      <c r="Q97" s="89">
        <v>9203539.8671685569</v>
      </c>
      <c r="R97" s="89">
        <v>11951720.67693604</v>
      </c>
      <c r="S97" s="89">
        <v>12535824.03321933</v>
      </c>
      <c r="T97" s="89">
        <v>7681222.2756425012</v>
      </c>
      <c r="U97" s="89">
        <v>7900614.1636684937</v>
      </c>
      <c r="V97" s="89">
        <v>8554841.0543575566</v>
      </c>
      <c r="W97" s="89">
        <v>7864265.2744578496</v>
      </c>
    </row>
    <row r="98" spans="1:23">
      <c r="A98" s="91" t="s">
        <v>109</v>
      </c>
      <c r="B98" s="91" t="s">
        <v>66</v>
      </c>
      <c r="C98" s="89">
        <v>497873.60310328699</v>
      </c>
      <c r="D98" s="89">
        <v>538879.54290129978</v>
      </c>
      <c r="E98" s="89">
        <v>626340.00344175647</v>
      </c>
      <c r="F98" s="89">
        <v>1479938.933643783</v>
      </c>
      <c r="G98" s="89">
        <v>1432056.3958125899</v>
      </c>
      <c r="H98" s="89">
        <v>792946.02034113707</v>
      </c>
      <c r="I98" s="89">
        <v>1084266.1359685061</v>
      </c>
      <c r="J98" s="89">
        <v>1208547.9741299881</v>
      </c>
      <c r="K98" s="89">
        <v>1074055.02359006</v>
      </c>
      <c r="L98" s="89">
        <v>1160836.7504479019</v>
      </c>
      <c r="M98" s="89">
        <v>1387146.5856395301</v>
      </c>
      <c r="N98" s="89">
        <v>1243849.4345102811</v>
      </c>
      <c r="O98" s="89">
        <v>1368545.730732426</v>
      </c>
      <c r="P98" s="89">
        <v>1638929.6787508531</v>
      </c>
      <c r="Q98" s="89">
        <v>1966638.589619529</v>
      </c>
      <c r="R98" s="89">
        <v>2674919.3534107408</v>
      </c>
      <c r="S98" s="89">
        <v>2839199.732218002</v>
      </c>
      <c r="T98" s="89">
        <v>1517752.202546349</v>
      </c>
      <c r="U98" s="89">
        <v>1556901.5338809299</v>
      </c>
      <c r="V98" s="89">
        <v>1735282.428152954</v>
      </c>
      <c r="W98" s="89">
        <v>1549500.6230863661</v>
      </c>
    </row>
    <row r="99" spans="1:23">
      <c r="A99" s="91" t="s">
        <v>109</v>
      </c>
      <c r="B99" s="91" t="s">
        <v>6</v>
      </c>
      <c r="C99" s="93">
        <v>6084229.2617564937</v>
      </c>
      <c r="D99" s="93">
        <v>6555235.9881694894</v>
      </c>
      <c r="E99" s="93">
        <v>7698070.0119056394</v>
      </c>
      <c r="F99" s="93">
        <v>18573465.126800992</v>
      </c>
      <c r="G99" s="93">
        <v>17777969.587643102</v>
      </c>
      <c r="H99" s="93">
        <v>9240265.9358984176</v>
      </c>
      <c r="I99" s="93">
        <v>11777569.807617759</v>
      </c>
      <c r="J99" s="93">
        <v>13298653.5530724</v>
      </c>
      <c r="K99" s="93">
        <v>11794249.854829449</v>
      </c>
      <c r="L99" s="93">
        <v>12992509.92538818</v>
      </c>
      <c r="M99" s="93">
        <v>15286441.269303201</v>
      </c>
      <c r="N99" s="93">
        <v>13781628.491798621</v>
      </c>
      <c r="O99" s="93">
        <v>14909015.398786111</v>
      </c>
      <c r="P99" s="93">
        <v>18034354.07378564</v>
      </c>
      <c r="Q99" s="93">
        <v>21776967.497476891</v>
      </c>
      <c r="R99" s="93">
        <v>30275398.20186865</v>
      </c>
      <c r="S99" s="93">
        <v>31995549.347260412</v>
      </c>
      <c r="T99" s="93">
        <v>16638979.856630409</v>
      </c>
      <c r="U99" s="93">
        <v>16864720.619922411</v>
      </c>
      <c r="V99" s="93">
        <v>18933034.961635601</v>
      </c>
      <c r="W99" s="93">
        <v>16886397.68403931</v>
      </c>
    </row>
  </sheetData>
  <mergeCells count="4">
    <mergeCell ref="A56:K56"/>
    <mergeCell ref="A1:J1"/>
    <mergeCell ref="A11:J11"/>
    <mergeCell ref="A33:J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ED0D0"/>
  </sheetPr>
  <dimension ref="A1:V37"/>
  <sheetViews>
    <sheetView workbookViewId="0">
      <selection activeCell="K51" sqref="K50:K51"/>
    </sheetView>
  </sheetViews>
  <sheetFormatPr baseColWidth="10" defaultColWidth="10.83203125" defaultRowHeight="16"/>
  <cols>
    <col min="1" max="1" width="15.1640625" style="87" bestFit="1" customWidth="1"/>
    <col min="2" max="2" width="16" style="87" customWidth="1"/>
    <col min="3" max="4" width="15" style="87" bestFit="1" customWidth="1"/>
    <col min="5" max="5" width="14.6640625" style="87" bestFit="1" customWidth="1"/>
    <col min="6" max="6" width="15.83203125" style="87" bestFit="1" customWidth="1"/>
    <col min="7" max="10" width="15" style="87" bestFit="1" customWidth="1"/>
    <col min="11" max="12" width="16" style="87" bestFit="1" customWidth="1"/>
    <col min="13" max="22" width="15" style="87" bestFit="1" customWidth="1"/>
    <col min="23" max="53" width="10.83203125" style="87" customWidth="1"/>
    <col min="54" max="16384" width="10.83203125" style="87"/>
  </cols>
  <sheetData>
    <row r="1" spans="1:22" ht="26" customHeight="1">
      <c r="A1" s="106" t="s">
        <v>111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15</v>
      </c>
      <c r="E5" s="67">
        <f>SUM(B16:D16)</f>
        <v>-24414498.575201366</v>
      </c>
      <c r="F5" s="68">
        <f>SUM(B25:D25)</f>
        <v>-24414498.575201366</v>
      </c>
    </row>
    <row r="6" spans="1:22" ht="19" customHeight="1">
      <c r="B6" s="4"/>
      <c r="D6" s="20" t="s">
        <v>16</v>
      </c>
      <c r="E6" s="69">
        <f>SUM(E16:P16)</f>
        <v>-25618535.440605063</v>
      </c>
      <c r="F6" s="70">
        <f>SUM(E25:P25)</f>
        <v>-59771506.821815223</v>
      </c>
    </row>
    <row r="7" spans="1:22" ht="21" customHeight="1" thickBot="1">
      <c r="D7" s="21" t="s">
        <v>86</v>
      </c>
      <c r="E7" s="71">
        <f>SUM(Q16:V16)</f>
        <v>-8919488.5095827207</v>
      </c>
      <c r="F7" s="72">
        <f>SUM(Q25:V25)</f>
        <v>-17838977.019165453</v>
      </c>
      <c r="J7" s="32"/>
    </row>
    <row r="8" spans="1:22" ht="20" customHeight="1" thickTop="1" thickBot="1">
      <c r="B8" s="11"/>
      <c r="D8" s="22" t="s">
        <v>6</v>
      </c>
      <c r="E8" s="73">
        <f>SUM(E5:E7)</f>
        <v>-58952522.52538915</v>
      </c>
      <c r="F8" s="74">
        <f>SUM(F5:F7)</f>
        <v>-102024982.41618204</v>
      </c>
    </row>
    <row r="9" spans="1:22" ht="20" customHeight="1">
      <c r="B9" s="12"/>
    </row>
    <row r="10" spans="1:22" ht="19" customHeight="1">
      <c r="B10" s="12"/>
    </row>
    <row r="11" spans="1:22" ht="26" customHeight="1">
      <c r="A11" s="108" t="s">
        <v>112</v>
      </c>
      <c r="B11" s="107"/>
      <c r="C11" s="107"/>
      <c r="D11" s="107"/>
      <c r="E11" s="107"/>
      <c r="F11" s="107"/>
      <c r="G11" s="107"/>
      <c r="H11" s="107"/>
      <c r="I11" s="107"/>
      <c r="J11" s="107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11" t="s">
        <v>113</v>
      </c>
      <c r="C14" s="94"/>
      <c r="D14" s="94"/>
      <c r="E14" s="94"/>
      <c r="F14" s="94"/>
      <c r="G14" s="94"/>
      <c r="H14" s="94"/>
      <c r="I14" s="94"/>
      <c r="J14" s="95"/>
      <c r="K14" s="111" t="s">
        <v>114</v>
      </c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82">
        <f t="shared" ref="B16:V16" si="0">B33-B32</f>
        <v>0</v>
      </c>
      <c r="C16" s="82">
        <f t="shared" si="0"/>
        <v>-7620721.4855603501</v>
      </c>
      <c r="D16" s="82">
        <f t="shared" si="0"/>
        <v>-16793777.089641016</v>
      </c>
      <c r="E16" s="82">
        <f t="shared" si="0"/>
        <v>-4028980.1883152649</v>
      </c>
      <c r="F16" s="82">
        <f t="shared" si="0"/>
        <v>-2954725.8540754206</v>
      </c>
      <c r="G16" s="82">
        <f t="shared" si="0"/>
        <v>-2509713.6489517316</v>
      </c>
      <c r="H16" s="82">
        <f t="shared" si="0"/>
        <v>-2763477.9112139493</v>
      </c>
      <c r="I16" s="82">
        <f t="shared" si="0"/>
        <v>-2392399.2838396206</v>
      </c>
      <c r="J16" s="82">
        <f t="shared" si="0"/>
        <v>-2419574.9948141389</v>
      </c>
      <c r="K16" s="82">
        <f t="shared" si="0"/>
        <v>-1512851.0451231413</v>
      </c>
      <c r="L16" s="82">
        <f t="shared" si="0"/>
        <v>-1016280.1326385587</v>
      </c>
      <c r="M16" s="82">
        <f t="shared" si="0"/>
        <v>-1584634.806229867</v>
      </c>
      <c r="N16" s="82">
        <f t="shared" si="0"/>
        <v>-1254562.611512512</v>
      </c>
      <c r="O16" s="82">
        <f t="shared" si="0"/>
        <v>-1536235.0161793493</v>
      </c>
      <c r="P16" s="82">
        <f t="shared" si="0"/>
        <v>-1645099.9477115087</v>
      </c>
      <c r="Q16" s="82">
        <f t="shared" si="0"/>
        <v>-1956773.1454758421</v>
      </c>
      <c r="R16" s="82">
        <f t="shared" si="0"/>
        <v>-1547393.151657328</v>
      </c>
      <c r="S16" s="82">
        <f t="shared" si="0"/>
        <v>-1258796.6159999818</v>
      </c>
      <c r="T16" s="82">
        <f t="shared" si="0"/>
        <v>-1521094.6959170997</v>
      </c>
      <c r="U16" s="82">
        <f t="shared" si="0"/>
        <v>-1301113.80211135</v>
      </c>
      <c r="V16" s="82">
        <f t="shared" si="0"/>
        <v>-1334317.0984211192</v>
      </c>
    </row>
    <row r="17" spans="1:22">
      <c r="A17" s="7" t="s">
        <v>103</v>
      </c>
      <c r="B17" s="82">
        <f>SUM($B$16:B16)</f>
        <v>0</v>
      </c>
      <c r="C17" s="82">
        <f>SUM($B$16:C16)</f>
        <v>-7620721.4855603501</v>
      </c>
      <c r="D17" s="82">
        <f>SUM($B$16:D16)</f>
        <v>-24414498.575201366</v>
      </c>
      <c r="E17" s="82">
        <f>SUM($B$16:E16)</f>
        <v>-28443478.763516631</v>
      </c>
      <c r="F17" s="82">
        <f>SUM($B$16:F16)</f>
        <v>-31398204.617592052</v>
      </c>
      <c r="G17" s="82">
        <f>SUM($B$16:G16)</f>
        <v>-33907918.266543783</v>
      </c>
      <c r="H17" s="82">
        <f>SUM($B$16:H16)</f>
        <v>-36671396.177757733</v>
      </c>
      <c r="I17" s="82">
        <f>SUM($B$16:I16)</f>
        <v>-39063795.461597353</v>
      </c>
      <c r="J17" s="82">
        <f>SUM($B$16:J16)</f>
        <v>-41483370.456411496</v>
      </c>
      <c r="K17" s="82">
        <f>SUM($B$16:K16)</f>
        <v>-42996221.501534641</v>
      </c>
      <c r="L17" s="82">
        <f>SUM($B$16:L16)</f>
        <v>-44012501.6341732</v>
      </c>
      <c r="M17" s="82">
        <f>SUM($B$16:M16)</f>
        <v>-45597136.440403067</v>
      </c>
      <c r="N17" s="82">
        <f>SUM($B$16:N16)</f>
        <v>-46851699.051915579</v>
      </c>
      <c r="O17" s="82">
        <f>SUM($B$16:O16)</f>
        <v>-48387934.068094924</v>
      </c>
      <c r="P17" s="82">
        <f>SUM($B$16:P16)</f>
        <v>-50033034.015806437</v>
      </c>
      <c r="Q17" s="82">
        <f>SUM($B$16:Q16)</f>
        <v>-51989807.161282279</v>
      </c>
      <c r="R17" s="82">
        <f>SUM($B$16:R16)</f>
        <v>-53537200.312939607</v>
      </c>
      <c r="S17" s="82">
        <f>SUM($B$16:S16)</f>
        <v>-54795996.928939588</v>
      </c>
      <c r="T17" s="82">
        <f>SUM($B$16:T16)</f>
        <v>-56317091.624856688</v>
      </c>
      <c r="U17" s="82">
        <f>SUM($B$16:U16)</f>
        <v>-57618205.426968038</v>
      </c>
      <c r="V17" s="82">
        <f>SUM($B$16:V16)</f>
        <v>-58952522.525389157</v>
      </c>
    </row>
    <row r="18" spans="1:22">
      <c r="A18" s="7"/>
      <c r="B18" s="77"/>
      <c r="C18" s="77"/>
      <c r="D18" s="77"/>
      <c r="E18" s="77"/>
      <c r="F18" s="77"/>
      <c r="G18" s="77"/>
      <c r="H18" s="77"/>
      <c r="I18" s="77"/>
      <c r="J18" s="77"/>
    </row>
    <row r="19" spans="1:22">
      <c r="A19" s="7"/>
      <c r="B19" s="77"/>
      <c r="C19" s="77"/>
      <c r="D19" s="77"/>
      <c r="E19" s="77"/>
      <c r="F19" s="77"/>
      <c r="G19" s="77"/>
      <c r="H19" s="77"/>
      <c r="I19" s="77"/>
      <c r="J19" s="77"/>
    </row>
    <row r="20" spans="1:22" ht="26" customHeight="1">
      <c r="A20" s="108" t="s">
        <v>115</v>
      </c>
      <c r="B20" s="107"/>
      <c r="C20" s="107"/>
      <c r="D20" s="107"/>
      <c r="E20" s="107"/>
      <c r="F20" s="107"/>
      <c r="G20" s="107"/>
      <c r="H20" s="107"/>
      <c r="I20" s="107"/>
      <c r="J20" s="10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11" t="s">
        <v>113</v>
      </c>
      <c r="C23" s="94"/>
      <c r="D23" s="94"/>
      <c r="E23" s="94"/>
      <c r="F23" s="94"/>
      <c r="G23" s="94"/>
      <c r="H23" s="94"/>
      <c r="I23" s="94"/>
      <c r="J23" s="95"/>
      <c r="K23" s="111" t="s">
        <v>114</v>
      </c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5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82">
        <f t="shared" ref="B25:V25" si="1">B34-B32</f>
        <v>0</v>
      </c>
      <c r="C25" s="82">
        <f t="shared" si="1"/>
        <v>-7620721.4855603501</v>
      </c>
      <c r="D25" s="82">
        <f t="shared" si="1"/>
        <v>-16793777.089641016</v>
      </c>
      <c r="E25" s="82">
        <f t="shared" si="1"/>
        <v>-10072450.470788177</v>
      </c>
      <c r="F25" s="82">
        <f t="shared" si="1"/>
        <v>-7386814.6351885609</v>
      </c>
      <c r="G25" s="82">
        <f t="shared" si="1"/>
        <v>-6274284.1223793328</v>
      </c>
      <c r="H25" s="82">
        <f t="shared" si="1"/>
        <v>-6908694.7780348808</v>
      </c>
      <c r="I25" s="82">
        <f t="shared" si="1"/>
        <v>-5980998.2095990628</v>
      </c>
      <c r="J25" s="82">
        <f t="shared" si="1"/>
        <v>-6048937.4870353602</v>
      </c>
      <c r="K25" s="82">
        <f t="shared" si="1"/>
        <v>-3025702.09024629</v>
      </c>
      <c r="L25" s="82">
        <f t="shared" si="1"/>
        <v>-2032560.2652771212</v>
      </c>
      <c r="M25" s="82">
        <f t="shared" si="1"/>
        <v>-3169269.6124597304</v>
      </c>
      <c r="N25" s="82">
        <f t="shared" si="1"/>
        <v>-2509125.223025009</v>
      </c>
      <c r="O25" s="82">
        <f t="shared" si="1"/>
        <v>-3072470.0323586874</v>
      </c>
      <c r="P25" s="82">
        <f t="shared" si="1"/>
        <v>-3290199.89542301</v>
      </c>
      <c r="Q25" s="82">
        <f t="shared" si="1"/>
        <v>-3913546.2909516841</v>
      </c>
      <c r="R25" s="82">
        <f t="shared" si="1"/>
        <v>-3094786.3033146597</v>
      </c>
      <c r="S25" s="82">
        <f t="shared" si="1"/>
        <v>-2517593.231999971</v>
      </c>
      <c r="T25" s="82">
        <f t="shared" si="1"/>
        <v>-3042189.3918342106</v>
      </c>
      <c r="U25" s="82">
        <f t="shared" si="1"/>
        <v>-2602227.6042227</v>
      </c>
      <c r="V25" s="82">
        <f t="shared" si="1"/>
        <v>-2668634.1968422271</v>
      </c>
    </row>
    <row r="26" spans="1:22">
      <c r="A26" s="7" t="s">
        <v>103</v>
      </c>
      <c r="B26" s="82">
        <f>SUM($B$25:B25)</f>
        <v>0</v>
      </c>
      <c r="C26" s="82">
        <f>SUM($B$25:C25)</f>
        <v>-7620721.4855603501</v>
      </c>
      <c r="D26" s="82">
        <f>SUM($B$25:D25)</f>
        <v>-24414498.575201366</v>
      </c>
      <c r="E26" s="82">
        <f>SUM($B$25:E25)</f>
        <v>-34486949.045989543</v>
      </c>
      <c r="F26" s="82">
        <f>SUM($B$25:F25)</f>
        <v>-41873763.681178108</v>
      </c>
      <c r="G26" s="82">
        <f>SUM($B$25:G25)</f>
        <v>-48148047.803557441</v>
      </c>
      <c r="H26" s="82">
        <f>SUM($B$25:H25)</f>
        <v>-55056742.581592321</v>
      </c>
      <c r="I26" s="82">
        <f>SUM($B$25:I25)</f>
        <v>-61037740.791191384</v>
      </c>
      <c r="J26" s="82">
        <f>SUM($B$25:J25)</f>
        <v>-67086678.278226748</v>
      </c>
      <c r="K26" s="82">
        <f>SUM($B$25:K25)</f>
        <v>-70112380.368473038</v>
      </c>
      <c r="L26" s="82">
        <f>SUM($B$25:L25)</f>
        <v>-72144940.633750156</v>
      </c>
      <c r="M26" s="82">
        <f>SUM($B$25:M25)</f>
        <v>-75314210.24620989</v>
      </c>
      <c r="N26" s="82">
        <f>SUM($B$25:N25)</f>
        <v>-77823335.469234899</v>
      </c>
      <c r="O26" s="82">
        <f>SUM($B$25:O25)</f>
        <v>-80895805.50159359</v>
      </c>
      <c r="P26" s="82">
        <f>SUM($B$25:P25)</f>
        <v>-84186005.3970166</v>
      </c>
      <c r="Q26" s="82">
        <f>SUM($B$25:Q25)</f>
        <v>-88099551.687968284</v>
      </c>
      <c r="R26" s="82">
        <f>SUM($B$25:R25)</f>
        <v>-91194337.99128294</v>
      </c>
      <c r="S26" s="82">
        <f>SUM($B$25:S25)</f>
        <v>-93711931.223282903</v>
      </c>
      <c r="T26" s="82">
        <f>SUM($B$25:T25)</f>
        <v>-96754120.615117118</v>
      </c>
      <c r="U26" s="82">
        <f>SUM($B$25:U25)</f>
        <v>-99356348.219339818</v>
      </c>
      <c r="V26" s="82">
        <f>SUM($B$25:V25)</f>
        <v>-102024982.41618204</v>
      </c>
    </row>
    <row r="30" spans="1:22" ht="26" customHeight="1">
      <c r="A30" s="112" t="s">
        <v>105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92" t="s">
        <v>106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92" t="s">
        <v>107</v>
      </c>
      <c r="B32" s="89">
        <v>18341748.524456538</v>
      </c>
      <c r="C32" s="89">
        <v>30482885.9422414</v>
      </c>
      <c r="D32" s="89">
        <v>33587554.179282047</v>
      </c>
      <c r="E32" s="89">
        <v>40289801.883152708</v>
      </c>
      <c r="F32" s="89">
        <v>29547258.540754221</v>
      </c>
      <c r="G32" s="89">
        <v>25097136.489517331</v>
      </c>
      <c r="H32" s="89">
        <v>27634779.112139501</v>
      </c>
      <c r="I32" s="89">
        <v>23923992.838396221</v>
      </c>
      <c r="J32" s="89">
        <v>24195749.948141471</v>
      </c>
      <c r="K32" s="89">
        <v>30257020.902462941</v>
      </c>
      <c r="L32" s="89">
        <v>20325602.65277119</v>
      </c>
      <c r="M32" s="89">
        <v>31692696.124597259</v>
      </c>
      <c r="N32" s="89">
        <v>25091252.230250061</v>
      </c>
      <c r="O32" s="89">
        <v>30724700.323586918</v>
      </c>
      <c r="P32" s="89">
        <v>32901998.954230119</v>
      </c>
      <c r="Q32" s="89">
        <v>39135462.909516871</v>
      </c>
      <c r="R32" s="89">
        <v>30947863.033146549</v>
      </c>
      <c r="S32" s="89">
        <v>25175932.319999631</v>
      </c>
      <c r="T32" s="89">
        <v>30421893.918342121</v>
      </c>
      <c r="U32" s="89">
        <v>26022276.04222706</v>
      </c>
      <c r="V32" s="89">
        <v>26686341.968422279</v>
      </c>
    </row>
    <row r="33" spans="1:22">
      <c r="A33" s="92" t="s">
        <v>108</v>
      </c>
      <c r="B33" s="89">
        <v>18341748.524456538</v>
      </c>
      <c r="C33" s="89">
        <v>22862164.45668105</v>
      </c>
      <c r="D33" s="89">
        <v>16793777.089641031</v>
      </c>
      <c r="E33" s="89">
        <v>36260821.694837444</v>
      </c>
      <c r="F33" s="89">
        <v>26592532.686678801</v>
      </c>
      <c r="G33" s="89">
        <v>22587422.8405656</v>
      </c>
      <c r="H33" s="89">
        <v>24871301.200925551</v>
      </c>
      <c r="I33" s="89">
        <v>21531593.554556601</v>
      </c>
      <c r="J33" s="89">
        <v>21776174.953327332</v>
      </c>
      <c r="K33" s="89">
        <v>28744169.857339799</v>
      </c>
      <c r="L33" s="89">
        <v>19309322.520132631</v>
      </c>
      <c r="M33" s="89">
        <v>30108061.318367392</v>
      </c>
      <c r="N33" s="89">
        <v>23836689.618737549</v>
      </c>
      <c r="O33" s="89">
        <v>29188465.307407569</v>
      </c>
      <c r="P33" s="89">
        <v>31256899.00651861</v>
      </c>
      <c r="Q33" s="89">
        <v>37178689.764041029</v>
      </c>
      <c r="R33" s="89">
        <v>29400469.881489221</v>
      </c>
      <c r="S33" s="89">
        <v>23917135.70399965</v>
      </c>
      <c r="T33" s="89">
        <v>28900799.222425021</v>
      </c>
      <c r="U33" s="89">
        <v>24721162.24011571</v>
      </c>
      <c r="V33" s="89">
        <v>25352024.87000116</v>
      </c>
    </row>
    <row r="34" spans="1:22">
      <c r="A34" s="91" t="s">
        <v>109</v>
      </c>
      <c r="B34" s="89">
        <v>18341748.524456538</v>
      </c>
      <c r="C34" s="89">
        <v>22862164.45668105</v>
      </c>
      <c r="D34" s="89">
        <v>16793777.089641031</v>
      </c>
      <c r="E34" s="89">
        <v>30217351.412364531</v>
      </c>
      <c r="F34" s="89">
        <v>22160443.90556566</v>
      </c>
      <c r="G34" s="89">
        <v>18822852.367137998</v>
      </c>
      <c r="H34" s="89">
        <v>20726084.33410462</v>
      </c>
      <c r="I34" s="89">
        <v>17942994.628797159</v>
      </c>
      <c r="J34" s="89">
        <v>18146812.46110611</v>
      </c>
      <c r="K34" s="89">
        <v>27231318.812216651</v>
      </c>
      <c r="L34" s="89">
        <v>18293042.387494069</v>
      </c>
      <c r="M34" s="89">
        <v>28523426.512137529</v>
      </c>
      <c r="N34" s="89">
        <v>22582127.007225052</v>
      </c>
      <c r="O34" s="89">
        <v>27652230.291228231</v>
      </c>
      <c r="P34" s="89">
        <v>29611799.058807109</v>
      </c>
      <c r="Q34" s="89">
        <v>35221916.618565187</v>
      </c>
      <c r="R34" s="89">
        <v>27853076.729831889</v>
      </c>
      <c r="S34" s="89">
        <v>22658339.087999661</v>
      </c>
      <c r="T34" s="89">
        <v>27379704.52650791</v>
      </c>
      <c r="U34" s="89">
        <v>23420048.43800436</v>
      </c>
      <c r="V34" s="89">
        <v>24017707.771580052</v>
      </c>
    </row>
    <row r="37" spans="1:22" ht="26" customHeight="1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EFA2"/>
  </sheetPr>
  <dimension ref="A1:W134"/>
  <sheetViews>
    <sheetView workbookViewId="0">
      <selection activeCell="F7" sqref="F7"/>
    </sheetView>
  </sheetViews>
  <sheetFormatPr baseColWidth="10" defaultRowHeight="16"/>
  <cols>
    <col min="1" max="1" width="21.6640625" style="87" customWidth="1"/>
    <col min="2" max="2" width="16.33203125" style="87" customWidth="1"/>
    <col min="3" max="6" width="16" style="87" bestFit="1" customWidth="1"/>
    <col min="7" max="8" width="15.1640625" style="87" bestFit="1" customWidth="1"/>
    <col min="9" max="10" width="16" style="87" bestFit="1" customWidth="1"/>
    <col min="11" max="11" width="15.1640625" style="87" bestFit="1" customWidth="1"/>
    <col min="12" max="12" width="18.1640625" style="87" customWidth="1"/>
    <col min="13" max="13" width="16" style="87" bestFit="1" customWidth="1"/>
    <col min="14" max="14" width="15.1640625" style="87" bestFit="1" customWidth="1"/>
    <col min="15" max="15" width="16" style="87" bestFit="1" customWidth="1"/>
    <col min="16" max="23" width="15.1640625" style="87" bestFit="1" customWidth="1"/>
    <col min="24" max="48" width="10.83203125" style="87" customWidth="1"/>
    <col min="49" max="16384" width="10.83203125" style="87"/>
  </cols>
  <sheetData>
    <row r="1" spans="1:22" ht="26" customHeight="1">
      <c r="A1" s="106" t="s">
        <v>116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22" ht="19" customHeight="1" thickBot="1">
      <c r="B3" s="4"/>
    </row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15</v>
      </c>
      <c r="E5" s="67">
        <f>SUM(B36:D36)</f>
        <v>-374626249.98766655</v>
      </c>
      <c r="F5" s="68">
        <f>SUM(B65:D65)</f>
        <v>-376198584.80494416</v>
      </c>
    </row>
    <row r="6" spans="1:22" ht="19" customHeight="1">
      <c r="B6" s="4"/>
      <c r="D6" s="20" t="s">
        <v>16</v>
      </c>
      <c r="E6" s="69">
        <f>SUM(E36:P36)</f>
        <v>299734195.75933748</v>
      </c>
      <c r="F6" s="70">
        <f>SUM(E65:P65)</f>
        <v>252333250.00081813</v>
      </c>
      <c r="K6" s="32"/>
      <c r="L6" s="32"/>
      <c r="M6" s="32"/>
    </row>
    <row r="7" spans="1:22" ht="17" customHeight="1" thickBot="1">
      <c r="D7" s="21" t="s">
        <v>86</v>
      </c>
      <c r="E7" s="71">
        <f>SUM(Q36:V36)</f>
        <v>-6344245.5578282606</v>
      </c>
      <c r="F7" s="72">
        <f>SUM(Q65:V65)</f>
        <v>-9516368.3367423974</v>
      </c>
    </row>
    <row r="8" spans="1:22" ht="20" customHeight="1" thickTop="1" thickBot="1">
      <c r="D8" s="22" t="s">
        <v>6</v>
      </c>
      <c r="E8" s="73">
        <f>SUM(E5:E7)</f>
        <v>-81236299.786157325</v>
      </c>
      <c r="F8" s="74">
        <f>SUM(F5:F7)</f>
        <v>-133381703.14086843</v>
      </c>
    </row>
    <row r="9" spans="1:22" ht="19" customHeight="1">
      <c r="B9" s="9"/>
    </row>
    <row r="10" spans="1:22" ht="17" customHeight="1"/>
    <row r="11" spans="1:22" ht="26" customHeight="1">
      <c r="A11" s="108" t="s">
        <v>87</v>
      </c>
      <c r="B11" s="107"/>
      <c r="C11" s="107"/>
      <c r="D11" s="107"/>
      <c r="E11" s="107"/>
      <c r="F11" s="107"/>
      <c r="G11" s="107"/>
      <c r="H11" s="107"/>
      <c r="I11" s="107"/>
      <c r="J11" s="107"/>
      <c r="K11" s="30"/>
      <c r="L11" s="29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M12" s="75"/>
    </row>
    <row r="13" spans="1:22">
      <c r="M13" s="75"/>
    </row>
    <row r="14" spans="1:22" ht="17" customHeight="1">
      <c r="M14" s="7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25">
        <v>44196</v>
      </c>
      <c r="K15" s="6">
        <v>44227</v>
      </c>
      <c r="L15" s="25">
        <v>44255</v>
      </c>
      <c r="M15" s="6">
        <v>44286</v>
      </c>
      <c r="N15" s="25">
        <v>44316</v>
      </c>
      <c r="O15" s="6">
        <v>44347</v>
      </c>
      <c r="P15" s="25">
        <v>44377</v>
      </c>
      <c r="Q15" s="6">
        <v>44408</v>
      </c>
      <c r="R15" s="25">
        <v>44439</v>
      </c>
      <c r="S15" s="6">
        <v>44469</v>
      </c>
      <c r="T15" s="25">
        <v>44500</v>
      </c>
      <c r="U15" s="6">
        <v>44530</v>
      </c>
      <c r="V15" s="25">
        <v>44561</v>
      </c>
    </row>
    <row r="16" spans="1:22">
      <c r="A16" s="52" t="s">
        <v>57</v>
      </c>
      <c r="B16" s="83">
        <f t="shared" ref="B16:V16" si="0">C93-C72</f>
        <v>-11507764.402570715</v>
      </c>
      <c r="C16" s="83">
        <f t="shared" si="0"/>
        <v>-4583230.2336123623</v>
      </c>
      <c r="D16" s="83">
        <f t="shared" si="0"/>
        <v>406025.45452214271</v>
      </c>
      <c r="E16" s="83">
        <f t="shared" si="0"/>
        <v>11451005.006806254</v>
      </c>
      <c r="F16" s="83">
        <f t="shared" si="0"/>
        <v>4165006.068246997</v>
      </c>
      <c r="G16" s="83">
        <f t="shared" si="0"/>
        <v>-465104.10853754269</v>
      </c>
      <c r="H16" s="83">
        <f t="shared" si="0"/>
        <v>-590740.45616804378</v>
      </c>
      <c r="I16" s="83">
        <f t="shared" si="0"/>
        <v>188017.91695869423</v>
      </c>
      <c r="J16" s="83">
        <f t="shared" si="0"/>
        <v>-2478.8373054018011</v>
      </c>
      <c r="K16" s="83">
        <f t="shared" si="0"/>
        <v>-151626.03389224201</v>
      </c>
      <c r="L16" s="83">
        <f t="shared" si="0"/>
        <v>-26064.366610592202</v>
      </c>
      <c r="M16" s="83">
        <f t="shared" si="0"/>
        <v>-193920.43668689113</v>
      </c>
      <c r="N16" s="83">
        <f t="shared" si="0"/>
        <v>-1500939.6087373104</v>
      </c>
      <c r="O16" s="83">
        <f t="shared" si="0"/>
        <v>-438279.87246265728</v>
      </c>
      <c r="P16" s="83">
        <f t="shared" si="0"/>
        <v>-36318.019851242716</v>
      </c>
      <c r="Q16" s="83">
        <f t="shared" si="0"/>
        <v>-19083.494956660899</v>
      </c>
      <c r="R16" s="83">
        <f t="shared" si="0"/>
        <v>-19168.209801910125</v>
      </c>
      <c r="S16" s="83">
        <f t="shared" si="0"/>
        <v>-72289.861979833455</v>
      </c>
      <c r="T16" s="83">
        <f t="shared" si="0"/>
        <v>-78491.244333914248</v>
      </c>
      <c r="U16" s="83">
        <f t="shared" si="0"/>
        <v>-2908.2028565291112</v>
      </c>
      <c r="V16" s="83">
        <f t="shared" si="0"/>
        <v>-64074.461891582236</v>
      </c>
    </row>
    <row r="17" spans="1:22">
      <c r="A17" s="52" t="s">
        <v>68</v>
      </c>
      <c r="B17" s="83">
        <f t="shared" ref="B17:V17" si="1">C94-C73</f>
        <v>-1894786.8460261063</v>
      </c>
      <c r="C17" s="83">
        <f t="shared" si="1"/>
        <v>-729147.11043921963</v>
      </c>
      <c r="D17" s="83">
        <f t="shared" si="1"/>
        <v>-233236.02001456468</v>
      </c>
      <c r="E17" s="83">
        <f t="shared" si="1"/>
        <v>1881796.020416477</v>
      </c>
      <c r="F17" s="83">
        <f t="shared" si="1"/>
        <v>686601.00148933928</v>
      </c>
      <c r="G17" s="83">
        <f t="shared" si="1"/>
        <v>223633.03885205864</v>
      </c>
      <c r="H17" s="83">
        <f t="shared" si="1"/>
        <v>-92192.878499537648</v>
      </c>
      <c r="I17" s="83">
        <f t="shared" si="1"/>
        <v>5505.1749154415329</v>
      </c>
      <c r="J17" s="83">
        <f t="shared" si="1"/>
        <v>-15513.273761297693</v>
      </c>
      <c r="K17" s="83">
        <f t="shared" si="1"/>
        <v>-30053.100325148611</v>
      </c>
      <c r="L17" s="83">
        <f t="shared" si="1"/>
        <v>-6698.6434975206648</v>
      </c>
      <c r="M17" s="83">
        <f t="shared" si="1"/>
        <v>-40798.969711856102</v>
      </c>
      <c r="N17" s="83">
        <f t="shared" si="1"/>
        <v>-226297.18539445801</v>
      </c>
      <c r="O17" s="83">
        <f t="shared" si="1"/>
        <v>-65410.794216313981</v>
      </c>
      <c r="P17" s="83">
        <f t="shared" si="1"/>
        <v>-21783.038681112201</v>
      </c>
      <c r="Q17" s="83">
        <f t="shared" si="1"/>
        <v>-2876.827473965237</v>
      </c>
      <c r="R17" s="83">
        <f t="shared" si="1"/>
        <v>-2460.4266011838699</v>
      </c>
      <c r="S17" s="83">
        <f t="shared" si="1"/>
        <v>-11492.985709847999</v>
      </c>
      <c r="T17" s="83">
        <f t="shared" si="1"/>
        <v>-12068.470804725614</v>
      </c>
      <c r="U17" s="83">
        <f t="shared" si="1"/>
        <v>-1371.1391598994614</v>
      </c>
      <c r="V17" s="83">
        <f t="shared" si="1"/>
        <v>-10494.229894977063</v>
      </c>
    </row>
    <row r="18" spans="1:22">
      <c r="A18" s="52" t="s">
        <v>69</v>
      </c>
      <c r="B18" s="83">
        <f t="shared" ref="B18:V18" si="2">C95-C74</f>
        <v>-5918783.0053098537</v>
      </c>
      <c r="C18" s="83">
        <f t="shared" si="2"/>
        <v>-2224250.9163814154</v>
      </c>
      <c r="D18" s="83">
        <f t="shared" si="2"/>
        <v>105907.92007585992</v>
      </c>
      <c r="E18" s="83">
        <f t="shared" si="2"/>
        <v>5899060.9556774199</v>
      </c>
      <c r="F18" s="83">
        <f t="shared" si="2"/>
        <v>2048966.0037455033</v>
      </c>
      <c r="G18" s="83">
        <f t="shared" si="2"/>
        <v>-260777.07738892632</v>
      </c>
      <c r="H18" s="83">
        <f t="shared" si="2"/>
        <v>-318043.40048659506</v>
      </c>
      <c r="I18" s="83">
        <f t="shared" si="2"/>
        <v>51667.935837452162</v>
      </c>
      <c r="J18" s="83">
        <f t="shared" si="2"/>
        <v>119977.8996791807</v>
      </c>
      <c r="K18" s="83">
        <f t="shared" si="2"/>
        <v>-62837.724198844167</v>
      </c>
      <c r="L18" s="83">
        <f t="shared" si="2"/>
        <v>-16395.691988603096</v>
      </c>
      <c r="M18" s="83">
        <f t="shared" si="2"/>
        <v>-113150.54642519099</v>
      </c>
      <c r="N18" s="83">
        <f t="shared" si="2"/>
        <v>-682887.19042995479</v>
      </c>
      <c r="O18" s="83">
        <f t="shared" si="2"/>
        <v>-199680.88011945691</v>
      </c>
      <c r="P18" s="83">
        <f t="shared" si="2"/>
        <v>-22026.493112988799</v>
      </c>
      <c r="Q18" s="83">
        <f t="shared" si="2"/>
        <v>-11165.899854795003</v>
      </c>
      <c r="R18" s="83">
        <f t="shared" si="2"/>
        <v>-12432.125621527797</v>
      </c>
      <c r="S18" s="83">
        <f t="shared" si="2"/>
        <v>-39023.555359954014</v>
      </c>
      <c r="T18" s="83">
        <f t="shared" si="2"/>
        <v>-39755.222949953168</v>
      </c>
      <c r="U18" s="83">
        <f t="shared" si="2"/>
        <v>-6994.4302924511285</v>
      </c>
      <c r="V18" s="83">
        <f t="shared" si="2"/>
        <v>-27798.481333431322</v>
      </c>
    </row>
    <row r="19" spans="1:22">
      <c r="A19" s="52" t="s">
        <v>37</v>
      </c>
      <c r="B19" s="83">
        <f t="shared" ref="B19:V19" si="3">C96-C75</f>
        <v>-24596658.162422787</v>
      </c>
      <c r="C19" s="83">
        <f t="shared" si="3"/>
        <v>-8968622.8666154537</v>
      </c>
      <c r="D19" s="83">
        <f t="shared" si="3"/>
        <v>937188.24327967328</v>
      </c>
      <c r="E19" s="83">
        <f t="shared" si="3"/>
        <v>24496052.390641652</v>
      </c>
      <c r="F19" s="83">
        <f t="shared" si="3"/>
        <v>8177666.5530362474</v>
      </c>
      <c r="G19" s="83">
        <f t="shared" si="3"/>
        <v>-1450276.6846274936</v>
      </c>
      <c r="H19" s="83">
        <f t="shared" si="3"/>
        <v>-1300444.000522003</v>
      </c>
      <c r="I19" s="83">
        <f t="shared" si="3"/>
        <v>311275.82917080889</v>
      </c>
      <c r="J19" s="83">
        <f t="shared" si="3"/>
        <v>393165.96906488971</v>
      </c>
      <c r="K19" s="83">
        <f t="shared" si="3"/>
        <v>-286926.75031773979</v>
      </c>
      <c r="L19" s="83">
        <f t="shared" si="3"/>
        <v>-58117.381049919873</v>
      </c>
      <c r="M19" s="83">
        <f t="shared" si="3"/>
        <v>-414973.89654375706</v>
      </c>
      <c r="N19" s="83">
        <f t="shared" si="3"/>
        <v>-2963255.4562301897</v>
      </c>
      <c r="O19" s="83">
        <f t="shared" si="3"/>
        <v>-811227.39969104622</v>
      </c>
      <c r="P19" s="83">
        <f t="shared" si="3"/>
        <v>-63681.670739955618</v>
      </c>
      <c r="Q19" s="83">
        <f t="shared" si="3"/>
        <v>-46828.72549387964</v>
      </c>
      <c r="R19" s="83">
        <f t="shared" si="3"/>
        <v>-49002.998678378295</v>
      </c>
      <c r="S19" s="83">
        <f t="shared" si="3"/>
        <v>-158756.31104388391</v>
      </c>
      <c r="T19" s="83">
        <f t="shared" si="3"/>
        <v>-166993.59536186908</v>
      </c>
      <c r="U19" s="83">
        <f t="shared" si="3"/>
        <v>-19924.121490834514</v>
      </c>
      <c r="V19" s="83">
        <f t="shared" si="3"/>
        <v>-121137.65315236989</v>
      </c>
    </row>
    <row r="20" spans="1:22">
      <c r="A20" s="52" t="s">
        <v>70</v>
      </c>
      <c r="B20" s="83">
        <f t="shared" ref="B20:V20" si="4">C97-C76</f>
        <v>-1054156.5539476839</v>
      </c>
      <c r="C20" s="83">
        <f t="shared" si="4"/>
        <v>-420646.7184063124</v>
      </c>
      <c r="D20" s="83">
        <f t="shared" si="4"/>
        <v>104425.78314443266</v>
      </c>
      <c r="E20" s="83">
        <f t="shared" si="4"/>
        <v>1059706.6094546739</v>
      </c>
      <c r="F20" s="83">
        <f t="shared" si="4"/>
        <v>387441.67888119351</v>
      </c>
      <c r="G20" s="83">
        <f t="shared" si="4"/>
        <v>-151636.32803032891</v>
      </c>
      <c r="H20" s="83">
        <f t="shared" si="4"/>
        <v>-67541.330740346748</v>
      </c>
      <c r="I20" s="83">
        <f t="shared" si="4"/>
        <v>7216.5597688628004</v>
      </c>
      <c r="J20" s="83">
        <f t="shared" si="4"/>
        <v>45149.267858680934</v>
      </c>
      <c r="K20" s="83">
        <f t="shared" si="4"/>
        <v>-8798.9102620510967</v>
      </c>
      <c r="L20" s="83">
        <f t="shared" si="4"/>
        <v>-3073.5096432522914</v>
      </c>
      <c r="M20" s="83">
        <f t="shared" si="4"/>
        <v>-23624.02955588288</v>
      </c>
      <c r="N20" s="83">
        <f t="shared" si="4"/>
        <v>-129904.00041268789</v>
      </c>
      <c r="O20" s="83">
        <f t="shared" si="4"/>
        <v>-42591.860924885666</v>
      </c>
      <c r="P20" s="83">
        <f t="shared" si="4"/>
        <v>814.3212112544943</v>
      </c>
      <c r="Q20" s="83">
        <f t="shared" si="4"/>
        <v>-2545.7719967314115</v>
      </c>
      <c r="R20" s="83">
        <f t="shared" si="4"/>
        <v>-3363.7303455333677</v>
      </c>
      <c r="S20" s="83">
        <f t="shared" si="4"/>
        <v>-8731.1811797630071</v>
      </c>
      <c r="T20" s="83">
        <f t="shared" si="4"/>
        <v>-8742.7880651514133</v>
      </c>
      <c r="U20" s="83">
        <f t="shared" si="4"/>
        <v>-2502.2280539696876</v>
      </c>
      <c r="V20" s="83">
        <f t="shared" si="4"/>
        <v>-5406.7268616881556</v>
      </c>
    </row>
    <row r="21" spans="1:22">
      <c r="A21" s="52" t="s">
        <v>71</v>
      </c>
      <c r="B21" s="83">
        <f t="shared" ref="B21:V21" si="5">C98-C77</f>
        <v>-7828478.2301273989</v>
      </c>
      <c r="C21" s="83">
        <f t="shared" si="5"/>
        <v>-3145030.0237602275</v>
      </c>
      <c r="D21" s="83">
        <f t="shared" si="5"/>
        <v>973742.23746205482</v>
      </c>
      <c r="E21" s="83">
        <f t="shared" si="5"/>
        <v>7778516.4146988234</v>
      </c>
      <c r="F21" s="83">
        <f t="shared" si="5"/>
        <v>2807099.7035211027</v>
      </c>
      <c r="G21" s="83">
        <f t="shared" si="5"/>
        <v>-1292224.4466933319</v>
      </c>
      <c r="H21" s="83">
        <f t="shared" si="5"/>
        <v>-404124.98020960554</v>
      </c>
      <c r="I21" s="83">
        <f t="shared" si="5"/>
        <v>149500.6569240723</v>
      </c>
      <c r="J21" s="83">
        <f t="shared" si="5"/>
        <v>318160.83417410107</v>
      </c>
      <c r="K21" s="83">
        <f t="shared" si="5"/>
        <v>-54494.209729747963</v>
      </c>
      <c r="L21" s="83">
        <f t="shared" si="5"/>
        <v>-20381.120262428827</v>
      </c>
      <c r="M21" s="83">
        <f t="shared" si="5"/>
        <v>-159072.52069685189</v>
      </c>
      <c r="N21" s="83">
        <f t="shared" si="5"/>
        <v>-818309.69299622159</v>
      </c>
      <c r="O21" s="83">
        <f t="shared" si="5"/>
        <v>-266943.88666218892</v>
      </c>
      <c r="P21" s="83">
        <f t="shared" si="5"/>
        <v>18428.394781155104</v>
      </c>
      <c r="Q21" s="83">
        <f t="shared" si="5"/>
        <v>-16286.158634277497</v>
      </c>
      <c r="R21" s="83">
        <f t="shared" si="5"/>
        <v>-21447.375495251908</v>
      </c>
      <c r="S21" s="83">
        <f t="shared" si="5"/>
        <v>-51657.246284970373</v>
      </c>
      <c r="T21" s="83">
        <f t="shared" si="5"/>
        <v>-50516.030347617576</v>
      </c>
      <c r="U21" s="83">
        <f t="shared" si="5"/>
        <v>-11718.480544391394</v>
      </c>
      <c r="V21" s="83">
        <f t="shared" si="5"/>
        <v>-28323.081562467385</v>
      </c>
    </row>
    <row r="22" spans="1:22">
      <c r="A22" s="52" t="s">
        <v>40</v>
      </c>
      <c r="B22" s="83">
        <f t="shared" ref="B22:V22" si="6">C99-C78</f>
        <v>-14430533.574000182</v>
      </c>
      <c r="C22" s="83">
        <f t="shared" si="6"/>
        <v>-5597049.8519536546</v>
      </c>
      <c r="D22" s="83">
        <f t="shared" si="6"/>
        <v>628736.42776764324</v>
      </c>
      <c r="E22" s="83">
        <f t="shared" si="6"/>
        <v>14381355.953327231</v>
      </c>
      <c r="F22" s="83">
        <f t="shared" si="6"/>
        <v>5121666.286080746</v>
      </c>
      <c r="G22" s="83">
        <f t="shared" si="6"/>
        <v>-1093717.2669488282</v>
      </c>
      <c r="H22" s="83">
        <f t="shared" si="6"/>
        <v>-777841.66321872338</v>
      </c>
      <c r="I22" s="83">
        <f t="shared" si="6"/>
        <v>157639.64779369513</v>
      </c>
      <c r="J22" s="83">
        <f t="shared" si="6"/>
        <v>403701.59137584455</v>
      </c>
      <c r="K22" s="83">
        <f t="shared" si="6"/>
        <v>-132585.164847587</v>
      </c>
      <c r="L22" s="83">
        <f t="shared" si="6"/>
        <v>-38200.658808635606</v>
      </c>
      <c r="M22" s="83">
        <f t="shared" si="6"/>
        <v>-282559.46423648531</v>
      </c>
      <c r="N22" s="83">
        <f t="shared" si="6"/>
        <v>-1626506.0386537686</v>
      </c>
      <c r="O22" s="83">
        <f t="shared" si="6"/>
        <v>-500721.19152937643</v>
      </c>
      <c r="P22" s="83">
        <f t="shared" si="6"/>
        <v>-31728.106943601859</v>
      </c>
      <c r="Q22" s="83">
        <f t="shared" si="6"/>
        <v>-27372.352142907534</v>
      </c>
      <c r="R22" s="83">
        <f t="shared" si="6"/>
        <v>-32481.917686239991</v>
      </c>
      <c r="S22" s="83">
        <f t="shared" si="6"/>
        <v>-94939.123446045327</v>
      </c>
      <c r="T22" s="83">
        <f t="shared" si="6"/>
        <v>-95472.289268873399</v>
      </c>
      <c r="U22" s="83">
        <f t="shared" si="6"/>
        <v>-18380.004280687106</v>
      </c>
      <c r="V22" s="83">
        <f t="shared" si="6"/>
        <v>-61951.231707140571</v>
      </c>
    </row>
    <row r="23" spans="1:22">
      <c r="A23" s="52" t="s">
        <v>72</v>
      </c>
      <c r="B23" s="83">
        <f t="shared" ref="B23:V23" si="7">C100-C79</f>
        <v>-3945790.877882787</v>
      </c>
      <c r="C23" s="83">
        <f t="shared" si="7"/>
        <v>-1344136.405644859</v>
      </c>
      <c r="D23" s="83">
        <f t="shared" si="7"/>
        <v>243584.88189588438</v>
      </c>
      <c r="E23" s="83">
        <f t="shared" si="7"/>
        <v>3924352.129981752</v>
      </c>
      <c r="F23" s="83">
        <f t="shared" si="7"/>
        <v>1169591.1947546015</v>
      </c>
      <c r="G23" s="83">
        <f t="shared" si="7"/>
        <v>-214082.60471780068</v>
      </c>
      <c r="H23" s="83">
        <f t="shared" si="7"/>
        <v>-201463.74919717383</v>
      </c>
      <c r="I23" s="83">
        <f t="shared" si="7"/>
        <v>104700.47770309009</v>
      </c>
      <c r="J23" s="83">
        <f t="shared" si="7"/>
        <v>-45591.909737966198</v>
      </c>
      <c r="K23" s="83">
        <f t="shared" si="7"/>
        <v>-42386.765956139017</v>
      </c>
      <c r="L23" s="83">
        <f t="shared" si="7"/>
        <v>-6767.0934623048379</v>
      </c>
      <c r="M23" s="83">
        <f t="shared" si="7"/>
        <v>-71353.493030098383</v>
      </c>
      <c r="N23" s="83">
        <f t="shared" si="7"/>
        <v>-491595.94757870771</v>
      </c>
      <c r="O23" s="83">
        <f t="shared" si="7"/>
        <v>-121094.15471474407</v>
      </c>
      <c r="P23" s="83">
        <f t="shared" si="7"/>
        <v>-3196.3795759169807</v>
      </c>
      <c r="Q23" s="83">
        <f t="shared" si="7"/>
        <v>-6223.5452060170865</v>
      </c>
      <c r="R23" s="83">
        <f t="shared" si="7"/>
        <v>-8402.603739657905</v>
      </c>
      <c r="S23" s="83">
        <f t="shared" si="7"/>
        <v>-21705.698132703896</v>
      </c>
      <c r="T23" s="83">
        <f t="shared" si="7"/>
        <v>-26176.911060865998</v>
      </c>
      <c r="U23" s="83">
        <f t="shared" si="7"/>
        <v>-1358.6250024577312</v>
      </c>
      <c r="V23" s="83">
        <f t="shared" si="7"/>
        <v>-22137.254763007193</v>
      </c>
    </row>
    <row r="24" spans="1:22">
      <c r="A24" s="52" t="s">
        <v>73</v>
      </c>
      <c r="B24" s="83">
        <f t="shared" ref="B24:V24" si="8">C101-C80</f>
        <v>-7654609.7974287514</v>
      </c>
      <c r="C24" s="83">
        <f t="shared" si="8"/>
        <v>-2919617.1192621705</v>
      </c>
      <c r="D24" s="83">
        <f t="shared" si="8"/>
        <v>-647345.73100475955</v>
      </c>
      <c r="E24" s="83">
        <f t="shared" si="8"/>
        <v>7592809.4424810503</v>
      </c>
      <c r="F24" s="83">
        <f t="shared" si="8"/>
        <v>2738523.6849449109</v>
      </c>
      <c r="G24" s="83">
        <f t="shared" si="8"/>
        <v>485232.50013691658</v>
      </c>
      <c r="H24" s="83">
        <f t="shared" si="8"/>
        <v>-366661.60157993971</v>
      </c>
      <c r="I24" s="83">
        <f t="shared" si="8"/>
        <v>22490.374539332159</v>
      </c>
      <c r="J24" s="83">
        <f t="shared" si="8"/>
        <v>79646.494755988999</v>
      </c>
      <c r="K24" s="83">
        <f t="shared" si="8"/>
        <v>-78616.548953263205</v>
      </c>
      <c r="L24" s="83">
        <f t="shared" si="8"/>
        <v>-26268.337817208609</v>
      </c>
      <c r="M24" s="83">
        <f t="shared" si="8"/>
        <v>-162116.304719707</v>
      </c>
      <c r="N24" s="83">
        <f t="shared" si="8"/>
        <v>-812718.75782682095</v>
      </c>
      <c r="O24" s="83">
        <f t="shared" si="8"/>
        <v>-250383.44930764707</v>
      </c>
      <c r="P24" s="83">
        <f t="shared" si="8"/>
        <v>-66233.30626476917</v>
      </c>
      <c r="Q24" s="83">
        <f t="shared" si="8"/>
        <v>-11741.849249171093</v>
      </c>
      <c r="R24" s="83">
        <f t="shared" si="8"/>
        <v>-12221.106455554211</v>
      </c>
      <c r="S24" s="83">
        <f t="shared" si="8"/>
        <v>-44534.147928622377</v>
      </c>
      <c r="T24" s="83">
        <f t="shared" si="8"/>
        <v>-43800.623734048801</v>
      </c>
      <c r="U24" s="83">
        <f t="shared" si="8"/>
        <v>-7991.479654762079</v>
      </c>
      <c r="V24" s="83">
        <f t="shared" si="8"/>
        <v>-31370.913988658867</v>
      </c>
    </row>
    <row r="25" spans="1:22">
      <c r="A25" s="52" t="s">
        <v>42</v>
      </c>
      <c r="B25" s="83">
        <f t="shared" ref="B25:V25" si="9">C102-C81</f>
        <v>-19161227.630613197</v>
      </c>
      <c r="C25" s="83">
        <f t="shared" si="9"/>
        <v>-7216422.3218603879</v>
      </c>
      <c r="D25" s="83">
        <f t="shared" si="9"/>
        <v>1534476.7551718384</v>
      </c>
      <c r="E25" s="83">
        <f t="shared" si="9"/>
        <v>19101627.662991397</v>
      </c>
      <c r="F25" s="83">
        <f t="shared" si="9"/>
        <v>6423481.4836874781</v>
      </c>
      <c r="G25" s="83">
        <f t="shared" si="9"/>
        <v>-1748828.4418507814</v>
      </c>
      <c r="H25" s="83">
        <f t="shared" si="9"/>
        <v>-1032531.8032804296</v>
      </c>
      <c r="I25" s="83">
        <f t="shared" si="9"/>
        <v>421337.21281637275</v>
      </c>
      <c r="J25" s="83">
        <f t="shared" si="9"/>
        <v>156772.14053349814</v>
      </c>
      <c r="K25" s="83">
        <f t="shared" si="9"/>
        <v>-228487.28384968988</v>
      </c>
      <c r="L25" s="83">
        <f t="shared" si="9"/>
        <v>-39120.5504166584</v>
      </c>
      <c r="M25" s="83">
        <f t="shared" si="9"/>
        <v>-302568.34032654297</v>
      </c>
      <c r="N25" s="83">
        <f t="shared" si="9"/>
        <v>-2486243.6636414304</v>
      </c>
      <c r="O25" s="83">
        <f t="shared" si="9"/>
        <v>-685330.1358162649</v>
      </c>
      <c r="P25" s="83">
        <f t="shared" si="9"/>
        <v>-1320.1413082119707</v>
      </c>
      <c r="Q25" s="83">
        <f t="shared" si="9"/>
        <v>-36183.566883192805</v>
      </c>
      <c r="R25" s="83">
        <f t="shared" si="9"/>
        <v>-40662.526929444459</v>
      </c>
      <c r="S25" s="83">
        <f t="shared" si="9"/>
        <v>-123602.44551773998</v>
      </c>
      <c r="T25" s="83">
        <f t="shared" si="9"/>
        <v>-136352.7386904452</v>
      </c>
      <c r="U25" s="83">
        <f t="shared" si="9"/>
        <v>-5705.5339061144114</v>
      </c>
      <c r="V25" s="83">
        <f t="shared" si="9"/>
        <v>-103997.64110682195</v>
      </c>
    </row>
    <row r="26" spans="1:22">
      <c r="A26" s="52" t="s">
        <v>74</v>
      </c>
      <c r="B26" s="83">
        <f t="shared" ref="B26:V26" si="10">C103-C82</f>
        <v>-5822716.7672432465</v>
      </c>
      <c r="C26" s="83">
        <f t="shared" si="10"/>
        <v>-2254820.1403495623</v>
      </c>
      <c r="D26" s="83">
        <f t="shared" si="10"/>
        <v>-958679.79825814161</v>
      </c>
      <c r="E26" s="83">
        <f t="shared" si="10"/>
        <v>5747781.8307741079</v>
      </c>
      <c r="F26" s="83">
        <f t="shared" si="10"/>
        <v>2120209.8476516213</v>
      </c>
      <c r="G26" s="83">
        <f t="shared" si="10"/>
        <v>900191.05977827264</v>
      </c>
      <c r="H26" s="83">
        <f t="shared" si="10"/>
        <v>-245489.81658035921</v>
      </c>
      <c r="I26" s="83">
        <f t="shared" si="10"/>
        <v>14596.51963951272</v>
      </c>
      <c r="J26" s="83">
        <f t="shared" si="10"/>
        <v>-27788.169119308819</v>
      </c>
      <c r="K26" s="83">
        <f t="shared" si="10"/>
        <v>-65145.801283154637</v>
      </c>
      <c r="L26" s="83">
        <f t="shared" si="10"/>
        <v>-23109.654071762779</v>
      </c>
      <c r="M26" s="83">
        <f t="shared" si="10"/>
        <v>-131682.72726347391</v>
      </c>
      <c r="N26" s="83">
        <f t="shared" si="10"/>
        <v>-566099.41511792783</v>
      </c>
      <c r="O26" s="83">
        <f t="shared" si="10"/>
        <v>-177515.76226944686</v>
      </c>
      <c r="P26" s="83">
        <f t="shared" si="10"/>
        <v>-64767.211299602874</v>
      </c>
      <c r="Q26" s="83">
        <f t="shared" si="10"/>
        <v>-7319.2735007395677</v>
      </c>
      <c r="R26" s="83">
        <f t="shared" si="10"/>
        <v>-7535.451205839403</v>
      </c>
      <c r="S26" s="83">
        <f t="shared" si="10"/>
        <v>-29222.587548077572</v>
      </c>
      <c r="T26" s="83">
        <f t="shared" si="10"/>
        <v>-28345.71413484987</v>
      </c>
      <c r="U26" s="83">
        <f t="shared" si="10"/>
        <v>-4973.2033779143894</v>
      </c>
      <c r="V26" s="83">
        <f t="shared" si="10"/>
        <v>-22089.696760110091</v>
      </c>
    </row>
    <row r="27" spans="1:22">
      <c r="A27" s="52" t="s">
        <v>75</v>
      </c>
      <c r="B27" s="83">
        <f t="shared" ref="B27:V27" si="11">C104-C83</f>
        <v>-4101867.6149882427</v>
      </c>
      <c r="C27" s="83">
        <f t="shared" si="11"/>
        <v>-1600002.4041077674</v>
      </c>
      <c r="D27" s="83">
        <f t="shared" si="11"/>
        <v>213699.12380414389</v>
      </c>
      <c r="E27" s="83">
        <f t="shared" si="11"/>
        <v>4098692.8425031756</v>
      </c>
      <c r="F27" s="83">
        <f t="shared" si="11"/>
        <v>1463795.2349138311</v>
      </c>
      <c r="G27" s="83">
        <f t="shared" si="11"/>
        <v>-352180.69226877711</v>
      </c>
      <c r="H27" s="83">
        <f t="shared" si="11"/>
        <v>-233192.83357952489</v>
      </c>
      <c r="I27" s="83">
        <f t="shared" si="11"/>
        <v>43610.311171907641</v>
      </c>
      <c r="J27" s="83">
        <f t="shared" si="11"/>
        <v>122351.04725673879</v>
      </c>
      <c r="K27" s="83">
        <f t="shared" si="11"/>
        <v>-35872.933665971679</v>
      </c>
      <c r="L27" s="83">
        <f t="shared" si="11"/>
        <v>-11002.497195186836</v>
      </c>
      <c r="M27" s="83">
        <f t="shared" si="11"/>
        <v>-85469.421330447774</v>
      </c>
      <c r="N27" s="83">
        <f t="shared" si="11"/>
        <v>-473579.04174836166</v>
      </c>
      <c r="O27" s="83">
        <f t="shared" si="11"/>
        <v>-149329.66922188387</v>
      </c>
      <c r="P27" s="83">
        <f t="shared" si="11"/>
        <v>-7487.9345354465768</v>
      </c>
      <c r="Q27" s="83">
        <f t="shared" si="11"/>
        <v>-8040.5662672542385</v>
      </c>
      <c r="R27" s="83">
        <f t="shared" si="11"/>
        <v>-10012.354436259935</v>
      </c>
      <c r="S27" s="83">
        <f t="shared" si="11"/>
        <v>-28413.547585526831</v>
      </c>
      <c r="T27" s="83">
        <f t="shared" si="11"/>
        <v>-28702.124159044732</v>
      </c>
      <c r="U27" s="83">
        <f t="shared" si="11"/>
        <v>-6094.1888303721571</v>
      </c>
      <c r="V27" s="83">
        <f t="shared" si="11"/>
        <v>-18589.476101084612</v>
      </c>
    </row>
    <row r="28" spans="1:22">
      <c r="A28" s="52" t="s">
        <v>76</v>
      </c>
      <c r="B28" s="83">
        <f t="shared" ref="B28:V28" si="12">C105-C84</f>
        <v>-63443350.520113021</v>
      </c>
      <c r="C28" s="83">
        <f t="shared" si="12"/>
        <v>-23460007.77447306</v>
      </c>
      <c r="D28" s="83">
        <f t="shared" si="12"/>
        <v>-259500.38574253069</v>
      </c>
      <c r="E28" s="83">
        <f t="shared" si="12"/>
        <v>63181044.791021764</v>
      </c>
      <c r="F28" s="83">
        <f t="shared" si="12"/>
        <v>21694129.418228094</v>
      </c>
      <c r="G28" s="83">
        <f t="shared" si="12"/>
        <v>-997686.0392590533</v>
      </c>
      <c r="H28" s="83">
        <f t="shared" si="12"/>
        <v>-3340800.8419062011</v>
      </c>
      <c r="I28" s="83">
        <f t="shared" si="12"/>
        <v>447206.92892801622</v>
      </c>
      <c r="J28" s="83">
        <f t="shared" si="12"/>
        <v>800896.7080557826</v>
      </c>
      <c r="K28" s="83">
        <f t="shared" si="12"/>
        <v>-648602.85169892199</v>
      </c>
      <c r="L28" s="83">
        <f t="shared" si="12"/>
        <v>-189297.511598791</v>
      </c>
      <c r="M28" s="83">
        <f t="shared" si="12"/>
        <v>-1297796.0992890913</v>
      </c>
      <c r="N28" s="83">
        <f t="shared" si="12"/>
        <v>-7219445.5887478963</v>
      </c>
      <c r="O28" s="83">
        <f t="shared" si="12"/>
        <v>-2111405.514459379</v>
      </c>
      <c r="P28" s="83">
        <f t="shared" si="12"/>
        <v>-312183.13722929917</v>
      </c>
      <c r="Q28" s="83">
        <f t="shared" si="12"/>
        <v>-113838.13998748595</v>
      </c>
      <c r="R28" s="83">
        <f t="shared" si="12"/>
        <v>-131631.73828035383</v>
      </c>
      <c r="S28" s="83">
        <f t="shared" si="12"/>
        <v>-405388.00171950506</v>
      </c>
      <c r="T28" s="83">
        <f t="shared" si="12"/>
        <v>-416837.03974681906</v>
      </c>
      <c r="U28" s="83">
        <f t="shared" si="12"/>
        <v>-81660.436733091716</v>
      </c>
      <c r="V28" s="83">
        <f t="shared" si="12"/>
        <v>-305263.42576214904</v>
      </c>
    </row>
    <row r="29" spans="1:22">
      <c r="A29" s="52" t="s">
        <v>77</v>
      </c>
      <c r="B29" s="83">
        <f t="shared" ref="B29:V29" si="13">C106-C85</f>
        <v>-41369094.702584475</v>
      </c>
      <c r="C29" s="83">
        <f t="shared" si="13"/>
        <v>-15655432.854458904</v>
      </c>
      <c r="D29" s="83">
        <f t="shared" si="13"/>
        <v>607369.294800153</v>
      </c>
      <c r="E29" s="83">
        <f t="shared" si="13"/>
        <v>41266609.082968123</v>
      </c>
      <c r="F29" s="83">
        <f t="shared" si="13"/>
        <v>14490921.894548865</v>
      </c>
      <c r="G29" s="83">
        <f t="shared" si="13"/>
        <v>-1492716.9691161099</v>
      </c>
      <c r="H29" s="83">
        <f t="shared" si="13"/>
        <v>-2254764.6888565803</v>
      </c>
      <c r="I29" s="83">
        <f t="shared" si="13"/>
        <v>295518.71415831672</v>
      </c>
      <c r="J29" s="83">
        <f t="shared" si="13"/>
        <v>623710.32050908497</v>
      </c>
      <c r="K29" s="83">
        <f t="shared" si="13"/>
        <v>-455615.11067843204</v>
      </c>
      <c r="L29" s="83">
        <f t="shared" si="13"/>
        <v>-118028.30374184321</v>
      </c>
      <c r="M29" s="83">
        <f t="shared" si="13"/>
        <v>-812189.76221493911</v>
      </c>
      <c r="N29" s="83">
        <f t="shared" si="13"/>
        <v>-4956751.5357598662</v>
      </c>
      <c r="O29" s="83">
        <f t="shared" si="13"/>
        <v>-1459851.3220294695</v>
      </c>
      <c r="P29" s="83">
        <f t="shared" si="13"/>
        <v>-171216.3481728849</v>
      </c>
      <c r="Q29" s="83">
        <f t="shared" si="13"/>
        <v>-78147.855770809809</v>
      </c>
      <c r="R29" s="83">
        <f t="shared" si="13"/>
        <v>-87540.165636949008</v>
      </c>
      <c r="S29" s="83">
        <f t="shared" si="13"/>
        <v>-280354.67568015121</v>
      </c>
      <c r="T29" s="83">
        <f t="shared" si="13"/>
        <v>-288554.39781916467</v>
      </c>
      <c r="U29" s="83">
        <f t="shared" si="13"/>
        <v>-52631.091245999502</v>
      </c>
      <c r="V29" s="83">
        <f t="shared" si="13"/>
        <v>-211261.63227897999</v>
      </c>
    </row>
    <row r="30" spans="1:22">
      <c r="A30" s="52" t="s">
        <v>78</v>
      </c>
      <c r="B30" s="83">
        <f t="shared" ref="B30:V30" si="14">C107-C86</f>
        <v>-10271532.197996687</v>
      </c>
      <c r="C30" s="83">
        <f t="shared" si="14"/>
        <v>-3875671.338387494</v>
      </c>
      <c r="D30" s="83">
        <f t="shared" si="14"/>
        <v>265777.12151726044</v>
      </c>
      <c r="E30" s="83">
        <f t="shared" si="14"/>
        <v>10241450.418780921</v>
      </c>
      <c r="F30" s="83">
        <f t="shared" si="14"/>
        <v>3546131.265130152</v>
      </c>
      <c r="G30" s="83">
        <f t="shared" si="14"/>
        <v>-459957.11144861329</v>
      </c>
      <c r="H30" s="83">
        <f t="shared" si="14"/>
        <v>-553856.44358280965</v>
      </c>
      <c r="I30" s="83">
        <f t="shared" si="14"/>
        <v>124508.71531103803</v>
      </c>
      <c r="J30" s="83">
        <f t="shared" si="14"/>
        <v>136510.46367110481</v>
      </c>
      <c r="K30" s="83">
        <f t="shared" si="14"/>
        <v>-121680.01762118191</v>
      </c>
      <c r="L30" s="83">
        <f t="shared" si="14"/>
        <v>-25080.166123807518</v>
      </c>
      <c r="M30" s="83">
        <f t="shared" si="14"/>
        <v>-181054.24247736111</v>
      </c>
      <c r="N30" s="83">
        <f t="shared" si="14"/>
        <v>-1258294.8523814511</v>
      </c>
      <c r="O30" s="83">
        <f t="shared" si="14"/>
        <v>-358655.88776394166</v>
      </c>
      <c r="P30" s="83">
        <f t="shared" si="14"/>
        <v>-35853.093323182955</v>
      </c>
      <c r="Q30" s="83">
        <f t="shared" si="14"/>
        <v>-18768.117916082003</v>
      </c>
      <c r="R30" s="83">
        <f t="shared" si="14"/>
        <v>-19711.268718264677</v>
      </c>
      <c r="S30" s="83">
        <f t="shared" si="14"/>
        <v>-67431.369796154555</v>
      </c>
      <c r="T30" s="83">
        <f t="shared" si="14"/>
        <v>-70710.420870369184</v>
      </c>
      <c r="U30" s="83">
        <f t="shared" si="14"/>
        <v>-7891.8780176821747</v>
      </c>
      <c r="V30" s="83">
        <f t="shared" si="14"/>
        <v>-52271.752926614485</v>
      </c>
    </row>
    <row r="31" spans="1:22">
      <c r="A31" s="52" t="s">
        <v>50</v>
      </c>
      <c r="B31" s="83">
        <f t="shared" ref="B31:V31" si="15">C108-C87</f>
        <v>-26182443.445429787</v>
      </c>
      <c r="C31" s="83">
        <f t="shared" si="15"/>
        <v>-9873831.1946632583</v>
      </c>
      <c r="D31" s="83">
        <f t="shared" si="15"/>
        <v>1918538.2087410642</v>
      </c>
      <c r="E31" s="83">
        <f t="shared" si="15"/>
        <v>26080321.29234631</v>
      </c>
      <c r="F31" s="83">
        <f t="shared" si="15"/>
        <v>8973989.3735242542</v>
      </c>
      <c r="G31" s="83">
        <f t="shared" si="15"/>
        <v>-2690722.6933873096</v>
      </c>
      <c r="H31" s="83">
        <f t="shared" si="15"/>
        <v>-1402023.2928556425</v>
      </c>
      <c r="I31" s="83">
        <f t="shared" si="15"/>
        <v>334298.04117787076</v>
      </c>
      <c r="J31" s="83">
        <f t="shared" si="15"/>
        <v>690914.67797800025</v>
      </c>
      <c r="K31" s="83">
        <f t="shared" si="15"/>
        <v>-228751.49151591002</v>
      </c>
      <c r="L31" s="83">
        <f t="shared" si="15"/>
        <v>-68019.198423452326</v>
      </c>
      <c r="M31" s="83">
        <f t="shared" si="15"/>
        <v>-497608.30025227461</v>
      </c>
      <c r="N31" s="83">
        <f t="shared" si="15"/>
        <v>-2980882.3205675222</v>
      </c>
      <c r="O31" s="83">
        <f t="shared" si="15"/>
        <v>-892584.82588831335</v>
      </c>
      <c r="P31" s="83">
        <f t="shared" si="15"/>
        <v>-16141.060265438602</v>
      </c>
      <c r="Q31" s="83">
        <f t="shared" si="15"/>
        <v>-51881.097358060884</v>
      </c>
      <c r="R31" s="83">
        <f t="shared" si="15"/>
        <v>-62933.708227410214</v>
      </c>
      <c r="S31" s="83">
        <f t="shared" si="15"/>
        <v>-175279.41804486513</v>
      </c>
      <c r="T31" s="83">
        <f t="shared" si="15"/>
        <v>-176782.5951226661</v>
      </c>
      <c r="U31" s="83">
        <f t="shared" si="15"/>
        <v>-34486.366131035902</v>
      </c>
      <c r="V31" s="83">
        <f t="shared" si="15"/>
        <v>-115763.69488573307</v>
      </c>
    </row>
    <row r="32" spans="1:22">
      <c r="A32" s="52" t="s">
        <v>79</v>
      </c>
      <c r="B32" s="83">
        <f t="shared" ref="B32:V32" si="16">C109-C88</f>
        <v>-853136.28630759672</v>
      </c>
      <c r="C32" s="83">
        <f t="shared" si="16"/>
        <v>-315069.7189653028</v>
      </c>
      <c r="D32" s="83">
        <f t="shared" si="16"/>
        <v>-260434.02326202678</v>
      </c>
      <c r="E32" s="83">
        <f t="shared" si="16"/>
        <v>846263.10663067305</v>
      </c>
      <c r="F32" s="83">
        <f t="shared" si="16"/>
        <v>308774.81569379213</v>
      </c>
      <c r="G32" s="83">
        <f t="shared" si="16"/>
        <v>260581.54199252604</v>
      </c>
      <c r="H32" s="83">
        <f t="shared" si="16"/>
        <v>-39520.140045297267</v>
      </c>
      <c r="I32" s="83">
        <f t="shared" si="16"/>
        <v>-9541.4081957462895</v>
      </c>
      <c r="J32" s="83">
        <f t="shared" si="16"/>
        <v>-19268.440554909976</v>
      </c>
      <c r="K32" s="83">
        <f t="shared" si="16"/>
        <v>-12063.145246180604</v>
      </c>
      <c r="L32" s="83">
        <f t="shared" si="16"/>
        <v>-4038.6710220884052</v>
      </c>
      <c r="M32" s="83">
        <f t="shared" si="16"/>
        <v>-20733.271020304499</v>
      </c>
      <c r="N32" s="83">
        <f t="shared" si="16"/>
        <v>-93609.696485334425</v>
      </c>
      <c r="O32" s="83">
        <f t="shared" si="16"/>
        <v>-27446.177451044001</v>
      </c>
      <c r="P32" s="83">
        <f t="shared" si="16"/>
        <v>-16347.927286205522</v>
      </c>
      <c r="Q32" s="83">
        <f t="shared" si="16"/>
        <v>-1026.7877360154707</v>
      </c>
      <c r="R32" s="83">
        <f t="shared" si="16"/>
        <v>-790.27945899468796</v>
      </c>
      <c r="S32" s="83">
        <f t="shared" si="16"/>
        <v>-4639.2789671625651</v>
      </c>
      <c r="T32" s="83">
        <f t="shared" si="16"/>
        <v>-4727.7751703856775</v>
      </c>
      <c r="U32" s="83">
        <f t="shared" si="16"/>
        <v>-779.78918273672298</v>
      </c>
      <c r="V32" s="83">
        <f t="shared" si="16"/>
        <v>-4232.1290319220643</v>
      </c>
    </row>
    <row r="33" spans="1:22">
      <c r="A33" s="52" t="s">
        <v>80</v>
      </c>
      <c r="B33" s="83">
        <f t="shared" ref="B33:V33" si="17">C110-C89</f>
        <v>-2303308.7058635349</v>
      </c>
      <c r="C33" s="83">
        <f t="shared" si="17"/>
        <v>-898681.66375962738</v>
      </c>
      <c r="D33" s="83">
        <f t="shared" si="17"/>
        <v>-118260.56186034859</v>
      </c>
      <c r="E33" s="83">
        <f t="shared" si="17"/>
        <v>2277410.9872970367</v>
      </c>
      <c r="F33" s="83">
        <f t="shared" si="17"/>
        <v>825272.16414980253</v>
      </c>
      <c r="G33" s="83">
        <f t="shared" si="17"/>
        <v>99664.450814347801</v>
      </c>
      <c r="H33" s="83">
        <f t="shared" si="17"/>
        <v>-102342.10496541244</v>
      </c>
      <c r="I33" s="83">
        <f t="shared" si="17"/>
        <v>25702.162094475738</v>
      </c>
      <c r="J33" s="83">
        <f t="shared" si="17"/>
        <v>-3231.3103454975062</v>
      </c>
      <c r="K33" s="83">
        <f t="shared" si="17"/>
        <v>-26545.473807401606</v>
      </c>
      <c r="L33" s="83">
        <f t="shared" si="17"/>
        <v>-7712.0789870032604</v>
      </c>
      <c r="M33" s="83">
        <f t="shared" si="17"/>
        <v>-49869.429483727901</v>
      </c>
      <c r="N33" s="83">
        <f t="shared" si="17"/>
        <v>-255259.66567331692</v>
      </c>
      <c r="O33" s="83">
        <f t="shared" si="17"/>
        <v>-78558.977093112771</v>
      </c>
      <c r="P33" s="83">
        <f t="shared" si="17"/>
        <v>-16529.701585403411</v>
      </c>
      <c r="Q33" s="83">
        <f t="shared" si="17"/>
        <v>-3438.5200541191589</v>
      </c>
      <c r="R33" s="83">
        <f t="shared" si="17"/>
        <v>-3834.5995739089703</v>
      </c>
      <c r="S33" s="83">
        <f t="shared" si="17"/>
        <v>-13304.957407681213</v>
      </c>
      <c r="T33" s="83">
        <f t="shared" si="17"/>
        <v>-13421.302691198405</v>
      </c>
      <c r="U33" s="83">
        <f t="shared" si="17"/>
        <v>-1862.6615246111796</v>
      </c>
      <c r="V33" s="83">
        <f t="shared" si="17"/>
        <v>-10410.686955195939</v>
      </c>
    </row>
    <row r="34" spans="1:22">
      <c r="A34" s="52" t="s">
        <v>81</v>
      </c>
      <c r="B34" s="83">
        <f t="shared" ref="B34:V34" si="18">C111-C90</f>
        <v>-5784253.0191942286</v>
      </c>
      <c r="C34" s="83">
        <f t="shared" si="18"/>
        <v>-2328730.3635550006</v>
      </c>
      <c r="D34" s="83">
        <f t="shared" si="18"/>
        <v>302484.22777863289</v>
      </c>
      <c r="E34" s="83">
        <f t="shared" si="18"/>
        <v>5781257.194837966</v>
      </c>
      <c r="F34" s="83">
        <f t="shared" si="18"/>
        <v>2116038.6003891919</v>
      </c>
      <c r="G34" s="83">
        <f t="shared" si="18"/>
        <v>-485302.68854234542</v>
      </c>
      <c r="H34" s="83">
        <f t="shared" si="18"/>
        <v>-328906.30559625302</v>
      </c>
      <c r="I34" s="83">
        <f t="shared" si="18"/>
        <v>86774.250912805393</v>
      </c>
      <c r="J34" s="83">
        <f t="shared" si="18"/>
        <v>161901.18774677132</v>
      </c>
      <c r="K34" s="83">
        <f t="shared" si="18"/>
        <v>-63081.305416207411</v>
      </c>
      <c r="L34" s="83">
        <f t="shared" si="18"/>
        <v>-13126.471030642191</v>
      </c>
      <c r="M34" s="83">
        <f t="shared" si="18"/>
        <v>-102735.58679846814</v>
      </c>
      <c r="N34" s="83">
        <f t="shared" si="18"/>
        <v>-698725.36991442647</v>
      </c>
      <c r="O34" s="83">
        <f t="shared" si="18"/>
        <v>-213285.53751751711</v>
      </c>
      <c r="P34" s="83">
        <f t="shared" si="18"/>
        <v>-9705.5132829330832</v>
      </c>
      <c r="Q34" s="83">
        <f t="shared" si="18"/>
        <v>-10983.708354948365</v>
      </c>
      <c r="R34" s="83">
        <f t="shared" si="18"/>
        <v>-12547.379816381697</v>
      </c>
      <c r="S34" s="83">
        <f t="shared" si="18"/>
        <v>-39066.677247758897</v>
      </c>
      <c r="T34" s="83">
        <f t="shared" si="18"/>
        <v>-40422.502584007336</v>
      </c>
      <c r="U34" s="83">
        <f t="shared" si="18"/>
        <v>-4939.0421103159315</v>
      </c>
      <c r="V34" s="83">
        <f t="shared" si="18"/>
        <v>-26479.720569624682</v>
      </c>
    </row>
    <row r="35" spans="1:22" ht="17" customHeight="1" thickBot="1">
      <c r="A35" s="34" t="s">
        <v>56</v>
      </c>
      <c r="B35" s="84">
        <f t="shared" ref="B35:V35" si="19">C112-C91</f>
        <v>-17939210.373230238</v>
      </c>
      <c r="C35" s="84">
        <f t="shared" si="19"/>
        <v>-6903766.9037129274</v>
      </c>
      <c r="D35" s="84">
        <f t="shared" si="19"/>
        <v>-12878.509835477336</v>
      </c>
      <c r="E35" s="84">
        <f t="shared" si="19"/>
        <v>17859089.053916723</v>
      </c>
      <c r="F35" s="84">
        <f t="shared" si="19"/>
        <v>6395791.0096083712</v>
      </c>
      <c r="G35" s="84">
        <f t="shared" si="19"/>
        <v>-288639.57219919912</v>
      </c>
      <c r="H35" s="84">
        <f t="shared" si="19"/>
        <v>-935441.56885233137</v>
      </c>
      <c r="I35" s="84">
        <f t="shared" si="19"/>
        <v>131689.52659412447</v>
      </c>
      <c r="J35" s="84">
        <f t="shared" si="19"/>
        <v>174214.41873149271</v>
      </c>
      <c r="K35" s="84">
        <f t="shared" si="19"/>
        <v>-205339.46456602309</v>
      </c>
      <c r="L35" s="84">
        <f t="shared" si="19"/>
        <v>-52383.443737879104</v>
      </c>
      <c r="M35" s="84">
        <f t="shared" si="19"/>
        <v>-354644.13881553104</v>
      </c>
      <c r="N35" s="84">
        <f t="shared" si="19"/>
        <v>-2149492.9154934101</v>
      </c>
      <c r="O35" s="84">
        <f t="shared" si="19"/>
        <v>-638345.36556205247</v>
      </c>
      <c r="P35" s="84">
        <f t="shared" si="19"/>
        <v>-90513.910905987723</v>
      </c>
      <c r="Q35" s="84">
        <f t="shared" si="19"/>
        <v>-32271.159255676379</v>
      </c>
      <c r="R35" s="84">
        <f t="shared" si="19"/>
        <v>-35202.713474676188</v>
      </c>
      <c r="S35" s="84">
        <f t="shared" si="19"/>
        <v>-117621.48003508011</v>
      </c>
      <c r="T35" s="84">
        <f t="shared" si="19"/>
        <v>-121473.73231353797</v>
      </c>
      <c r="U35" s="84">
        <f t="shared" si="19"/>
        <v>-20357.561678243394</v>
      </c>
      <c r="V35" s="84">
        <f t="shared" si="19"/>
        <v>-91453.034099257202</v>
      </c>
    </row>
    <row r="36" spans="1:22" ht="16" customHeight="1" thickTop="1">
      <c r="A36" s="7" t="s">
        <v>6</v>
      </c>
      <c r="B36" s="76">
        <f t="shared" ref="B36:V36" si="20">SUM(B16:B35)</f>
        <v>-276063702.7132805</v>
      </c>
      <c r="C36" s="76">
        <f t="shared" si="20"/>
        <v>-104314167.92436896</v>
      </c>
      <c r="D36" s="76">
        <f t="shared" si="20"/>
        <v>5751620.6499829348</v>
      </c>
      <c r="E36" s="76">
        <f t="shared" si="20"/>
        <v>274946203.18755352</v>
      </c>
      <c r="F36" s="76">
        <f t="shared" si="20"/>
        <v>95661097.282226101</v>
      </c>
      <c r="G36" s="76">
        <f t="shared" si="20"/>
        <v>-11474550.13344232</v>
      </c>
      <c r="H36" s="76">
        <f t="shared" si="20"/>
        <v>-14587923.900722813</v>
      </c>
      <c r="I36" s="76">
        <f t="shared" si="20"/>
        <v>2913715.5482201432</v>
      </c>
      <c r="J36" s="76">
        <f t="shared" si="20"/>
        <v>4113201.0805667778</v>
      </c>
      <c r="K36" s="76">
        <f t="shared" si="20"/>
        <v>-2939510.0878318381</v>
      </c>
      <c r="L36" s="76">
        <f t="shared" si="20"/>
        <v>-752885.34948958107</v>
      </c>
      <c r="M36" s="76">
        <f t="shared" si="20"/>
        <v>-5297920.980878884</v>
      </c>
      <c r="N36" s="76">
        <f t="shared" si="20"/>
        <v>-32390797.943791062</v>
      </c>
      <c r="O36" s="76">
        <f t="shared" si="20"/>
        <v>-9488642.6647007428</v>
      </c>
      <c r="P36" s="76">
        <f t="shared" si="20"/>
        <v>-967790.27837177459</v>
      </c>
      <c r="Q36" s="76">
        <f t="shared" si="20"/>
        <v>-506023.41809279012</v>
      </c>
      <c r="R36" s="76">
        <f t="shared" si="20"/>
        <v>-573382.68018372054</v>
      </c>
      <c r="S36" s="76">
        <f t="shared" si="20"/>
        <v>-1787454.5506153274</v>
      </c>
      <c r="T36" s="76">
        <f t="shared" si="20"/>
        <v>-1848347.5192295075</v>
      </c>
      <c r="U36" s="76">
        <f t="shared" si="20"/>
        <v>-294530.46407409967</v>
      </c>
      <c r="V36" s="76">
        <f t="shared" si="20"/>
        <v>-1334506.9256328158</v>
      </c>
    </row>
    <row r="37" spans="1:22">
      <c r="A37" s="7" t="s">
        <v>103</v>
      </c>
      <c r="B37" s="76">
        <f>SUM($B$36:B36)</f>
        <v>-276063702.7132805</v>
      </c>
      <c r="C37" s="76">
        <f>SUM($B$36:C36)</f>
        <v>-380377870.63764948</v>
      </c>
      <c r="D37" s="76">
        <f>SUM($B$36:D36)</f>
        <v>-374626249.98766655</v>
      </c>
      <c r="E37" s="76">
        <f>SUM($B$36:E36)</f>
        <v>-99680046.800113022</v>
      </c>
      <c r="F37" s="76">
        <f>SUM($B$36:F36)</f>
        <v>-4018949.5178869218</v>
      </c>
      <c r="G37" s="76">
        <f>SUM($B$36:G36)</f>
        <v>-15493499.651329242</v>
      </c>
      <c r="H37" s="76">
        <f>SUM($B$36:H36)</f>
        <v>-30081423.552052055</v>
      </c>
      <c r="I37" s="76">
        <f>SUM($B$36:I36)</f>
        <v>-27167708.003831912</v>
      </c>
      <c r="J37" s="76">
        <f>SUM($B$36:J36)</f>
        <v>-23054506.923265133</v>
      </c>
      <c r="K37" s="76">
        <f>SUM($B$36:K36)</f>
        <v>-25994017.011096969</v>
      </c>
      <c r="L37" s="76">
        <f>SUM($B$36:L36)</f>
        <v>-26746902.36058655</v>
      </c>
      <c r="M37" s="76">
        <f>SUM($B$36:M36)</f>
        <v>-32044823.341465436</v>
      </c>
      <c r="N37" s="76">
        <f>SUM($B$36:N36)</f>
        <v>-64435621.285256498</v>
      </c>
      <c r="O37" s="76">
        <f>SUM($B$36:O36)</f>
        <v>-73924263.949957237</v>
      </c>
      <c r="P37" s="76">
        <f>SUM($B$36:P36)</f>
        <v>-74892054.228329018</v>
      </c>
      <c r="Q37" s="76">
        <f>SUM($B$36:Q36)</f>
        <v>-75398077.646421805</v>
      </c>
      <c r="R37" s="76">
        <f>SUM($B$36:R36)</f>
        <v>-75971460.326605529</v>
      </c>
      <c r="S37" s="76">
        <f>SUM($B$36:S36)</f>
        <v>-77758914.877220854</v>
      </c>
      <c r="T37" s="76">
        <f>SUM($B$36:T36)</f>
        <v>-79607262.396450356</v>
      </c>
      <c r="U37" s="76">
        <f>SUM($B$36:U36)</f>
        <v>-79901792.860524461</v>
      </c>
      <c r="V37" s="76">
        <f>SUM($B$36:V36)</f>
        <v>-81236299.78615728</v>
      </c>
    </row>
    <row r="38" spans="1:22">
      <c r="A38" s="7"/>
      <c r="B38" s="77"/>
      <c r="C38" s="77"/>
      <c r="D38" s="77"/>
      <c r="E38" s="77"/>
      <c r="F38" s="77"/>
      <c r="G38" s="77"/>
      <c r="H38" s="77"/>
      <c r="I38" s="77"/>
      <c r="J38" s="77"/>
    </row>
    <row r="39" spans="1:22" ht="17" customHeight="1">
      <c r="A39" s="7"/>
      <c r="B39" s="77"/>
      <c r="C39" s="77"/>
      <c r="D39" s="77"/>
      <c r="E39" s="77"/>
      <c r="F39" s="77"/>
      <c r="G39" s="77"/>
      <c r="H39" s="77"/>
      <c r="I39" s="77"/>
      <c r="J39" s="77"/>
    </row>
    <row r="40" spans="1:22" ht="26" customHeight="1">
      <c r="A40" s="108" t="s">
        <v>104</v>
      </c>
      <c r="B40" s="107"/>
      <c r="C40" s="107"/>
      <c r="D40" s="107"/>
      <c r="E40" s="107"/>
      <c r="F40" s="107"/>
      <c r="G40" s="107"/>
      <c r="H40" s="107"/>
      <c r="I40" s="107"/>
      <c r="J40" s="107"/>
      <c r="K40" s="30"/>
      <c r="L40" s="29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>
      <c r="M41" s="75"/>
    </row>
    <row r="42" spans="1:22">
      <c r="M42" s="75"/>
    </row>
    <row r="43" spans="1:22" ht="17" customHeight="1">
      <c r="M43" s="75"/>
    </row>
    <row r="44" spans="1:22">
      <c r="A44" s="5"/>
      <c r="B44" s="6">
        <v>43951</v>
      </c>
      <c r="C44" s="6">
        <v>43982</v>
      </c>
      <c r="D44" s="6">
        <v>44012</v>
      </c>
      <c r="E44" s="6">
        <v>44043</v>
      </c>
      <c r="F44" s="6">
        <v>44074</v>
      </c>
      <c r="G44" s="6">
        <v>44104</v>
      </c>
      <c r="H44" s="6">
        <v>44135</v>
      </c>
      <c r="I44" s="6">
        <v>44165</v>
      </c>
      <c r="J44" s="6">
        <v>44196</v>
      </c>
      <c r="K44" s="6">
        <v>44227</v>
      </c>
      <c r="L44" s="6">
        <v>44255</v>
      </c>
      <c r="M44" s="6">
        <v>44286</v>
      </c>
      <c r="N44" s="6">
        <v>44316</v>
      </c>
      <c r="O44" s="6">
        <v>44347</v>
      </c>
      <c r="P44" s="6">
        <v>44377</v>
      </c>
      <c r="Q44" s="6">
        <v>44408</v>
      </c>
      <c r="R44" s="6">
        <v>44439</v>
      </c>
      <c r="S44" s="6">
        <v>44469</v>
      </c>
      <c r="T44" s="6">
        <v>44500</v>
      </c>
      <c r="U44" s="6">
        <v>44530</v>
      </c>
      <c r="V44" s="6">
        <v>44561</v>
      </c>
    </row>
    <row r="45" spans="1:22">
      <c r="A45" s="52" t="s">
        <v>57</v>
      </c>
      <c r="B45" s="78">
        <f t="shared" ref="B45:V45" si="21">C114-C72</f>
        <v>-11542135.330886988</v>
      </c>
      <c r="C45" s="78">
        <f t="shared" si="21"/>
        <v>-4580282.5049679512</v>
      </c>
      <c r="D45" s="78">
        <f t="shared" si="21"/>
        <v>378719.66391396272</v>
      </c>
      <c r="E45" s="78">
        <f t="shared" si="21"/>
        <v>10842964.404777264</v>
      </c>
      <c r="F45" s="78">
        <f t="shared" si="21"/>
        <v>3938644.8987785694</v>
      </c>
      <c r="G45" s="78">
        <f t="shared" si="21"/>
        <v>-470743.33688920649</v>
      </c>
      <c r="H45" s="78">
        <f t="shared" si="21"/>
        <v>-595828.77775527607</v>
      </c>
      <c r="I45" s="78">
        <f t="shared" si="21"/>
        <v>181225.10937603842</v>
      </c>
      <c r="J45" s="78">
        <f t="shared" si="21"/>
        <v>-31091.309666359506</v>
      </c>
      <c r="K45" s="78">
        <f t="shared" si="21"/>
        <v>-227439.05083836406</v>
      </c>
      <c r="L45" s="78">
        <f t="shared" si="21"/>
        <v>-39096.549915888318</v>
      </c>
      <c r="M45" s="78">
        <f t="shared" si="21"/>
        <v>-290880.65503033716</v>
      </c>
      <c r="N45" s="78">
        <f t="shared" si="21"/>
        <v>-2251409.4131059591</v>
      </c>
      <c r="O45" s="78">
        <f t="shared" si="21"/>
        <v>-657419.80869398499</v>
      </c>
      <c r="P45" s="78">
        <f t="shared" si="21"/>
        <v>-54477.029776863987</v>
      </c>
      <c r="Q45" s="78">
        <f t="shared" si="21"/>
        <v>-28625.242434991407</v>
      </c>
      <c r="R45" s="78">
        <f t="shared" si="21"/>
        <v>-28752.314702865115</v>
      </c>
      <c r="S45" s="78">
        <f t="shared" si="21"/>
        <v>-108434.79296975012</v>
      </c>
      <c r="T45" s="78">
        <f t="shared" si="21"/>
        <v>-117736.86650087149</v>
      </c>
      <c r="U45" s="78">
        <f t="shared" si="21"/>
        <v>-4362.3042847936704</v>
      </c>
      <c r="V45" s="78">
        <f t="shared" si="21"/>
        <v>-96111.692837373354</v>
      </c>
    </row>
    <row r="46" spans="1:22">
      <c r="A46" s="52" t="s">
        <v>68</v>
      </c>
      <c r="B46" s="78">
        <f t="shared" ref="B46:V46" si="22">C115-C73</f>
        <v>-1899881.2501075948</v>
      </c>
      <c r="C46" s="78">
        <f t="shared" si="22"/>
        <v>-729244.96875335881</v>
      </c>
      <c r="D46" s="78">
        <f t="shared" si="22"/>
        <v>-237988.83155356083</v>
      </c>
      <c r="E46" s="78">
        <f t="shared" si="22"/>
        <v>1782216.994237758</v>
      </c>
      <c r="F46" s="78">
        <f t="shared" si="22"/>
        <v>650050.68056894618</v>
      </c>
      <c r="G46" s="78">
        <f t="shared" si="22"/>
        <v>207456.06688928418</v>
      </c>
      <c r="H46" s="78">
        <f t="shared" si="22"/>
        <v>-92703.152348497257</v>
      </c>
      <c r="I46" s="78">
        <f t="shared" si="22"/>
        <v>5112.420115534982</v>
      </c>
      <c r="J46" s="78">
        <f t="shared" si="22"/>
        <v>-19699.745183330611</v>
      </c>
      <c r="K46" s="78">
        <f t="shared" si="22"/>
        <v>-45079.650487722916</v>
      </c>
      <c r="L46" s="78">
        <f t="shared" si="22"/>
        <v>-10047.965246281005</v>
      </c>
      <c r="M46" s="78">
        <f t="shared" si="22"/>
        <v>-61198.454567784211</v>
      </c>
      <c r="N46" s="78">
        <f t="shared" si="22"/>
        <v>-339445.77809168608</v>
      </c>
      <c r="O46" s="78">
        <f t="shared" si="22"/>
        <v>-98116.19132447103</v>
      </c>
      <c r="P46" s="78">
        <f t="shared" si="22"/>
        <v>-32674.558021668316</v>
      </c>
      <c r="Q46" s="78">
        <f t="shared" si="22"/>
        <v>-4315.2412109478573</v>
      </c>
      <c r="R46" s="78">
        <f t="shared" si="22"/>
        <v>-3690.6399017758085</v>
      </c>
      <c r="S46" s="78">
        <f t="shared" si="22"/>
        <v>-17239.478564771984</v>
      </c>
      <c r="T46" s="78">
        <f t="shared" si="22"/>
        <v>-18102.706207088413</v>
      </c>
      <c r="U46" s="78">
        <f t="shared" si="22"/>
        <v>-2056.7087398491913</v>
      </c>
      <c r="V46" s="78">
        <f t="shared" si="22"/>
        <v>-15741.344842465594</v>
      </c>
    </row>
    <row r="47" spans="1:22">
      <c r="A47" s="52" t="s">
        <v>69</v>
      </c>
      <c r="B47" s="78">
        <f t="shared" ref="B47:V47" si="23">C116-C74</f>
        <v>-5938287.7046561074</v>
      </c>
      <c r="C47" s="78">
        <f t="shared" si="23"/>
        <v>-2227476.4422844998</v>
      </c>
      <c r="D47" s="78">
        <f t="shared" si="23"/>
        <v>94627.139717635306</v>
      </c>
      <c r="E47" s="78">
        <f t="shared" si="23"/>
        <v>5584592.3410329875</v>
      </c>
      <c r="F47" s="78">
        <f t="shared" si="23"/>
        <v>1934689.2083185031</v>
      </c>
      <c r="G47" s="78">
        <f t="shared" si="23"/>
        <v>-266198.4227254467</v>
      </c>
      <c r="H47" s="78">
        <f t="shared" si="23"/>
        <v>-321835.53661493596</v>
      </c>
      <c r="I47" s="78">
        <f t="shared" si="23"/>
        <v>45553.280369076769</v>
      </c>
      <c r="J47" s="78">
        <f t="shared" si="23"/>
        <v>101788.76774004003</v>
      </c>
      <c r="K47" s="78">
        <f t="shared" si="23"/>
        <v>-94256.586298266309</v>
      </c>
      <c r="L47" s="78">
        <f t="shared" si="23"/>
        <v>-24593.537982904701</v>
      </c>
      <c r="M47" s="78">
        <f t="shared" si="23"/>
        <v>-169725.81963778683</v>
      </c>
      <c r="N47" s="78">
        <f t="shared" si="23"/>
        <v>-1024330.7856449317</v>
      </c>
      <c r="O47" s="78">
        <f t="shared" si="23"/>
        <v>-299521.32017918606</v>
      </c>
      <c r="P47" s="78">
        <f t="shared" si="23"/>
        <v>-33039.739669483301</v>
      </c>
      <c r="Q47" s="78">
        <f t="shared" si="23"/>
        <v>-16748.849782192512</v>
      </c>
      <c r="R47" s="78">
        <f t="shared" si="23"/>
        <v>-18648.188432291689</v>
      </c>
      <c r="S47" s="78">
        <f t="shared" si="23"/>
        <v>-58535.333039931022</v>
      </c>
      <c r="T47" s="78">
        <f t="shared" si="23"/>
        <v>-59632.834424929752</v>
      </c>
      <c r="U47" s="78">
        <f t="shared" si="23"/>
        <v>-10491.645438676715</v>
      </c>
      <c r="V47" s="78">
        <f t="shared" si="23"/>
        <v>-41697.722000146925</v>
      </c>
    </row>
    <row r="48" spans="1:22">
      <c r="A48" s="52" t="s">
        <v>37</v>
      </c>
      <c r="B48" s="78">
        <f t="shared" ref="B48:V48" si="24">C117-C75</f>
        <v>-24676475.242527608</v>
      </c>
      <c r="C48" s="78">
        <f t="shared" si="24"/>
        <v>-8973573.9910905454</v>
      </c>
      <c r="D48" s="78">
        <f t="shared" si="24"/>
        <v>888534.60900401208</v>
      </c>
      <c r="E48" s="78">
        <f t="shared" si="24"/>
        <v>23190393.256420933</v>
      </c>
      <c r="F48" s="78">
        <f t="shared" si="24"/>
        <v>7724531.8414541371</v>
      </c>
      <c r="G48" s="78">
        <f t="shared" si="24"/>
        <v>-1449638.2250253882</v>
      </c>
      <c r="H48" s="78">
        <f t="shared" si="24"/>
        <v>-1316017.5584996035</v>
      </c>
      <c r="I48" s="78">
        <f t="shared" si="24"/>
        <v>289681.18081961619</v>
      </c>
      <c r="J48" s="78">
        <f t="shared" si="24"/>
        <v>321258.67145551555</v>
      </c>
      <c r="K48" s="78">
        <f t="shared" si="24"/>
        <v>-430390.12547661085</v>
      </c>
      <c r="L48" s="78">
        <f t="shared" si="24"/>
        <v>-87176.071574879868</v>
      </c>
      <c r="M48" s="78">
        <f t="shared" si="24"/>
        <v>-622460.84481563512</v>
      </c>
      <c r="N48" s="78">
        <f t="shared" si="24"/>
        <v>-4444883.1843452901</v>
      </c>
      <c r="O48" s="78">
        <f t="shared" si="24"/>
        <v>-1216841.0995365698</v>
      </c>
      <c r="P48" s="78">
        <f t="shared" si="24"/>
        <v>-95522.506109933602</v>
      </c>
      <c r="Q48" s="78">
        <f t="shared" si="24"/>
        <v>-70243.088240819401</v>
      </c>
      <c r="R48" s="78">
        <f t="shared" si="24"/>
        <v>-73504.498017567501</v>
      </c>
      <c r="S48" s="78">
        <f t="shared" si="24"/>
        <v>-238134.46656582691</v>
      </c>
      <c r="T48" s="78">
        <f t="shared" si="24"/>
        <v>-250490.39304280421</v>
      </c>
      <c r="U48" s="78">
        <f t="shared" si="24"/>
        <v>-29886.182236251712</v>
      </c>
      <c r="V48" s="78">
        <f t="shared" si="24"/>
        <v>-181706.47972855496</v>
      </c>
    </row>
    <row r="49" spans="1:22">
      <c r="A49" s="52" t="s">
        <v>70</v>
      </c>
      <c r="B49" s="78">
        <f t="shared" ref="B49:V49" si="25">C118-C76</f>
        <v>-1058432.2215011248</v>
      </c>
      <c r="C49" s="78">
        <f t="shared" si="25"/>
        <v>-422170.82310594438</v>
      </c>
      <c r="D49" s="78">
        <f t="shared" si="25"/>
        <v>102791.78683162597</v>
      </c>
      <c r="E49" s="78">
        <f t="shared" si="25"/>
        <v>1002936.8975815219</v>
      </c>
      <c r="F49" s="78">
        <f t="shared" si="25"/>
        <v>364961.44349622761</v>
      </c>
      <c r="G49" s="78">
        <f t="shared" si="25"/>
        <v>-147967.33537027362</v>
      </c>
      <c r="H49" s="78">
        <f t="shared" si="25"/>
        <v>-68487.226547108454</v>
      </c>
      <c r="I49" s="78">
        <f t="shared" si="25"/>
        <v>5232.420097204802</v>
      </c>
      <c r="J49" s="78">
        <f t="shared" si="25"/>
        <v>41052.994484217023</v>
      </c>
      <c r="K49" s="78">
        <f t="shared" si="25"/>
        <v>-13198.365393076645</v>
      </c>
      <c r="L49" s="78">
        <f t="shared" si="25"/>
        <v>-4610.2644648784408</v>
      </c>
      <c r="M49" s="78">
        <f t="shared" si="25"/>
        <v>-35436.044333824277</v>
      </c>
      <c r="N49" s="78">
        <f t="shared" si="25"/>
        <v>-194856.00061903289</v>
      </c>
      <c r="O49" s="78">
        <f t="shared" si="25"/>
        <v>-63887.791387328471</v>
      </c>
      <c r="P49" s="78">
        <f t="shared" si="25"/>
        <v>1221.4818168817419</v>
      </c>
      <c r="Q49" s="78">
        <f t="shared" si="25"/>
        <v>-3818.65799509711</v>
      </c>
      <c r="R49" s="78">
        <f t="shared" si="25"/>
        <v>-5045.5955183000551</v>
      </c>
      <c r="S49" s="78">
        <f t="shared" si="25"/>
        <v>-13096.771769644503</v>
      </c>
      <c r="T49" s="78">
        <f t="shared" si="25"/>
        <v>-13114.182097727127</v>
      </c>
      <c r="U49" s="78">
        <f t="shared" si="25"/>
        <v>-3753.3420809545387</v>
      </c>
      <c r="V49" s="78">
        <f t="shared" si="25"/>
        <v>-8110.0902925322371</v>
      </c>
    </row>
    <row r="50" spans="1:22">
      <c r="A50" s="52" t="s">
        <v>71</v>
      </c>
      <c r="B50" s="78">
        <f t="shared" ref="B50:V50" si="26">C119-C77</f>
        <v>-7856431.249912044</v>
      </c>
      <c r="C50" s="78">
        <f t="shared" si="26"/>
        <v>-3152793.1161965067</v>
      </c>
      <c r="D50" s="78">
        <f t="shared" si="26"/>
        <v>962997.26958298031</v>
      </c>
      <c r="E50" s="78">
        <f t="shared" si="26"/>
        <v>7360537.1343970411</v>
      </c>
      <c r="F50" s="78">
        <f t="shared" si="26"/>
        <v>2642473.264518627</v>
      </c>
      <c r="G50" s="78">
        <f t="shared" si="26"/>
        <v>-1253745.0543053502</v>
      </c>
      <c r="H50" s="78">
        <f t="shared" si="26"/>
        <v>-412279.47576135804</v>
      </c>
      <c r="I50" s="78">
        <f t="shared" si="26"/>
        <v>133460.52504777489</v>
      </c>
      <c r="J50" s="78">
        <f t="shared" si="26"/>
        <v>290105.0346080173</v>
      </c>
      <c r="K50" s="78">
        <f t="shared" si="26"/>
        <v>-81741.314594621945</v>
      </c>
      <c r="L50" s="78">
        <f t="shared" si="26"/>
        <v>-30571.680393643299</v>
      </c>
      <c r="M50" s="78">
        <f t="shared" si="26"/>
        <v>-238608.78104527807</v>
      </c>
      <c r="N50" s="78">
        <f t="shared" si="26"/>
        <v>-1227464.5394943329</v>
      </c>
      <c r="O50" s="78">
        <f t="shared" si="26"/>
        <v>-400415.82999328291</v>
      </c>
      <c r="P50" s="78">
        <f t="shared" si="26"/>
        <v>27642.592171732715</v>
      </c>
      <c r="Q50" s="78">
        <f t="shared" si="26"/>
        <v>-24429.237951416202</v>
      </c>
      <c r="R50" s="78">
        <f t="shared" si="26"/>
        <v>-32171.063242877892</v>
      </c>
      <c r="S50" s="78">
        <f t="shared" si="26"/>
        <v>-77485.869427455589</v>
      </c>
      <c r="T50" s="78">
        <f t="shared" si="26"/>
        <v>-75774.045521426364</v>
      </c>
      <c r="U50" s="78">
        <f t="shared" si="26"/>
        <v>-17577.720816587069</v>
      </c>
      <c r="V50" s="78">
        <f t="shared" si="26"/>
        <v>-42484.622343701078</v>
      </c>
    </row>
    <row r="51" spans="1:22">
      <c r="A51" s="52" t="s">
        <v>40</v>
      </c>
      <c r="B51" s="78">
        <f t="shared" ref="B51:V51" si="27">C120-C78</f>
        <v>-14479301.341955665</v>
      </c>
      <c r="C51" s="78">
        <f t="shared" si="27"/>
        <v>-5606906.0734498044</v>
      </c>
      <c r="D51" s="78">
        <f t="shared" si="27"/>
        <v>604934.43437053764</v>
      </c>
      <c r="E51" s="78">
        <f t="shared" si="27"/>
        <v>13613499.895069521</v>
      </c>
      <c r="F51" s="78">
        <f t="shared" si="27"/>
        <v>4832450.383061721</v>
      </c>
      <c r="G51" s="78">
        <f t="shared" si="27"/>
        <v>-1084892.3392876966</v>
      </c>
      <c r="H51" s="78">
        <f t="shared" si="27"/>
        <v>-788237.12089719437</v>
      </c>
      <c r="I51" s="78">
        <f t="shared" si="27"/>
        <v>138967.85422965823</v>
      </c>
      <c r="J51" s="78">
        <f t="shared" si="27"/>
        <v>357399.40930647822</v>
      </c>
      <c r="K51" s="78">
        <f t="shared" si="27"/>
        <v>-198877.74727137992</v>
      </c>
      <c r="L51" s="78">
        <f t="shared" si="27"/>
        <v>-57300.988212953322</v>
      </c>
      <c r="M51" s="78">
        <f t="shared" si="27"/>
        <v>-423839.19635472726</v>
      </c>
      <c r="N51" s="78">
        <f t="shared" si="27"/>
        <v>-2439759.0579806603</v>
      </c>
      <c r="O51" s="78">
        <f t="shared" si="27"/>
        <v>-751081.78729406465</v>
      </c>
      <c r="P51" s="78">
        <f t="shared" si="27"/>
        <v>-47592.160415402788</v>
      </c>
      <c r="Q51" s="78">
        <f t="shared" si="27"/>
        <v>-41058.528214361315</v>
      </c>
      <c r="R51" s="78">
        <f t="shared" si="27"/>
        <v>-48722.876529360132</v>
      </c>
      <c r="S51" s="78">
        <f t="shared" si="27"/>
        <v>-142408.68516906793</v>
      </c>
      <c r="T51" s="78">
        <f t="shared" si="27"/>
        <v>-143208.4339033101</v>
      </c>
      <c r="U51" s="78">
        <f t="shared" si="27"/>
        <v>-27570.006421030703</v>
      </c>
      <c r="V51" s="78">
        <f t="shared" si="27"/>
        <v>-92926.847560710972</v>
      </c>
    </row>
    <row r="52" spans="1:22">
      <c r="A52" s="52" t="s">
        <v>72</v>
      </c>
      <c r="B52" s="78">
        <f t="shared" ref="B52:V52" si="28">C121-C79</f>
        <v>-3957852.4004081944</v>
      </c>
      <c r="C52" s="78">
        <f t="shared" si="28"/>
        <v>-1343179.6986771193</v>
      </c>
      <c r="D52" s="78">
        <f t="shared" si="28"/>
        <v>233371.02446947209</v>
      </c>
      <c r="E52" s="78">
        <f t="shared" si="28"/>
        <v>3715604.139688476</v>
      </c>
      <c r="F52" s="78">
        <f t="shared" si="28"/>
        <v>1103293.2460917116</v>
      </c>
      <c r="G52" s="78">
        <f t="shared" si="28"/>
        <v>-211606.52517809818</v>
      </c>
      <c r="H52" s="78">
        <f t="shared" si="28"/>
        <v>-203556.73347669857</v>
      </c>
      <c r="I52" s="78">
        <f t="shared" si="28"/>
        <v>100196.98621107433</v>
      </c>
      <c r="J52" s="78">
        <f t="shared" si="28"/>
        <v>-53943.764411138807</v>
      </c>
      <c r="K52" s="78">
        <f t="shared" si="28"/>
        <v>-63580.148934208381</v>
      </c>
      <c r="L52" s="78">
        <f t="shared" si="28"/>
        <v>-10150.640193457242</v>
      </c>
      <c r="M52" s="78">
        <f t="shared" si="28"/>
        <v>-107030.23954514763</v>
      </c>
      <c r="N52" s="78">
        <f t="shared" si="28"/>
        <v>-737393.92136806156</v>
      </c>
      <c r="O52" s="78">
        <f t="shared" si="28"/>
        <v>-181641.23207211611</v>
      </c>
      <c r="P52" s="78">
        <f t="shared" si="28"/>
        <v>-4794.5693638754819</v>
      </c>
      <c r="Q52" s="78">
        <f t="shared" si="28"/>
        <v>-9335.317809025626</v>
      </c>
      <c r="R52" s="78">
        <f t="shared" si="28"/>
        <v>-12603.905609486872</v>
      </c>
      <c r="S52" s="78">
        <f t="shared" si="28"/>
        <v>-32558.547199055785</v>
      </c>
      <c r="T52" s="78">
        <f t="shared" si="28"/>
        <v>-39265.366591298982</v>
      </c>
      <c r="U52" s="78">
        <f t="shared" si="28"/>
        <v>-2037.9375036865913</v>
      </c>
      <c r="V52" s="78">
        <f t="shared" si="28"/>
        <v>-33205.882144510804</v>
      </c>
    </row>
    <row r="53" spans="1:22">
      <c r="A53" s="52" t="s">
        <v>73</v>
      </c>
      <c r="B53" s="78">
        <f t="shared" ref="B53:V53" si="29">C122-C80</f>
        <v>-7676267.2815312538</v>
      </c>
      <c r="C53" s="78">
        <f t="shared" si="29"/>
        <v>-2923426.610900071</v>
      </c>
      <c r="D53" s="78">
        <f t="shared" si="29"/>
        <v>-662634.82911018841</v>
      </c>
      <c r="E53" s="78">
        <f t="shared" si="29"/>
        <v>7189504.3427122356</v>
      </c>
      <c r="F53" s="78">
        <f t="shared" si="29"/>
        <v>2588923.8119257968</v>
      </c>
      <c r="G53" s="78">
        <f t="shared" si="29"/>
        <v>438340.57038652134</v>
      </c>
      <c r="H53" s="78">
        <f t="shared" si="29"/>
        <v>-370160.97423626174</v>
      </c>
      <c r="I53" s="78">
        <f t="shared" si="29"/>
        <v>17296.679418419313</v>
      </c>
      <c r="J53" s="78">
        <f t="shared" si="29"/>
        <v>59360.7864999593</v>
      </c>
      <c r="K53" s="78">
        <f t="shared" si="29"/>
        <v>-117924.82342989487</v>
      </c>
      <c r="L53" s="78">
        <f t="shared" si="29"/>
        <v>-39402.506725812913</v>
      </c>
      <c r="M53" s="78">
        <f t="shared" si="29"/>
        <v>-243174.45707956003</v>
      </c>
      <c r="N53" s="78">
        <f t="shared" si="29"/>
        <v>-1219078.1367402328</v>
      </c>
      <c r="O53" s="78">
        <f t="shared" si="29"/>
        <v>-375575.1739614713</v>
      </c>
      <c r="P53" s="78">
        <f t="shared" si="29"/>
        <v>-99349.959397153929</v>
      </c>
      <c r="Q53" s="78">
        <f t="shared" si="29"/>
        <v>-17612.773873756698</v>
      </c>
      <c r="R53" s="78">
        <f t="shared" si="29"/>
        <v>-18331.659683331309</v>
      </c>
      <c r="S53" s="78">
        <f t="shared" si="29"/>
        <v>-66801.22189293371</v>
      </c>
      <c r="T53" s="78">
        <f t="shared" si="29"/>
        <v>-65700.935601073201</v>
      </c>
      <c r="U53" s="78">
        <f t="shared" si="29"/>
        <v>-11987.219482143119</v>
      </c>
      <c r="V53" s="78">
        <f t="shared" si="29"/>
        <v>-47056.370982988272</v>
      </c>
    </row>
    <row r="54" spans="1:22">
      <c r="A54" s="52" t="s">
        <v>42</v>
      </c>
      <c r="B54" s="78">
        <f t="shared" ref="B54:V54" si="30">C123-C81</f>
        <v>-19223977.309865434</v>
      </c>
      <c r="C54" s="78">
        <f t="shared" si="30"/>
        <v>-7212627.9390942259</v>
      </c>
      <c r="D54" s="78">
        <f t="shared" si="30"/>
        <v>1492496.174038741</v>
      </c>
      <c r="E54" s="78">
        <f t="shared" si="30"/>
        <v>18083954.086171117</v>
      </c>
      <c r="F54" s="78">
        <f t="shared" si="30"/>
        <v>6066265.0312223127</v>
      </c>
      <c r="G54" s="78">
        <f t="shared" si="30"/>
        <v>-1711986.1561686322</v>
      </c>
      <c r="H54" s="78">
        <f t="shared" si="30"/>
        <v>-1044240.31811013</v>
      </c>
      <c r="I54" s="78">
        <f t="shared" si="30"/>
        <v>403155.65715883946</v>
      </c>
      <c r="J54" s="78">
        <f t="shared" si="30"/>
        <v>104330.889839001</v>
      </c>
      <c r="K54" s="78">
        <f t="shared" si="30"/>
        <v>-342730.92577453377</v>
      </c>
      <c r="L54" s="78">
        <f t="shared" si="30"/>
        <v>-58680.825624987541</v>
      </c>
      <c r="M54" s="78">
        <f t="shared" si="30"/>
        <v>-453852.51048981491</v>
      </c>
      <c r="N54" s="78">
        <f t="shared" si="30"/>
        <v>-3729365.4954621494</v>
      </c>
      <c r="O54" s="78">
        <f t="shared" si="30"/>
        <v>-1027995.2037243983</v>
      </c>
      <c r="P54" s="78">
        <f t="shared" si="30"/>
        <v>-1980.2119623179497</v>
      </c>
      <c r="Q54" s="78">
        <f t="shared" si="30"/>
        <v>-54275.350324789295</v>
      </c>
      <c r="R54" s="78">
        <f t="shared" si="30"/>
        <v>-60993.790394166776</v>
      </c>
      <c r="S54" s="78">
        <f t="shared" si="30"/>
        <v>-185403.66827660985</v>
      </c>
      <c r="T54" s="78">
        <f t="shared" si="30"/>
        <v>-204529.1080356671</v>
      </c>
      <c r="U54" s="78">
        <f t="shared" si="30"/>
        <v>-8558.3008591716207</v>
      </c>
      <c r="V54" s="78">
        <f t="shared" si="30"/>
        <v>-155996.46166023321</v>
      </c>
    </row>
    <row r="55" spans="1:22">
      <c r="A55" s="52" t="s">
        <v>74</v>
      </c>
      <c r="B55" s="78">
        <f t="shared" ref="B55:V55" si="31">C124-C82</f>
        <v>-5836774.2465708489</v>
      </c>
      <c r="C55" s="78">
        <f t="shared" si="31"/>
        <v>-2256986.4161626827</v>
      </c>
      <c r="D55" s="78">
        <f t="shared" si="31"/>
        <v>-971936.65373857028</v>
      </c>
      <c r="E55" s="78">
        <f t="shared" si="31"/>
        <v>5443291.3870507237</v>
      </c>
      <c r="F55" s="78">
        <f t="shared" si="31"/>
        <v>2005410.8786116785</v>
      </c>
      <c r="G55" s="78">
        <f t="shared" si="31"/>
        <v>839663.05715895863</v>
      </c>
      <c r="H55" s="78">
        <f t="shared" si="31"/>
        <v>-247366.64657886926</v>
      </c>
      <c r="I55" s="78">
        <f t="shared" si="31"/>
        <v>11547.991434148251</v>
      </c>
      <c r="J55" s="78">
        <f t="shared" si="31"/>
        <v>-40280.21861874382</v>
      </c>
      <c r="K55" s="78">
        <f t="shared" si="31"/>
        <v>-97718.701924732071</v>
      </c>
      <c r="L55" s="78">
        <f t="shared" si="31"/>
        <v>-34664.481107644184</v>
      </c>
      <c r="M55" s="78">
        <f t="shared" si="31"/>
        <v>-197524.09089521109</v>
      </c>
      <c r="N55" s="78">
        <f t="shared" si="31"/>
        <v>-849149.12267689221</v>
      </c>
      <c r="O55" s="78">
        <f t="shared" si="31"/>
        <v>-266273.64340416994</v>
      </c>
      <c r="P55" s="78">
        <f t="shared" si="31"/>
        <v>-97150.81694940431</v>
      </c>
      <c r="Q55" s="78">
        <f t="shared" si="31"/>
        <v>-10978.910251109359</v>
      </c>
      <c r="R55" s="78">
        <f t="shared" si="31"/>
        <v>-11303.176808759112</v>
      </c>
      <c r="S55" s="78">
        <f t="shared" si="31"/>
        <v>-43833.881322116387</v>
      </c>
      <c r="T55" s="78">
        <f t="shared" si="31"/>
        <v>-42518.571202274878</v>
      </c>
      <c r="U55" s="78">
        <f t="shared" si="31"/>
        <v>-7459.8050668715878</v>
      </c>
      <c r="V55" s="78">
        <f t="shared" si="31"/>
        <v>-33134.545140165108</v>
      </c>
    </row>
    <row r="56" spans="1:22" ht="16" customHeight="1">
      <c r="A56" s="52" t="s">
        <v>75</v>
      </c>
      <c r="B56" s="78">
        <f t="shared" ref="B56:V56" si="32">C125-C83</f>
        <v>-4116370.7370665586</v>
      </c>
      <c r="C56" s="78">
        <f t="shared" si="32"/>
        <v>-1603433.214052452</v>
      </c>
      <c r="D56" s="78">
        <f t="shared" si="32"/>
        <v>206913.09359718178</v>
      </c>
      <c r="E56" s="78">
        <f t="shared" si="32"/>
        <v>3879821.4957793634</v>
      </c>
      <c r="F56" s="78">
        <f t="shared" si="32"/>
        <v>1380535.8452609922</v>
      </c>
      <c r="G56" s="78">
        <f t="shared" si="32"/>
        <v>-347942.46477518394</v>
      </c>
      <c r="H56" s="78">
        <f t="shared" si="32"/>
        <v>-236185.97084198796</v>
      </c>
      <c r="I56" s="78">
        <f t="shared" si="32"/>
        <v>37703.652747402433</v>
      </c>
      <c r="J56" s="78">
        <f t="shared" si="32"/>
        <v>108768.3287622135</v>
      </c>
      <c r="K56" s="78">
        <f t="shared" si="32"/>
        <v>-53809.400498957606</v>
      </c>
      <c r="L56" s="78">
        <f t="shared" si="32"/>
        <v>-16503.745792780246</v>
      </c>
      <c r="M56" s="78">
        <f t="shared" si="32"/>
        <v>-128204.13199567178</v>
      </c>
      <c r="N56" s="78">
        <f t="shared" si="32"/>
        <v>-710368.56262254342</v>
      </c>
      <c r="O56" s="78">
        <f t="shared" si="32"/>
        <v>-223994.50383282593</v>
      </c>
      <c r="P56" s="78">
        <f t="shared" si="32"/>
        <v>-11231.901803169872</v>
      </c>
      <c r="Q56" s="78">
        <f t="shared" si="32"/>
        <v>-12060.849400881358</v>
      </c>
      <c r="R56" s="78">
        <f t="shared" si="32"/>
        <v>-15018.53165438991</v>
      </c>
      <c r="S56" s="78">
        <f t="shared" si="32"/>
        <v>-42620.321378290333</v>
      </c>
      <c r="T56" s="78">
        <f t="shared" si="32"/>
        <v>-43053.186238567112</v>
      </c>
      <c r="U56" s="78">
        <f t="shared" si="32"/>
        <v>-9141.2832455582466</v>
      </c>
      <c r="V56" s="78">
        <f t="shared" si="32"/>
        <v>-27884.214151626918</v>
      </c>
    </row>
    <row r="57" spans="1:22" ht="16" customHeight="1">
      <c r="A57" s="52" t="s">
        <v>76</v>
      </c>
      <c r="B57" s="78">
        <f t="shared" ref="B57:V57" si="33">C126-C84</f>
        <v>-63645430.146699362</v>
      </c>
      <c r="C57" s="78">
        <f t="shared" si="33"/>
        <v>-23500683.371394087</v>
      </c>
      <c r="D57" s="78">
        <f t="shared" si="33"/>
        <v>-393103.93609238183</v>
      </c>
      <c r="E57" s="78">
        <f t="shared" si="33"/>
        <v>59816901.619759098</v>
      </c>
      <c r="F57" s="78">
        <f t="shared" si="33"/>
        <v>20482487.212429464</v>
      </c>
      <c r="G57" s="78">
        <f t="shared" si="33"/>
        <v>-1137584.4313785392</v>
      </c>
      <c r="H57" s="78">
        <f t="shared" si="33"/>
        <v>-3377684.6150546516</v>
      </c>
      <c r="I57" s="78">
        <f t="shared" si="33"/>
        <v>380853.30433072336</v>
      </c>
      <c r="J57" s="78">
        <f t="shared" si="33"/>
        <v>618108.93357931869</v>
      </c>
      <c r="K57" s="78">
        <f t="shared" si="33"/>
        <v>-972904.27754838299</v>
      </c>
      <c r="L57" s="78">
        <f t="shared" si="33"/>
        <v>-283946.26739818603</v>
      </c>
      <c r="M57" s="78">
        <f t="shared" si="33"/>
        <v>-1946694.1489336397</v>
      </c>
      <c r="N57" s="78">
        <f t="shared" si="33"/>
        <v>-10829168.383121841</v>
      </c>
      <c r="O57" s="78">
        <f t="shared" si="33"/>
        <v>-3167108.2716890611</v>
      </c>
      <c r="P57" s="78">
        <f t="shared" si="33"/>
        <v>-468274.70584394829</v>
      </c>
      <c r="Q57" s="78">
        <f t="shared" si="33"/>
        <v>-170757.20998122927</v>
      </c>
      <c r="R57" s="78">
        <f t="shared" si="33"/>
        <v>-197447.60742053203</v>
      </c>
      <c r="S57" s="78">
        <f t="shared" si="33"/>
        <v>-608082.00257925829</v>
      </c>
      <c r="T57" s="78">
        <f t="shared" si="33"/>
        <v>-625255.55962022906</v>
      </c>
      <c r="U57" s="78">
        <f t="shared" si="33"/>
        <v>-122490.65509963769</v>
      </c>
      <c r="V57" s="78">
        <f t="shared" si="33"/>
        <v>-457895.13864322286</v>
      </c>
    </row>
    <row r="58" spans="1:22" ht="16" customHeight="1">
      <c r="A58" s="52" t="s">
        <v>77</v>
      </c>
      <c r="B58" s="78">
        <f t="shared" ref="B58:V58" si="34">C127-C85</f>
        <v>-41504798.130847178</v>
      </c>
      <c r="C58" s="78">
        <f t="shared" si="34"/>
        <v>-15678967.871871496</v>
      </c>
      <c r="D58" s="78">
        <f t="shared" si="34"/>
        <v>521052.02517909091</v>
      </c>
      <c r="E58" s="78">
        <f t="shared" si="34"/>
        <v>39069236.090989329</v>
      </c>
      <c r="F58" s="78">
        <f t="shared" si="34"/>
        <v>13685791.985283965</v>
      </c>
      <c r="G58" s="78">
        <f t="shared" si="34"/>
        <v>-1544349.9105161112</v>
      </c>
      <c r="H58" s="78">
        <f t="shared" si="34"/>
        <v>-2278938.577088024</v>
      </c>
      <c r="I58" s="78">
        <f t="shared" si="34"/>
        <v>255191.39508409763</v>
      </c>
      <c r="J58" s="78">
        <f t="shared" si="34"/>
        <v>500023.17772327783</v>
      </c>
      <c r="K58" s="78">
        <f t="shared" si="34"/>
        <v>-683422.66601764923</v>
      </c>
      <c r="L58" s="78">
        <f t="shared" si="34"/>
        <v>-177042.45561276516</v>
      </c>
      <c r="M58" s="78">
        <f t="shared" si="34"/>
        <v>-1218284.6433224101</v>
      </c>
      <c r="N58" s="78">
        <f t="shared" si="34"/>
        <v>-7435127.3036397919</v>
      </c>
      <c r="O58" s="78">
        <f t="shared" si="34"/>
        <v>-2189776.983044209</v>
      </c>
      <c r="P58" s="78">
        <f t="shared" si="34"/>
        <v>-256824.52225932688</v>
      </c>
      <c r="Q58" s="78">
        <f t="shared" si="34"/>
        <v>-117221.78365621471</v>
      </c>
      <c r="R58" s="78">
        <f t="shared" si="34"/>
        <v>-131310.24845542363</v>
      </c>
      <c r="S58" s="78">
        <f t="shared" si="34"/>
        <v>-420532.01352022728</v>
      </c>
      <c r="T58" s="78">
        <f t="shared" si="34"/>
        <v>-432831.59672874771</v>
      </c>
      <c r="U58" s="78">
        <f t="shared" si="34"/>
        <v>-78946.636868999165</v>
      </c>
      <c r="V58" s="78">
        <f t="shared" si="34"/>
        <v>-316892.4484184701</v>
      </c>
    </row>
    <row r="59" spans="1:22" ht="16" customHeight="1">
      <c r="A59" s="52" t="s">
        <v>78</v>
      </c>
      <c r="B59" s="78">
        <f t="shared" ref="B59:V59" si="35">C128-C86</f>
        <v>-10304673.777114285</v>
      </c>
      <c r="C59" s="78">
        <f t="shared" si="35"/>
        <v>-3877234.8671201956</v>
      </c>
      <c r="D59" s="78">
        <f t="shared" si="35"/>
        <v>244537.87873522707</v>
      </c>
      <c r="E59" s="78">
        <f t="shared" si="35"/>
        <v>9696389.3087193631</v>
      </c>
      <c r="F59" s="78">
        <f t="shared" si="35"/>
        <v>3350862.3459147098</v>
      </c>
      <c r="G59" s="78">
        <f t="shared" si="35"/>
        <v>-466845.53601568186</v>
      </c>
      <c r="H59" s="78">
        <f t="shared" si="35"/>
        <v>-559591.97720223863</v>
      </c>
      <c r="I59" s="78">
        <f t="shared" si="35"/>
        <v>116309.80531287655</v>
      </c>
      <c r="J59" s="78">
        <f t="shared" si="35"/>
        <v>106968.60475995898</v>
      </c>
      <c r="K59" s="78">
        <f t="shared" si="35"/>
        <v>-182520.02643177391</v>
      </c>
      <c r="L59" s="78">
        <f t="shared" si="35"/>
        <v>-37620.24918571132</v>
      </c>
      <c r="M59" s="78">
        <f t="shared" si="35"/>
        <v>-271581.36371604097</v>
      </c>
      <c r="N59" s="78">
        <f t="shared" si="35"/>
        <v>-1887442.2785721701</v>
      </c>
      <c r="O59" s="78">
        <f t="shared" si="35"/>
        <v>-537983.83164591389</v>
      </c>
      <c r="P59" s="78">
        <f t="shared" si="35"/>
        <v>-53779.639984774345</v>
      </c>
      <c r="Q59" s="78">
        <f t="shared" si="35"/>
        <v>-28152.176874122903</v>
      </c>
      <c r="R59" s="78">
        <f t="shared" si="35"/>
        <v>-29566.903077397088</v>
      </c>
      <c r="S59" s="78">
        <f t="shared" si="35"/>
        <v>-101147.05469423183</v>
      </c>
      <c r="T59" s="78">
        <f t="shared" si="35"/>
        <v>-106065.63130555372</v>
      </c>
      <c r="U59" s="78">
        <f t="shared" si="35"/>
        <v>-11837.817026523277</v>
      </c>
      <c r="V59" s="78">
        <f t="shared" si="35"/>
        <v>-78407.629389921785</v>
      </c>
    </row>
    <row r="60" spans="1:22" ht="16" customHeight="1">
      <c r="A60" s="52" t="s">
        <v>50</v>
      </c>
      <c r="B60" s="78">
        <f t="shared" ref="B60:V60" si="36">C129-C87</f>
        <v>-26271969.57150412</v>
      </c>
      <c r="C60" s="78">
        <f t="shared" si="36"/>
        <v>-9891901.2059367634</v>
      </c>
      <c r="D60" s="78">
        <f t="shared" si="36"/>
        <v>1871635.0895995628</v>
      </c>
      <c r="E60" s="78">
        <f t="shared" si="36"/>
        <v>24686149.300304201</v>
      </c>
      <c r="F60" s="78">
        <f t="shared" si="36"/>
        <v>8463131.303081261</v>
      </c>
      <c r="G60" s="78">
        <f t="shared" si="36"/>
        <v>-2639353.7461346826</v>
      </c>
      <c r="H60" s="78">
        <f t="shared" si="36"/>
        <v>-1422470.6206783275</v>
      </c>
      <c r="I60" s="78">
        <f t="shared" si="36"/>
        <v>297682.34293323924</v>
      </c>
      <c r="J60" s="78">
        <f t="shared" si="36"/>
        <v>605179.04319863033</v>
      </c>
      <c r="K60" s="78">
        <f t="shared" si="36"/>
        <v>-343127.23727386398</v>
      </c>
      <c r="L60" s="78">
        <f t="shared" si="36"/>
        <v>-102028.79763517843</v>
      </c>
      <c r="M60" s="78">
        <f t="shared" si="36"/>
        <v>-746412.45037841424</v>
      </c>
      <c r="N60" s="78">
        <f t="shared" si="36"/>
        <v>-4471323.4808512889</v>
      </c>
      <c r="O60" s="78">
        <f t="shared" si="36"/>
        <v>-1338877.238832471</v>
      </c>
      <c r="P60" s="78">
        <f t="shared" si="36"/>
        <v>-24211.590398157918</v>
      </c>
      <c r="Q60" s="78">
        <f t="shared" si="36"/>
        <v>-77821.646037091385</v>
      </c>
      <c r="R60" s="78">
        <f t="shared" si="36"/>
        <v>-94400.562341115321</v>
      </c>
      <c r="S60" s="78">
        <f t="shared" si="36"/>
        <v>-262919.12706729816</v>
      </c>
      <c r="T60" s="78">
        <f t="shared" si="36"/>
        <v>-265173.89268399891</v>
      </c>
      <c r="U60" s="78">
        <f t="shared" si="36"/>
        <v>-51729.549196553882</v>
      </c>
      <c r="V60" s="78">
        <f t="shared" si="36"/>
        <v>-173645.54232859937</v>
      </c>
    </row>
    <row r="61" spans="1:22" ht="16" customHeight="1">
      <c r="A61" s="52" t="s">
        <v>79</v>
      </c>
      <c r="B61" s="78">
        <f t="shared" ref="B61:V61" si="37">C130-C88</f>
        <v>-855073.4246559802</v>
      </c>
      <c r="C61" s="78">
        <f t="shared" si="37"/>
        <v>-315264.54969372682</v>
      </c>
      <c r="D61" s="78">
        <f t="shared" si="37"/>
        <v>-262803.06152880657</v>
      </c>
      <c r="E61" s="78">
        <f t="shared" si="37"/>
        <v>801766.01088432898</v>
      </c>
      <c r="F61" s="78">
        <f t="shared" si="37"/>
        <v>292836.24055352423</v>
      </c>
      <c r="G61" s="78">
        <f t="shared" si="37"/>
        <v>245309.25447598397</v>
      </c>
      <c r="H61" s="78">
        <f t="shared" si="37"/>
        <v>-39479.225672790555</v>
      </c>
      <c r="I61" s="78">
        <f t="shared" si="37"/>
        <v>-9244.3137943112615</v>
      </c>
      <c r="J61" s="78">
        <f t="shared" si="37"/>
        <v>-20748.036595998707</v>
      </c>
      <c r="K61" s="78">
        <f t="shared" si="37"/>
        <v>-18094.717869271</v>
      </c>
      <c r="L61" s="78">
        <f t="shared" si="37"/>
        <v>-6058.0065331326114</v>
      </c>
      <c r="M61" s="78">
        <f t="shared" si="37"/>
        <v>-31099.906530456792</v>
      </c>
      <c r="N61" s="78">
        <f t="shared" si="37"/>
        <v>-140414.5447280017</v>
      </c>
      <c r="O61" s="78">
        <f t="shared" si="37"/>
        <v>-41169.266176565987</v>
      </c>
      <c r="P61" s="78">
        <f t="shared" si="37"/>
        <v>-24521.890929308312</v>
      </c>
      <c r="Q61" s="78">
        <f t="shared" si="37"/>
        <v>-1540.1816040232079</v>
      </c>
      <c r="R61" s="78">
        <f t="shared" si="37"/>
        <v>-1185.4191884920328</v>
      </c>
      <c r="S61" s="78">
        <f t="shared" si="37"/>
        <v>-6958.9184507438549</v>
      </c>
      <c r="T61" s="78">
        <f t="shared" si="37"/>
        <v>-7091.6627555785235</v>
      </c>
      <c r="U61" s="78">
        <f t="shared" si="37"/>
        <v>-1169.6837741050849</v>
      </c>
      <c r="V61" s="78">
        <f t="shared" si="37"/>
        <v>-6348.1935478830928</v>
      </c>
    </row>
    <row r="62" spans="1:22" ht="16" customHeight="1">
      <c r="A62" s="52" t="s">
        <v>80</v>
      </c>
      <c r="B62" s="78">
        <f t="shared" ref="B62:V62" si="38">C131-C89</f>
        <v>-2309456.9176339358</v>
      </c>
      <c r="C62" s="78">
        <f t="shared" si="38"/>
        <v>-899154.75175481604</v>
      </c>
      <c r="D62" s="78">
        <f t="shared" si="38"/>
        <v>-123617.35034442629</v>
      </c>
      <c r="E62" s="78">
        <f t="shared" si="38"/>
        <v>2156404.7508219797</v>
      </c>
      <c r="F62" s="78">
        <f t="shared" si="38"/>
        <v>779888.64736639196</v>
      </c>
      <c r="G62" s="78">
        <f t="shared" si="38"/>
        <v>88662.47366145649</v>
      </c>
      <c r="H62" s="78">
        <f t="shared" si="38"/>
        <v>-103427.48025186532</v>
      </c>
      <c r="I62" s="78">
        <f t="shared" si="38"/>
        <v>23851.429357725821</v>
      </c>
      <c r="J62" s="78">
        <f t="shared" si="38"/>
        <v>-8699.9661000268097</v>
      </c>
      <c r="K62" s="78">
        <f t="shared" si="38"/>
        <v>-39818.210711102525</v>
      </c>
      <c r="L62" s="78">
        <f t="shared" si="38"/>
        <v>-11568.118480504883</v>
      </c>
      <c r="M62" s="78">
        <f t="shared" si="38"/>
        <v>-74804.14422559191</v>
      </c>
      <c r="N62" s="78">
        <f t="shared" si="38"/>
        <v>-382889.49850997608</v>
      </c>
      <c r="O62" s="78">
        <f t="shared" si="38"/>
        <v>-117838.46563966922</v>
      </c>
      <c r="P62" s="78">
        <f t="shared" si="38"/>
        <v>-24794.552378105</v>
      </c>
      <c r="Q62" s="78">
        <f t="shared" si="38"/>
        <v>-5157.780081178742</v>
      </c>
      <c r="R62" s="78">
        <f t="shared" si="38"/>
        <v>-5751.8993608634482</v>
      </c>
      <c r="S62" s="78">
        <f t="shared" si="38"/>
        <v>-19957.436111521805</v>
      </c>
      <c r="T62" s="78">
        <f t="shared" si="38"/>
        <v>-20131.954036797601</v>
      </c>
      <c r="U62" s="78">
        <f t="shared" si="38"/>
        <v>-2793.9922869167785</v>
      </c>
      <c r="V62" s="78">
        <f t="shared" si="38"/>
        <v>-15616.030432793908</v>
      </c>
    </row>
    <row r="63" spans="1:22" ht="16" customHeight="1">
      <c r="A63" s="52" t="s">
        <v>81</v>
      </c>
      <c r="B63" s="78">
        <f t="shared" ref="B63:V63" si="39">C132-C90</f>
        <v>-5804235.6030059643</v>
      </c>
      <c r="C63" s="78">
        <f t="shared" si="39"/>
        <v>-2330366.9040723885</v>
      </c>
      <c r="D63" s="78">
        <f t="shared" si="39"/>
        <v>293318.81119730411</v>
      </c>
      <c r="E63" s="78">
        <f t="shared" si="39"/>
        <v>5473061.0892571062</v>
      </c>
      <c r="F63" s="78">
        <f t="shared" si="39"/>
        <v>1998047.3687199226</v>
      </c>
      <c r="G63" s="78">
        <f t="shared" si="39"/>
        <v>-478885.62290567614</v>
      </c>
      <c r="H63" s="78">
        <f t="shared" si="39"/>
        <v>-332629.74615617213</v>
      </c>
      <c r="I63" s="78">
        <f t="shared" si="39"/>
        <v>80484.510846459496</v>
      </c>
      <c r="J63" s="78">
        <f t="shared" si="39"/>
        <v>143732.26567448978</v>
      </c>
      <c r="K63" s="78">
        <f t="shared" si="39"/>
        <v>-94621.958124311175</v>
      </c>
      <c r="L63" s="78">
        <f t="shared" si="39"/>
        <v>-19689.706545963287</v>
      </c>
      <c r="M63" s="78">
        <f t="shared" si="39"/>
        <v>-154103.38019770209</v>
      </c>
      <c r="N63" s="78">
        <f t="shared" si="39"/>
        <v>-1048088.0548716402</v>
      </c>
      <c r="O63" s="78">
        <f t="shared" si="39"/>
        <v>-319928.30627627508</v>
      </c>
      <c r="P63" s="78">
        <f t="shared" si="39"/>
        <v>-14558.269924399618</v>
      </c>
      <c r="Q63" s="78">
        <f t="shared" si="39"/>
        <v>-16475.562532422584</v>
      </c>
      <c r="R63" s="78">
        <f t="shared" si="39"/>
        <v>-18821.06972457259</v>
      </c>
      <c r="S63" s="78">
        <f t="shared" si="39"/>
        <v>-58600.015871638374</v>
      </c>
      <c r="T63" s="78">
        <f t="shared" si="39"/>
        <v>-60633.753876011004</v>
      </c>
      <c r="U63" s="78">
        <f t="shared" si="39"/>
        <v>-7408.5631654739045</v>
      </c>
      <c r="V63" s="78">
        <f t="shared" si="39"/>
        <v>-39719.580854436994</v>
      </c>
    </row>
    <row r="64" spans="1:22" ht="16" customHeight="1" thickBot="1">
      <c r="A64" s="34" t="s">
        <v>56</v>
      </c>
      <c r="B64" s="79">
        <f t="shared" ref="B64:V64" si="40">C133-C91</f>
        <v>-17995106.720109023</v>
      </c>
      <c r="C64" s="79">
        <f t="shared" si="40"/>
        <v>-6911815.5084031429</v>
      </c>
      <c r="D64" s="79">
        <f t="shared" si="40"/>
        <v>-52007.705272555351</v>
      </c>
      <c r="E64" s="79">
        <f t="shared" si="40"/>
        <v>16909027.005720362</v>
      </c>
      <c r="F64" s="79">
        <f t="shared" si="40"/>
        <v>6042956.4899670202</v>
      </c>
      <c r="G64" s="79">
        <f t="shared" si="40"/>
        <v>-326456.23335619702</v>
      </c>
      <c r="H64" s="79">
        <f t="shared" si="40"/>
        <v>-945046.06194303476</v>
      </c>
      <c r="I64" s="79">
        <f t="shared" si="40"/>
        <v>116286.28341525971</v>
      </c>
      <c r="J64" s="79">
        <f t="shared" si="40"/>
        <v>123856.61202238465</v>
      </c>
      <c r="K64" s="79">
        <f t="shared" si="40"/>
        <v>-308009.1968490351</v>
      </c>
      <c r="L64" s="79">
        <f t="shared" si="40"/>
        <v>-78575.165606818628</v>
      </c>
      <c r="M64" s="79">
        <f t="shared" si="40"/>
        <v>-531966.20822329726</v>
      </c>
      <c r="N64" s="79">
        <f t="shared" si="40"/>
        <v>-3224239.3732401207</v>
      </c>
      <c r="O64" s="79">
        <f t="shared" si="40"/>
        <v>-957518.04834307916</v>
      </c>
      <c r="P64" s="79">
        <f t="shared" si="40"/>
        <v>-135770.8663589817</v>
      </c>
      <c r="Q64" s="79">
        <f t="shared" si="40"/>
        <v>-48406.738883514714</v>
      </c>
      <c r="R64" s="79">
        <f t="shared" si="40"/>
        <v>-52804.070212014252</v>
      </c>
      <c r="S64" s="79">
        <f t="shared" si="40"/>
        <v>-176432.22005262016</v>
      </c>
      <c r="T64" s="79">
        <f t="shared" si="40"/>
        <v>-182210.59847030696</v>
      </c>
      <c r="U64" s="79">
        <f t="shared" si="40"/>
        <v>-30536.34251736509</v>
      </c>
      <c r="V64" s="79">
        <f t="shared" si="40"/>
        <v>-137179.55114888586</v>
      </c>
    </row>
    <row r="65" spans="1:23" ht="17" customHeight="1" thickTop="1">
      <c r="A65" s="7" t="s">
        <v>6</v>
      </c>
      <c r="B65" s="76">
        <f t="shared" ref="B65:V65" si="41">SUM(B45:B64)</f>
        <v>-276952930.60855925</v>
      </c>
      <c r="C65" s="76">
        <f t="shared" si="41"/>
        <v>-104437490.82898179</v>
      </c>
      <c r="D65" s="76">
        <f t="shared" si="41"/>
        <v>5191836.6325968439</v>
      </c>
      <c r="E65" s="76">
        <f t="shared" si="41"/>
        <v>260298251.55137473</v>
      </c>
      <c r="F65" s="76">
        <f t="shared" si="41"/>
        <v>90328232.126625478</v>
      </c>
      <c r="G65" s="76">
        <f t="shared" si="41"/>
        <v>-11718763.917459957</v>
      </c>
      <c r="H65" s="76">
        <f t="shared" si="41"/>
        <v>-14756167.795715028</v>
      </c>
      <c r="I65" s="76">
        <f t="shared" si="41"/>
        <v>2630548.5145108588</v>
      </c>
      <c r="J65" s="76">
        <f t="shared" si="41"/>
        <v>3307470.479077904</v>
      </c>
      <c r="K65" s="76">
        <f t="shared" si="41"/>
        <v>-4409265.1317477599</v>
      </c>
      <c r="L65" s="76">
        <f t="shared" si="41"/>
        <v>-1129328.0242343713</v>
      </c>
      <c r="M65" s="76">
        <f t="shared" si="41"/>
        <v>-7946881.4713183306</v>
      </c>
      <c r="N65" s="76">
        <f t="shared" si="41"/>
        <v>-48586196.915686615</v>
      </c>
      <c r="O65" s="76">
        <f t="shared" si="41"/>
        <v>-14232963.997051112</v>
      </c>
      <c r="P65" s="76">
        <f t="shared" si="41"/>
        <v>-1451685.4175576612</v>
      </c>
      <c r="Q65" s="76">
        <f t="shared" si="41"/>
        <v>-759035.12713918579</v>
      </c>
      <c r="R65" s="76">
        <f t="shared" si="41"/>
        <v>-860074.02027558268</v>
      </c>
      <c r="S65" s="76">
        <f t="shared" si="41"/>
        <v>-2681181.8259229939</v>
      </c>
      <c r="T65" s="76">
        <f t="shared" si="41"/>
        <v>-2772521.2788442615</v>
      </c>
      <c r="U65" s="76">
        <f t="shared" si="41"/>
        <v>-441795.69611114962</v>
      </c>
      <c r="V65" s="76">
        <f t="shared" si="41"/>
        <v>-2001760.3884492237</v>
      </c>
    </row>
    <row r="66" spans="1:23">
      <c r="A66" s="7" t="s">
        <v>103</v>
      </c>
      <c r="B66" s="76">
        <f>SUM($B$65:B65)</f>
        <v>-276952930.60855925</v>
      </c>
      <c r="C66" s="76">
        <f>SUM($B$65:C65)</f>
        <v>-381390421.43754101</v>
      </c>
      <c r="D66" s="76">
        <f>SUM($B$65:D65)</f>
        <v>-376198584.80494416</v>
      </c>
      <c r="E66" s="76">
        <f>SUM($B$65:E65)</f>
        <v>-115900333.25356942</v>
      </c>
      <c r="F66" s="76">
        <f>SUM($B$65:F65)</f>
        <v>-25572101.126943946</v>
      </c>
      <c r="G66" s="76">
        <f>SUM($B$65:G65)</f>
        <v>-37290865.044403903</v>
      </c>
      <c r="H66" s="76">
        <f>SUM($B$65:H65)</f>
        <v>-52047032.84011893</v>
      </c>
      <c r="I66" s="76">
        <f>SUM($B$65:I65)</f>
        <v>-49416484.325608075</v>
      </c>
      <c r="J66" s="76">
        <f>SUM($B$65:J65)</f>
        <v>-46109013.846530169</v>
      </c>
      <c r="K66" s="76">
        <f>SUM($B$65:K65)</f>
        <v>-50518278.978277929</v>
      </c>
      <c r="L66" s="76">
        <f>SUM($B$65:L65)</f>
        <v>-51647607.002512299</v>
      </c>
      <c r="M66" s="76">
        <f>SUM($B$65:M65)</f>
        <v>-59594488.473830625</v>
      </c>
      <c r="N66" s="76">
        <f>SUM($B$65:N65)</f>
        <v>-108180685.38951725</v>
      </c>
      <c r="O66" s="76">
        <f>SUM($B$65:O65)</f>
        <v>-122413649.38656837</v>
      </c>
      <c r="P66" s="76">
        <f>SUM($B$65:P65)</f>
        <v>-123865334.80412602</v>
      </c>
      <c r="Q66" s="76">
        <f>SUM($B$65:Q65)</f>
        <v>-124624369.93126521</v>
      </c>
      <c r="R66" s="76">
        <f>SUM($B$65:R65)</f>
        <v>-125484443.95154078</v>
      </c>
      <c r="S66" s="76">
        <f>SUM($B$65:S65)</f>
        <v>-128165625.77746378</v>
      </c>
      <c r="T66" s="76">
        <f>SUM($B$65:T65)</f>
        <v>-130938147.05630805</v>
      </c>
      <c r="U66" s="76">
        <f>SUM($B$65:U65)</f>
        <v>-131379942.75241919</v>
      </c>
      <c r="V66" s="76">
        <f>SUM($B$65:V65)</f>
        <v>-133381703.14086841</v>
      </c>
    </row>
    <row r="70" spans="1:23" ht="26" customHeight="1">
      <c r="A70" s="109" t="s">
        <v>105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>
      <c r="A71" s="91" t="s">
        <v>106</v>
      </c>
      <c r="B71" s="92" t="s">
        <v>27</v>
      </c>
      <c r="C71" s="13">
        <v>43951</v>
      </c>
      <c r="D71" s="13">
        <v>43982</v>
      </c>
      <c r="E71" s="13">
        <v>44012</v>
      </c>
      <c r="F71" s="13">
        <v>44043</v>
      </c>
      <c r="G71" s="13">
        <v>44074</v>
      </c>
      <c r="H71" s="13">
        <v>44104</v>
      </c>
      <c r="I71" s="13">
        <v>44135</v>
      </c>
      <c r="J71" s="13">
        <v>44165</v>
      </c>
      <c r="K71" s="14">
        <v>44196</v>
      </c>
      <c r="L71" s="13">
        <v>44227</v>
      </c>
      <c r="M71" s="14">
        <v>44255</v>
      </c>
      <c r="N71" s="13">
        <v>44286</v>
      </c>
      <c r="O71" s="14">
        <v>44316</v>
      </c>
      <c r="P71" s="13">
        <v>44347</v>
      </c>
      <c r="Q71" s="14">
        <v>44377</v>
      </c>
      <c r="R71" s="13">
        <v>44408</v>
      </c>
      <c r="S71" s="14">
        <v>44439</v>
      </c>
      <c r="T71" s="13">
        <v>44469</v>
      </c>
      <c r="U71" s="13">
        <v>44500</v>
      </c>
      <c r="V71" s="14">
        <v>44530</v>
      </c>
      <c r="W71" s="13">
        <v>44561</v>
      </c>
    </row>
    <row r="72" spans="1:23">
      <c r="A72" s="91" t="s">
        <v>107</v>
      </c>
      <c r="B72" s="91" t="s">
        <v>57</v>
      </c>
      <c r="C72" s="80">
        <v>12160812.0405799</v>
      </c>
      <c r="D72" s="80">
        <v>4527223.3893685415</v>
      </c>
      <c r="E72" s="80">
        <v>112784.5670332773</v>
      </c>
      <c r="F72" s="80">
        <v>101766.4317446459</v>
      </c>
      <c r="G72" s="80">
        <v>135856.1516531173</v>
      </c>
      <c r="H72" s="80">
        <v>572249.44721915608</v>
      </c>
      <c r="I72" s="80">
        <v>687418.56632545742</v>
      </c>
      <c r="J72" s="80">
        <v>-58954.572888232811</v>
      </c>
      <c r="K72" s="80">
        <v>546115.8121636</v>
      </c>
      <c r="L72" s="80">
        <v>1516260.338922427</v>
      </c>
      <c r="M72" s="80">
        <v>260643.66610592211</v>
      </c>
      <c r="N72" s="80">
        <v>1939204.3668689081</v>
      </c>
      <c r="O72" s="80">
        <v>15009396.08737311</v>
      </c>
      <c r="P72" s="80">
        <v>4382798.7246265681</v>
      </c>
      <c r="Q72" s="80">
        <v>363180.1985124271</v>
      </c>
      <c r="R72" s="80">
        <v>190834.94956660911</v>
      </c>
      <c r="S72" s="80">
        <v>191682.09801910081</v>
      </c>
      <c r="T72" s="80">
        <v>722898.61979833432</v>
      </c>
      <c r="U72" s="80">
        <v>784912.44333914283</v>
      </c>
      <c r="V72" s="80">
        <v>29082.028565291112</v>
      </c>
      <c r="W72" s="80">
        <v>640744.61891582247</v>
      </c>
    </row>
    <row r="73" spans="1:23">
      <c r="A73" s="91" t="s">
        <v>107</v>
      </c>
      <c r="B73" s="91" t="s">
        <v>68</v>
      </c>
      <c r="C73" s="80">
        <v>1991580.5235743879</v>
      </c>
      <c r="D73" s="80">
        <v>731006.41840786347</v>
      </c>
      <c r="E73" s="80">
        <v>323539.43925549171</v>
      </c>
      <c r="F73" s="80">
        <v>10205.476979192041</v>
      </c>
      <c r="G73" s="80">
        <v>7855.095998131028</v>
      </c>
      <c r="H73" s="80">
        <v>83729.428440658434</v>
      </c>
      <c r="I73" s="80">
        <v>101888.08162977009</v>
      </c>
      <c r="J73" s="80">
        <v>1957.166282782943</v>
      </c>
      <c r="K73" s="80">
        <v>95056.230779923208</v>
      </c>
      <c r="L73" s="80">
        <v>300531.00325148582</v>
      </c>
      <c r="M73" s="80">
        <v>66986.434975206692</v>
      </c>
      <c r="N73" s="80">
        <v>407989.69711856078</v>
      </c>
      <c r="O73" s="80">
        <v>2262971.8539445731</v>
      </c>
      <c r="P73" s="80">
        <v>654107.94216314005</v>
      </c>
      <c r="Q73" s="80">
        <v>217830.3868111225</v>
      </c>
      <c r="R73" s="80">
        <v>28768.274739652348</v>
      </c>
      <c r="S73" s="80">
        <v>24604.26601183875</v>
      </c>
      <c r="T73" s="80">
        <v>114929.8570984797</v>
      </c>
      <c r="U73" s="80">
        <v>120684.70804725611</v>
      </c>
      <c r="V73" s="80">
        <v>13711.391598994571</v>
      </c>
      <c r="W73" s="80">
        <v>104942.2989497706</v>
      </c>
    </row>
    <row r="74" spans="1:23">
      <c r="A74" s="91" t="s">
        <v>107</v>
      </c>
      <c r="B74" s="91" t="s">
        <v>69</v>
      </c>
      <c r="C74" s="80">
        <v>6289372.292888673</v>
      </c>
      <c r="D74" s="80">
        <v>2285535.9085400128</v>
      </c>
      <c r="E74" s="80">
        <v>108426.9067304081</v>
      </c>
      <c r="F74" s="80">
        <v>75842.722566818484</v>
      </c>
      <c r="G74" s="80">
        <v>122293.10936750899</v>
      </c>
      <c r="H74" s="80">
        <v>363782.63878281403</v>
      </c>
      <c r="I74" s="80">
        <v>390093.98692507262</v>
      </c>
      <c r="J74" s="80">
        <v>64510.518061681338</v>
      </c>
      <c r="K74" s="80">
        <v>225615.6071644926</v>
      </c>
      <c r="L74" s="80">
        <v>628377.24198844202</v>
      </c>
      <c r="M74" s="80">
        <v>163956.9198860316</v>
      </c>
      <c r="N74" s="80">
        <v>1131505.464251911</v>
      </c>
      <c r="O74" s="80">
        <v>6828871.904299546</v>
      </c>
      <c r="P74" s="80">
        <v>1996808.801194574</v>
      </c>
      <c r="Q74" s="80">
        <v>220264.93112988819</v>
      </c>
      <c r="R74" s="80">
        <v>111658.99854795021</v>
      </c>
      <c r="S74" s="80">
        <v>124321.25621527759</v>
      </c>
      <c r="T74" s="80">
        <v>390235.55359953979</v>
      </c>
      <c r="U74" s="80">
        <v>397552.22949953168</v>
      </c>
      <c r="V74" s="80">
        <v>69944.302924511401</v>
      </c>
      <c r="W74" s="80">
        <v>277984.81333431252</v>
      </c>
    </row>
    <row r="75" spans="1:23">
      <c r="A75" s="91" t="s">
        <v>107</v>
      </c>
      <c r="B75" s="91" t="s">
        <v>37</v>
      </c>
      <c r="C75" s="80">
        <v>26113182.684414379</v>
      </c>
      <c r="D75" s="80">
        <v>9062694.2316422146</v>
      </c>
      <c r="E75" s="80">
        <v>-12769.1920421092</v>
      </c>
      <c r="F75" s="80">
        <v>311471.1595520096</v>
      </c>
      <c r="G75" s="80">
        <v>431892.96702385589</v>
      </c>
      <c r="H75" s="80">
        <v>1438145.95218749</v>
      </c>
      <c r="I75" s="80">
        <v>1596341.6020964121</v>
      </c>
      <c r="J75" s="80">
        <v>99022.489501854201</v>
      </c>
      <c r="K75" s="80">
        <v>973072.68551322538</v>
      </c>
      <c r="L75" s="80">
        <v>2869267.5031774058</v>
      </c>
      <c r="M75" s="80">
        <v>581173.81049919897</v>
      </c>
      <c r="N75" s="80">
        <v>4149738.9654375701</v>
      </c>
      <c r="O75" s="80">
        <v>29632554.562301949</v>
      </c>
      <c r="P75" s="80">
        <v>8112273.9969104631</v>
      </c>
      <c r="Q75" s="80">
        <v>636816.70739955688</v>
      </c>
      <c r="R75" s="80">
        <v>468287.25493879651</v>
      </c>
      <c r="S75" s="80">
        <v>490029.9867837833</v>
      </c>
      <c r="T75" s="80">
        <v>1587563.110438844</v>
      </c>
      <c r="U75" s="80">
        <v>1669935.9536186941</v>
      </c>
      <c r="V75" s="80">
        <v>199241.2149083447</v>
      </c>
      <c r="W75" s="80">
        <v>1211376.531523698</v>
      </c>
    </row>
    <row r="76" spans="1:23">
      <c r="A76" s="91" t="s">
        <v>107</v>
      </c>
      <c r="B76" s="91" t="s">
        <v>70</v>
      </c>
      <c r="C76" s="80">
        <v>1135394.2374630619</v>
      </c>
      <c r="D76" s="80">
        <v>449604.70769931981</v>
      </c>
      <c r="E76" s="80">
        <v>-73379.853201105783</v>
      </c>
      <c r="F76" s="80">
        <v>18917.916135234049</v>
      </c>
      <c r="G76" s="80">
        <v>39682.793433160186</v>
      </c>
      <c r="H76" s="80">
        <v>81925.46748927841</v>
      </c>
      <c r="I76" s="80">
        <v>85513.351068819102</v>
      </c>
      <c r="J76" s="80">
        <v>30482.09399263938</v>
      </c>
      <c r="K76" s="80">
        <v>32679.926256133549</v>
      </c>
      <c r="L76" s="80">
        <v>87989.102620510967</v>
      </c>
      <c r="M76" s="80">
        <v>30735.096432522951</v>
      </c>
      <c r="N76" s="80">
        <v>236240.29555882889</v>
      </c>
      <c r="O76" s="80">
        <v>1299040.004126885</v>
      </c>
      <c r="P76" s="80">
        <v>425918.60924885678</v>
      </c>
      <c r="Q76" s="80">
        <v>-8143.2121125449466</v>
      </c>
      <c r="R76" s="80">
        <v>25457.719967314071</v>
      </c>
      <c r="S76" s="80">
        <v>33637.303455333757</v>
      </c>
      <c r="T76" s="80">
        <v>87311.811797630042</v>
      </c>
      <c r="U76" s="80">
        <v>87427.880651514206</v>
      </c>
      <c r="V76" s="80">
        <v>25022.280539696869</v>
      </c>
      <c r="W76" s="80">
        <v>54067.268616881483</v>
      </c>
    </row>
    <row r="77" spans="1:23">
      <c r="A77" s="91" t="s">
        <v>107</v>
      </c>
      <c r="B77" s="91" t="s">
        <v>71</v>
      </c>
      <c r="C77" s="80">
        <v>8359585.6060356563</v>
      </c>
      <c r="D77" s="80">
        <v>3292528.780049528</v>
      </c>
      <c r="E77" s="80">
        <v>-769587.84775963938</v>
      </c>
      <c r="F77" s="80">
        <v>163089.91103504979</v>
      </c>
      <c r="G77" s="80">
        <v>320802.63752594922</v>
      </c>
      <c r="H77" s="80">
        <v>561115.99132167466</v>
      </c>
      <c r="I77" s="80">
        <v>559060.39569290285</v>
      </c>
      <c r="J77" s="80">
        <v>155261.84872557939</v>
      </c>
      <c r="K77" s="80">
        <v>214899.35758148989</v>
      </c>
      <c r="L77" s="80">
        <v>544942.09729747986</v>
      </c>
      <c r="M77" s="80">
        <v>203811.20262428821</v>
      </c>
      <c r="N77" s="80">
        <v>1590725.206968521</v>
      </c>
      <c r="O77" s="80">
        <v>8183096.9299622169</v>
      </c>
      <c r="P77" s="80">
        <v>2669438.866621885</v>
      </c>
      <c r="Q77" s="80">
        <v>-184283.9478115513</v>
      </c>
      <c r="R77" s="80">
        <v>162861.58634277451</v>
      </c>
      <c r="S77" s="80">
        <v>214473.7549525197</v>
      </c>
      <c r="T77" s="80">
        <v>516572.46284970368</v>
      </c>
      <c r="U77" s="80">
        <v>505160.30347617628</v>
      </c>
      <c r="V77" s="80">
        <v>117184.80544391389</v>
      </c>
      <c r="W77" s="80">
        <v>283230.81562467408</v>
      </c>
    </row>
    <row r="78" spans="1:23">
      <c r="A78" s="91" t="s">
        <v>107</v>
      </c>
      <c r="B78" s="91" t="s">
        <v>40</v>
      </c>
      <c r="C78" s="80">
        <v>15357121.16515437</v>
      </c>
      <c r="D78" s="80">
        <v>5784318.0603805101</v>
      </c>
      <c r="E78" s="80">
        <v>-176498.55322263369</v>
      </c>
      <c r="F78" s="80">
        <v>207909.15356941879</v>
      </c>
      <c r="G78" s="80">
        <v>373435.87128073792</v>
      </c>
      <c r="H78" s="80">
        <v>926043.64138732629</v>
      </c>
      <c r="I78" s="80">
        <v>975355.35910967132</v>
      </c>
      <c r="J78" s="80">
        <v>197124.4299230059</v>
      </c>
      <c r="K78" s="80">
        <v>476039.86794211541</v>
      </c>
      <c r="L78" s="80">
        <v>1325851.6484758679</v>
      </c>
      <c r="M78" s="80">
        <v>382006.58808635559</v>
      </c>
      <c r="N78" s="80">
        <v>2825594.6423648451</v>
      </c>
      <c r="O78" s="80">
        <v>16265060.38653772</v>
      </c>
      <c r="P78" s="80">
        <v>5007211.9152937662</v>
      </c>
      <c r="Q78" s="80">
        <v>317281.06943601847</v>
      </c>
      <c r="R78" s="80">
        <v>273723.52142907522</v>
      </c>
      <c r="S78" s="80">
        <v>324819.17686240061</v>
      </c>
      <c r="T78" s="80">
        <v>949391.23446045292</v>
      </c>
      <c r="U78" s="80">
        <v>954722.89268873364</v>
      </c>
      <c r="V78" s="80">
        <v>183800.04280687121</v>
      </c>
      <c r="W78" s="80">
        <v>619512.31707140629</v>
      </c>
    </row>
    <row r="79" spans="1:23">
      <c r="A79" s="91" t="s">
        <v>107</v>
      </c>
      <c r="B79" s="91" t="s">
        <v>72</v>
      </c>
      <c r="C79" s="80">
        <v>4174959.8058655239</v>
      </c>
      <c r="D79" s="80">
        <v>1325958.973257808</v>
      </c>
      <c r="E79" s="80">
        <v>-49521.590794049982</v>
      </c>
      <c r="F79" s="80">
        <v>41859.685590494897</v>
      </c>
      <c r="G79" s="80">
        <v>90069.829840315419</v>
      </c>
      <c r="H79" s="80">
        <v>167037.0934634532</v>
      </c>
      <c r="I79" s="80">
        <v>241230.45050814399</v>
      </c>
      <c r="J79" s="80">
        <v>-19134.139354790441</v>
      </c>
      <c r="K79" s="80">
        <v>204277.1485282467</v>
      </c>
      <c r="L79" s="80">
        <v>423867.65956138971</v>
      </c>
      <c r="M79" s="80">
        <v>67670.934623048335</v>
      </c>
      <c r="N79" s="80">
        <v>713534.93030098383</v>
      </c>
      <c r="O79" s="80">
        <v>4915959.4757870845</v>
      </c>
      <c r="P79" s="80">
        <v>1210941.5471474391</v>
      </c>
      <c r="Q79" s="80">
        <v>31963.795759169821</v>
      </c>
      <c r="R79" s="80">
        <v>62235.452060170879</v>
      </c>
      <c r="S79" s="80">
        <v>84026.037396579108</v>
      </c>
      <c r="T79" s="80">
        <v>217056.98132703829</v>
      </c>
      <c r="U79" s="80">
        <v>261769.11060865989</v>
      </c>
      <c r="V79" s="80">
        <v>13586.250024577301</v>
      </c>
      <c r="W79" s="80">
        <v>221372.54763007211</v>
      </c>
    </row>
    <row r="80" spans="1:23">
      <c r="A80" s="91" t="s">
        <v>107</v>
      </c>
      <c r="B80" s="91" t="s">
        <v>73</v>
      </c>
      <c r="C80" s="80">
        <v>8066101.9953763066</v>
      </c>
      <c r="D80" s="80">
        <v>2991997.4603822818</v>
      </c>
      <c r="E80" s="80">
        <v>937838.59500790655</v>
      </c>
      <c r="F80" s="80">
        <v>69987.453126440494</v>
      </c>
      <c r="G80" s="80">
        <v>103873.9024182571</v>
      </c>
      <c r="H80" s="80">
        <v>405714.16512059461</v>
      </c>
      <c r="I80" s="80">
        <v>433149.68205005821</v>
      </c>
      <c r="J80" s="80">
        <v>76189.832758012039</v>
      </c>
      <c r="K80" s="80">
        <v>305781.9621085758</v>
      </c>
      <c r="L80" s="80">
        <v>786165.4895326324</v>
      </c>
      <c r="M80" s="80">
        <v>262683.37817208632</v>
      </c>
      <c r="N80" s="80">
        <v>1621163.0471970669</v>
      </c>
      <c r="O80" s="80">
        <v>8127187.5782682151</v>
      </c>
      <c r="P80" s="80">
        <v>2503834.4930764711</v>
      </c>
      <c r="Q80" s="80">
        <v>662333.06264769239</v>
      </c>
      <c r="R80" s="80">
        <v>117418.4924917114</v>
      </c>
      <c r="S80" s="80">
        <v>122211.06455554201</v>
      </c>
      <c r="T80" s="80">
        <v>445341.47928622499</v>
      </c>
      <c r="U80" s="80">
        <v>438006.23734048818</v>
      </c>
      <c r="V80" s="80">
        <v>79914.796547620805</v>
      </c>
      <c r="W80" s="80">
        <v>313709.13988658879</v>
      </c>
    </row>
    <row r="81" spans="1:23">
      <c r="A81" s="91" t="s">
        <v>107</v>
      </c>
      <c r="B81" s="91" t="s">
        <v>42</v>
      </c>
      <c r="C81" s="80">
        <v>20353471.536405701</v>
      </c>
      <c r="D81" s="80">
        <v>7144329.04930331</v>
      </c>
      <c r="E81" s="80">
        <v>-736845.71364298696</v>
      </c>
      <c r="F81" s="80">
        <v>234170.29659401099</v>
      </c>
      <c r="G81" s="80">
        <v>363631.11315066612</v>
      </c>
      <c r="H81" s="80">
        <v>1048825.0138899439</v>
      </c>
      <c r="I81" s="80">
        <v>1254993.58504474</v>
      </c>
      <c r="J81" s="80">
        <v>-75887.655323239975</v>
      </c>
      <c r="K81" s="80">
        <v>839611.62266194902</v>
      </c>
      <c r="L81" s="80">
        <v>2284872.8384968978</v>
      </c>
      <c r="M81" s="80">
        <v>391205.50416658341</v>
      </c>
      <c r="N81" s="80">
        <v>3025683.403265439</v>
      </c>
      <c r="O81" s="80">
        <v>24862436.63641433</v>
      </c>
      <c r="P81" s="80">
        <v>6853301.3581626508</v>
      </c>
      <c r="Q81" s="80">
        <v>13201.41308211969</v>
      </c>
      <c r="R81" s="80">
        <v>361835.6688319284</v>
      </c>
      <c r="S81" s="80">
        <v>406625.26929444558</v>
      </c>
      <c r="T81" s="80">
        <v>1236024.4551773979</v>
      </c>
      <c r="U81" s="80">
        <v>1363527.3869044471</v>
      </c>
      <c r="V81" s="80">
        <v>57055.339061144143</v>
      </c>
      <c r="W81" s="80">
        <v>1039976.411068224</v>
      </c>
    </row>
    <row r="82" spans="1:23">
      <c r="A82" s="91" t="s">
        <v>107</v>
      </c>
      <c r="B82" s="91" t="s">
        <v>74</v>
      </c>
      <c r="C82" s="80">
        <v>6089808.8744676942</v>
      </c>
      <c r="D82" s="80">
        <v>2295979.3807988539</v>
      </c>
      <c r="E82" s="80">
        <v>1210560.0523862869</v>
      </c>
      <c r="F82" s="80">
        <v>37536.599970201038</v>
      </c>
      <c r="G82" s="80">
        <v>60970.56410728948</v>
      </c>
      <c r="H82" s="80">
        <v>249840.9899887002</v>
      </c>
      <c r="I82" s="80">
        <v>281149.5865520502</v>
      </c>
      <c r="J82" s="80">
        <v>43325.516262412282</v>
      </c>
      <c r="K82" s="80">
        <v>265137.10960857401</v>
      </c>
      <c r="L82" s="80">
        <v>651458.01283154695</v>
      </c>
      <c r="M82" s="80">
        <v>231096.54071762849</v>
      </c>
      <c r="N82" s="80">
        <v>1316827.27263474</v>
      </c>
      <c r="O82" s="80">
        <v>5660994.151179282</v>
      </c>
      <c r="P82" s="80">
        <v>1775157.6226944679</v>
      </c>
      <c r="Q82" s="80">
        <v>647672.11299602874</v>
      </c>
      <c r="R82" s="80">
        <v>73192.735007395691</v>
      </c>
      <c r="S82" s="80">
        <v>75354.512058394073</v>
      </c>
      <c r="T82" s="80">
        <v>292225.8754807759</v>
      </c>
      <c r="U82" s="80">
        <v>283457.14134849928</v>
      </c>
      <c r="V82" s="80">
        <v>49732.033779143909</v>
      </c>
      <c r="W82" s="80">
        <v>220896.9676011008</v>
      </c>
    </row>
    <row r="83" spans="1:23">
      <c r="A83" s="91" t="s">
        <v>107</v>
      </c>
      <c r="B83" s="91" t="s">
        <v>75</v>
      </c>
      <c r="C83" s="80">
        <v>4377426.9344762499</v>
      </c>
      <c r="D83" s="80">
        <v>1665187.793056774</v>
      </c>
      <c r="E83" s="80">
        <v>-84764.54987186339</v>
      </c>
      <c r="F83" s="80">
        <v>59862.74524926173</v>
      </c>
      <c r="G83" s="80">
        <v>118133.168490104</v>
      </c>
      <c r="H83" s="80">
        <v>271654.3698905069</v>
      </c>
      <c r="I83" s="80">
        <v>290062.44156632351</v>
      </c>
      <c r="J83" s="80">
        <v>68616.198893691166</v>
      </c>
      <c r="K83" s="80">
        <v>135720.6041392427</v>
      </c>
      <c r="L83" s="80">
        <v>358729.33665971749</v>
      </c>
      <c r="M83" s="80">
        <v>110024.97195186801</v>
      </c>
      <c r="N83" s="80">
        <v>854694.21330447844</v>
      </c>
      <c r="O83" s="80">
        <v>4735790.4174836213</v>
      </c>
      <c r="P83" s="80">
        <v>1493296.6922188399</v>
      </c>
      <c r="Q83" s="80">
        <v>74879.345354465826</v>
      </c>
      <c r="R83" s="80">
        <v>80405.662672542414</v>
      </c>
      <c r="S83" s="80">
        <v>100123.54436259939</v>
      </c>
      <c r="T83" s="80">
        <v>284135.47585526842</v>
      </c>
      <c r="U83" s="80">
        <v>287021.24159044772</v>
      </c>
      <c r="V83" s="80">
        <v>60941.88830372168</v>
      </c>
      <c r="W83" s="80">
        <v>185894.76101084621</v>
      </c>
    </row>
    <row r="84" spans="1:23">
      <c r="A84" s="91" t="s">
        <v>107</v>
      </c>
      <c r="B84" s="91" t="s">
        <v>76</v>
      </c>
      <c r="C84" s="80">
        <v>67282863.425253451</v>
      </c>
      <c r="D84" s="80">
        <v>24232844.115972579</v>
      </c>
      <c r="E84" s="80">
        <v>2797967.8423897089</v>
      </c>
      <c r="F84" s="80">
        <v>737675.46296901489</v>
      </c>
      <c r="G84" s="80">
        <v>1327072.491945856</v>
      </c>
      <c r="H84" s="80">
        <v>3655755.4895292772</v>
      </c>
      <c r="I84" s="80">
        <v>4041592.531726765</v>
      </c>
      <c r="J84" s="80">
        <v>813511.93842054671</v>
      </c>
      <c r="K84" s="80">
        <v>2672071.0069970302</v>
      </c>
      <c r="L84" s="80">
        <v>6486028.5169892265</v>
      </c>
      <c r="M84" s="80">
        <v>1892975.115987903</v>
      </c>
      <c r="N84" s="80">
        <v>12977960.99289092</v>
      </c>
      <c r="O84" s="80">
        <v>72194455.887478948</v>
      </c>
      <c r="P84" s="80">
        <v>21114055.14459379</v>
      </c>
      <c r="Q84" s="80">
        <v>3121831.3722929861</v>
      </c>
      <c r="R84" s="80">
        <v>1138381.399874863</v>
      </c>
      <c r="S84" s="80">
        <v>1316317.3828035439</v>
      </c>
      <c r="T84" s="80">
        <v>4053880.0171950511</v>
      </c>
      <c r="U84" s="80">
        <v>4168370.397468186</v>
      </c>
      <c r="V84" s="80">
        <v>816604.36733091751</v>
      </c>
      <c r="W84" s="80">
        <v>3052634.2576214899</v>
      </c>
    </row>
    <row r="85" spans="1:23">
      <c r="A85" s="91" t="s">
        <v>107</v>
      </c>
      <c r="B85" s="91" t="s">
        <v>77</v>
      </c>
      <c r="C85" s="80">
        <v>43947459.83957579</v>
      </c>
      <c r="D85" s="80">
        <v>16102598.18529816</v>
      </c>
      <c r="E85" s="80">
        <v>1032658.82800003</v>
      </c>
      <c r="F85" s="80">
        <v>483477.76462887652</v>
      </c>
      <c r="G85" s="80">
        <v>806546.38148438476</v>
      </c>
      <c r="H85" s="80">
        <v>2473742.8557161381</v>
      </c>
      <c r="I85" s="80">
        <v>2714068.5652540131</v>
      </c>
      <c r="J85" s="80">
        <v>470700.34825184871</v>
      </c>
      <c r="K85" s="80">
        <v>1726345.392421246</v>
      </c>
      <c r="L85" s="80">
        <v>4556151.1067843232</v>
      </c>
      <c r="M85" s="80">
        <v>1180283.0374184281</v>
      </c>
      <c r="N85" s="80">
        <v>8121897.6221493967</v>
      </c>
      <c r="O85" s="80">
        <v>49567515.357598603</v>
      </c>
      <c r="P85" s="80">
        <v>14598513.22029472</v>
      </c>
      <c r="Q85" s="80">
        <v>1712163.4817288469</v>
      </c>
      <c r="R85" s="80">
        <v>781478.55770809785</v>
      </c>
      <c r="S85" s="80">
        <v>875401.65636949055</v>
      </c>
      <c r="T85" s="80">
        <v>2803546.7568015102</v>
      </c>
      <c r="U85" s="80">
        <v>2885543.9781916528</v>
      </c>
      <c r="V85" s="80">
        <v>526310.91245999478</v>
      </c>
      <c r="W85" s="80">
        <v>2112616.3227898041</v>
      </c>
    </row>
    <row r="86" spans="1:23">
      <c r="A86" s="91" t="s">
        <v>107</v>
      </c>
      <c r="B86" s="91" t="s">
        <v>78</v>
      </c>
      <c r="C86" s="80">
        <v>10901222.201231049</v>
      </c>
      <c r="D86" s="80">
        <v>3905378.3843088239</v>
      </c>
      <c r="E86" s="80">
        <v>137768.49134137281</v>
      </c>
      <c r="F86" s="80">
        <v>114710.67238858039</v>
      </c>
      <c r="G86" s="80">
        <v>163978.19996323119</v>
      </c>
      <c r="H86" s="80">
        <v>590837.17822291737</v>
      </c>
      <c r="I86" s="80">
        <v>662831.58235196106</v>
      </c>
      <c r="J86" s="80">
        <v>31270.574654031559</v>
      </c>
      <c r="K86" s="80">
        <v>424784.85564066662</v>
      </c>
      <c r="L86" s="80">
        <v>1216800.1762118279</v>
      </c>
      <c r="M86" s="80">
        <v>250801.66123807541</v>
      </c>
      <c r="N86" s="80">
        <v>1810542.424773609</v>
      </c>
      <c r="O86" s="80">
        <v>12582948.523814481</v>
      </c>
      <c r="P86" s="80">
        <v>3586558.8776394268</v>
      </c>
      <c r="Q86" s="80">
        <v>358530.93323182833</v>
      </c>
      <c r="R86" s="80">
        <v>187681.17916081991</v>
      </c>
      <c r="S86" s="80">
        <v>197112.68718264709</v>
      </c>
      <c r="T86" s="80">
        <v>674313.69796154532</v>
      </c>
      <c r="U86" s="80">
        <v>707104.20870369149</v>
      </c>
      <c r="V86" s="80">
        <v>78918.780176821791</v>
      </c>
      <c r="W86" s="80">
        <v>522717.52926614537</v>
      </c>
    </row>
    <row r="87" spans="1:23">
      <c r="A87" s="91" t="s">
        <v>107</v>
      </c>
      <c r="B87" s="91" t="s">
        <v>50</v>
      </c>
      <c r="C87" s="80">
        <v>27883439.840842109</v>
      </c>
      <c r="D87" s="80">
        <v>10217161.408859881</v>
      </c>
      <c r="E87" s="80">
        <v>-1027378.945052537</v>
      </c>
      <c r="F87" s="80">
        <v>408946.55645369942</v>
      </c>
      <c r="G87" s="80">
        <v>732313.9648926321</v>
      </c>
      <c r="H87" s="80">
        <v>1714712.695587399</v>
      </c>
      <c r="I87" s="80">
        <v>1790522.521486657</v>
      </c>
      <c r="J87" s="80">
        <v>361400.22547012969</v>
      </c>
      <c r="K87" s="80">
        <v>938062.38283002877</v>
      </c>
      <c r="L87" s="80">
        <v>2287514.915159096</v>
      </c>
      <c r="M87" s="80">
        <v>680191.98423452303</v>
      </c>
      <c r="N87" s="80">
        <v>4976083.0025227601</v>
      </c>
      <c r="O87" s="80">
        <v>29808823.20567527</v>
      </c>
      <c r="P87" s="80">
        <v>8925848.2588831391</v>
      </c>
      <c r="Q87" s="80">
        <v>161410.60265438611</v>
      </c>
      <c r="R87" s="80">
        <v>518810.97358060908</v>
      </c>
      <c r="S87" s="80">
        <v>629337.08227410237</v>
      </c>
      <c r="T87" s="80">
        <v>1752794.1804486481</v>
      </c>
      <c r="U87" s="80">
        <v>1767825.951226657</v>
      </c>
      <c r="V87" s="80">
        <v>344863.66131035949</v>
      </c>
      <c r="W87" s="80">
        <v>1157636.9488573261</v>
      </c>
    </row>
    <row r="88" spans="1:23">
      <c r="A88" s="91" t="s">
        <v>107</v>
      </c>
      <c r="B88" s="91" t="s">
        <v>79</v>
      </c>
      <c r="C88" s="80">
        <v>889941.91492688295</v>
      </c>
      <c r="D88" s="80">
        <v>318771.50280535949</v>
      </c>
      <c r="E88" s="80">
        <v>305445.75033084297</v>
      </c>
      <c r="F88" s="80">
        <v>-818.28745013430103</v>
      </c>
      <c r="G88" s="80">
        <v>-5941.8880287005813</v>
      </c>
      <c r="H88" s="80">
        <v>29591.92082177474</v>
      </c>
      <c r="I88" s="80">
        <v>38742.766967669682</v>
      </c>
      <c r="J88" s="80">
        <v>3896.6145684807379</v>
      </c>
      <c r="K88" s="80">
        <v>47380.765335595977</v>
      </c>
      <c r="L88" s="80">
        <v>120631.4524618064</v>
      </c>
      <c r="M88" s="80">
        <v>40386.710220884073</v>
      </c>
      <c r="N88" s="80">
        <v>207332.71020304499</v>
      </c>
      <c r="O88" s="80">
        <v>936096.96485334425</v>
      </c>
      <c r="P88" s="80">
        <v>274461.7745104403</v>
      </c>
      <c r="Q88" s="80">
        <v>163479.27286205531</v>
      </c>
      <c r="R88" s="80">
        <v>10267.877360154729</v>
      </c>
      <c r="S88" s="80">
        <v>7902.7945899468832</v>
      </c>
      <c r="T88" s="80">
        <v>46392.789671625622</v>
      </c>
      <c r="U88" s="80">
        <v>47277.75170385684</v>
      </c>
      <c r="V88" s="80">
        <v>7797.8918273672316</v>
      </c>
      <c r="W88" s="80">
        <v>42321.290319220563</v>
      </c>
    </row>
    <row r="89" spans="1:23">
      <c r="A89" s="91" t="s">
        <v>107</v>
      </c>
      <c r="B89" s="91" t="s">
        <v>80</v>
      </c>
      <c r="C89" s="80">
        <v>2420124.729501151</v>
      </c>
      <c r="D89" s="80">
        <v>907670.33566821157</v>
      </c>
      <c r="E89" s="80">
        <v>220039.54305782539</v>
      </c>
      <c r="F89" s="80">
        <v>21707.50572905732</v>
      </c>
      <c r="G89" s="80">
        <v>37014.654734998519</v>
      </c>
      <c r="H89" s="80">
        <v>109373.1150905863</v>
      </c>
      <c r="I89" s="80">
        <v>122964.2354080169</v>
      </c>
      <c r="J89" s="80">
        <v>9461.7599037728505</v>
      </c>
      <c r="K89" s="80">
        <v>107135.76968155451</v>
      </c>
      <c r="L89" s="80">
        <v>265454.73807401682</v>
      </c>
      <c r="M89" s="80">
        <v>77120.78987003256</v>
      </c>
      <c r="N89" s="80">
        <v>498694.2948372793</v>
      </c>
      <c r="O89" s="80">
        <v>2552596.6567331729</v>
      </c>
      <c r="P89" s="80">
        <v>785589.7709311283</v>
      </c>
      <c r="Q89" s="80">
        <v>165297.01585403361</v>
      </c>
      <c r="R89" s="80">
        <v>34385.200541191611</v>
      </c>
      <c r="S89" s="80">
        <v>38345.995739089638</v>
      </c>
      <c r="T89" s="80">
        <v>133049.57407681161</v>
      </c>
      <c r="U89" s="80">
        <v>134213.0269119837</v>
      </c>
      <c r="V89" s="80">
        <v>18626.615246111829</v>
      </c>
      <c r="W89" s="80">
        <v>104106.8695519592</v>
      </c>
    </row>
    <row r="90" spans="1:23">
      <c r="A90" s="91" t="s">
        <v>107</v>
      </c>
      <c r="B90" s="91" t="s">
        <v>81</v>
      </c>
      <c r="C90" s="80">
        <v>6163922.1116172085</v>
      </c>
      <c r="D90" s="80">
        <v>2359824.6333853789</v>
      </c>
      <c r="E90" s="80">
        <v>-128341.3127333845</v>
      </c>
      <c r="F90" s="80">
        <v>74468.811198382129</v>
      </c>
      <c r="G90" s="80">
        <v>125794.8013269181</v>
      </c>
      <c r="H90" s="80">
        <v>363378.4414456301</v>
      </c>
      <c r="I90" s="80">
        <v>399651.67623471603</v>
      </c>
      <c r="J90" s="80">
        <v>32730.810347766801</v>
      </c>
      <c r="K90" s="80">
        <v>183308.3316265773</v>
      </c>
      <c r="L90" s="80">
        <v>630813.05416207423</v>
      </c>
      <c r="M90" s="80">
        <v>131264.71030642139</v>
      </c>
      <c r="N90" s="80">
        <v>1027355.86798468</v>
      </c>
      <c r="O90" s="80">
        <v>6987253.6991442638</v>
      </c>
      <c r="P90" s="80">
        <v>2132855.3751751701</v>
      </c>
      <c r="Q90" s="80">
        <v>97055.132829330818</v>
      </c>
      <c r="R90" s="80">
        <v>109837.083549484</v>
      </c>
      <c r="S90" s="80">
        <v>125473.79816381729</v>
      </c>
      <c r="T90" s="80">
        <v>390666.77247758949</v>
      </c>
      <c r="U90" s="80">
        <v>404225.02584007342</v>
      </c>
      <c r="V90" s="80">
        <v>49390.421103159293</v>
      </c>
      <c r="W90" s="80">
        <v>264797.20569624659</v>
      </c>
    </row>
    <row r="91" spans="1:23">
      <c r="A91" s="91" t="s">
        <v>107</v>
      </c>
      <c r="B91" s="91" t="s">
        <v>56</v>
      </c>
      <c r="C91" s="80">
        <v>19001240.96392715</v>
      </c>
      <c r="D91" s="80">
        <v>7056690.3928270191</v>
      </c>
      <c r="E91" s="80">
        <v>756333.22313995985</v>
      </c>
      <c r="F91" s="80">
        <v>192089.86181406811</v>
      </c>
      <c r="G91" s="80">
        <v>308064.86357729661</v>
      </c>
      <c r="H91" s="80">
        <v>1007156.134182161</v>
      </c>
      <c r="I91" s="80">
        <v>1117926.937575696</v>
      </c>
      <c r="J91" s="80">
        <v>160972.09380430731</v>
      </c>
      <c r="K91" s="80">
        <v>782583.90874156053</v>
      </c>
      <c r="L91" s="80">
        <v>2053394.6456602321</v>
      </c>
      <c r="M91" s="80">
        <v>523834.43737879052</v>
      </c>
      <c r="N91" s="80">
        <v>3546441.3881553151</v>
      </c>
      <c r="O91" s="80">
        <v>21494929.15493416</v>
      </c>
      <c r="P91" s="80">
        <v>6383453.6556205293</v>
      </c>
      <c r="Q91" s="80">
        <v>905139.10905987769</v>
      </c>
      <c r="R91" s="80">
        <v>322711.5925567646</v>
      </c>
      <c r="S91" s="80">
        <v>352027.13474676188</v>
      </c>
      <c r="T91" s="80">
        <v>1176214.800350802</v>
      </c>
      <c r="U91" s="80">
        <v>1214737.3231353799</v>
      </c>
      <c r="V91" s="80">
        <v>203575.6167824342</v>
      </c>
      <c r="W91" s="80">
        <v>914530.34099257202</v>
      </c>
    </row>
    <row r="92" spans="1:23">
      <c r="A92" s="91" t="s">
        <v>107</v>
      </c>
      <c r="B92" s="91" t="s">
        <v>6</v>
      </c>
      <c r="C92" s="81">
        <v>292959032.72357678</v>
      </c>
      <c r="D92" s="81">
        <v>106657303.1120124</v>
      </c>
      <c r="E92" s="81">
        <v>4884275.6803528015</v>
      </c>
      <c r="F92" s="81">
        <v>3364877.8998443219</v>
      </c>
      <c r="G92" s="81">
        <v>5663340.67418571</v>
      </c>
      <c r="H92" s="81">
        <v>16114612.02977748</v>
      </c>
      <c r="I92" s="81">
        <v>17784557.905574922</v>
      </c>
      <c r="J92" s="81">
        <v>2466458.0922562801</v>
      </c>
      <c r="K92" s="81">
        <v>11195680.34772183</v>
      </c>
      <c r="L92" s="81">
        <v>29395100.878318399</v>
      </c>
      <c r="M92" s="81">
        <v>7528853.4948957972</v>
      </c>
      <c r="N92" s="81">
        <v>52979209.808788873</v>
      </c>
      <c r="O92" s="81">
        <v>323907979.43791068</v>
      </c>
      <c r="P92" s="81">
        <v>94886426.647007465</v>
      </c>
      <c r="Q92" s="81">
        <v>9677902.7837177385</v>
      </c>
      <c r="R92" s="81">
        <v>5060234.1809279062</v>
      </c>
      <c r="S92" s="81">
        <v>5733826.8018372143</v>
      </c>
      <c r="T92" s="81">
        <v>17874545.506153271</v>
      </c>
      <c r="U92" s="81">
        <v>18483475.192295071</v>
      </c>
      <c r="V92" s="81">
        <v>2945304.6407409981</v>
      </c>
      <c r="W92" s="81">
        <v>13345069.25632816</v>
      </c>
    </row>
    <row r="93" spans="1:23">
      <c r="A93" s="91" t="s">
        <v>108</v>
      </c>
      <c r="B93" s="91" t="s">
        <v>57</v>
      </c>
      <c r="C93" s="80">
        <v>653047.63800918451</v>
      </c>
      <c r="D93" s="80">
        <v>-56006.844243821171</v>
      </c>
      <c r="E93" s="80">
        <v>518810.02155542001</v>
      </c>
      <c r="F93" s="80">
        <v>11552771.438550901</v>
      </c>
      <c r="G93" s="80">
        <v>4300862.2199001145</v>
      </c>
      <c r="H93" s="80">
        <v>107145.3386816134</v>
      </c>
      <c r="I93" s="80">
        <v>96678.110157413597</v>
      </c>
      <c r="J93" s="80">
        <v>129063.3440704614</v>
      </c>
      <c r="K93" s="80">
        <v>543636.9748581982</v>
      </c>
      <c r="L93" s="80">
        <v>1364634.305030185</v>
      </c>
      <c r="M93" s="80">
        <v>234579.29949532991</v>
      </c>
      <c r="N93" s="80">
        <v>1745283.9301820169</v>
      </c>
      <c r="O93" s="80">
        <v>13508456.478635799</v>
      </c>
      <c r="P93" s="80">
        <v>3944518.8521639109</v>
      </c>
      <c r="Q93" s="80">
        <v>326862.17866118439</v>
      </c>
      <c r="R93" s="80">
        <v>171751.45460994821</v>
      </c>
      <c r="S93" s="80">
        <v>172513.88821719069</v>
      </c>
      <c r="T93" s="80">
        <v>650608.75781850086</v>
      </c>
      <c r="U93" s="80">
        <v>706421.19900522858</v>
      </c>
      <c r="V93" s="80">
        <v>26173.825708762</v>
      </c>
      <c r="W93" s="80">
        <v>576670.15702424024</v>
      </c>
    </row>
    <row r="94" spans="1:23">
      <c r="A94" s="91" t="s">
        <v>108</v>
      </c>
      <c r="B94" s="91" t="s">
        <v>68</v>
      </c>
      <c r="C94" s="80">
        <v>96793.677548281557</v>
      </c>
      <c r="D94" s="80">
        <v>1859.307968643795</v>
      </c>
      <c r="E94" s="80">
        <v>90303.419240927047</v>
      </c>
      <c r="F94" s="80">
        <v>1892001.4973956691</v>
      </c>
      <c r="G94" s="80">
        <v>694456.09748747025</v>
      </c>
      <c r="H94" s="80">
        <v>307362.46729271708</v>
      </c>
      <c r="I94" s="80">
        <v>9695.2031302324394</v>
      </c>
      <c r="J94" s="80">
        <v>7462.3411982244761</v>
      </c>
      <c r="K94" s="80">
        <v>79542.957018625515</v>
      </c>
      <c r="L94" s="80">
        <v>270477.90292633721</v>
      </c>
      <c r="M94" s="80">
        <v>60287.791477686027</v>
      </c>
      <c r="N94" s="80">
        <v>367190.72740670468</v>
      </c>
      <c r="O94" s="80">
        <v>2036674.6685501151</v>
      </c>
      <c r="P94" s="80">
        <v>588697.14794682607</v>
      </c>
      <c r="Q94" s="80">
        <v>196047.3481300103</v>
      </c>
      <c r="R94" s="80">
        <v>25891.447265687111</v>
      </c>
      <c r="S94" s="80">
        <v>22143.83941065488</v>
      </c>
      <c r="T94" s="80">
        <v>103436.8713886317</v>
      </c>
      <c r="U94" s="80">
        <v>108616.23724253049</v>
      </c>
      <c r="V94" s="80">
        <v>12340.252439095109</v>
      </c>
      <c r="W94" s="80">
        <v>94448.069054793537</v>
      </c>
    </row>
    <row r="95" spans="1:23">
      <c r="A95" s="91" t="s">
        <v>108</v>
      </c>
      <c r="B95" s="91" t="s">
        <v>69</v>
      </c>
      <c r="C95" s="80">
        <v>370589.28757881903</v>
      </c>
      <c r="D95" s="80">
        <v>61284.99215859727</v>
      </c>
      <c r="E95" s="80">
        <v>214334.82680626801</v>
      </c>
      <c r="F95" s="80">
        <v>5974903.6782442387</v>
      </c>
      <c r="G95" s="80">
        <v>2171259.1131130122</v>
      </c>
      <c r="H95" s="80">
        <v>103005.56139388771</v>
      </c>
      <c r="I95" s="80">
        <v>72050.586438477563</v>
      </c>
      <c r="J95" s="80">
        <v>116178.4538991335</v>
      </c>
      <c r="K95" s="80">
        <v>345593.5068436733</v>
      </c>
      <c r="L95" s="80">
        <v>565539.51778959786</v>
      </c>
      <c r="M95" s="80">
        <v>147561.2278974285</v>
      </c>
      <c r="N95" s="80">
        <v>1018354.91782672</v>
      </c>
      <c r="O95" s="80">
        <v>6145984.7138695912</v>
      </c>
      <c r="P95" s="80">
        <v>1797127.9210751171</v>
      </c>
      <c r="Q95" s="80">
        <v>198238.4380168994</v>
      </c>
      <c r="R95" s="80">
        <v>100493.0986931552</v>
      </c>
      <c r="S95" s="80">
        <v>111889.1305937498</v>
      </c>
      <c r="T95" s="80">
        <v>351211.99823958578</v>
      </c>
      <c r="U95" s="80">
        <v>357797.00654957851</v>
      </c>
      <c r="V95" s="80">
        <v>62949.872632060273</v>
      </c>
      <c r="W95" s="80">
        <v>250186.3320008812</v>
      </c>
    </row>
    <row r="96" spans="1:23">
      <c r="A96" s="91" t="s">
        <v>108</v>
      </c>
      <c r="B96" s="91" t="s">
        <v>37</v>
      </c>
      <c r="C96" s="80">
        <v>1516524.521991591</v>
      </c>
      <c r="D96" s="80">
        <v>94071.365026761487</v>
      </c>
      <c r="E96" s="80">
        <v>924419.05123756407</v>
      </c>
      <c r="F96" s="80">
        <v>24807523.55019366</v>
      </c>
      <c r="G96" s="80">
        <v>8609559.5200601034</v>
      </c>
      <c r="H96" s="80">
        <v>-12130.73244000374</v>
      </c>
      <c r="I96" s="80">
        <v>295897.60157440911</v>
      </c>
      <c r="J96" s="80">
        <v>410298.31867266312</v>
      </c>
      <c r="K96" s="80">
        <v>1366238.6545781151</v>
      </c>
      <c r="L96" s="80">
        <v>2582340.752859666</v>
      </c>
      <c r="M96" s="80">
        <v>523056.42944927909</v>
      </c>
      <c r="N96" s="80">
        <v>3734765.0688938131</v>
      </c>
      <c r="O96" s="80">
        <v>26669299.106071759</v>
      </c>
      <c r="P96" s="80">
        <v>7301046.5972194169</v>
      </c>
      <c r="Q96" s="80">
        <v>573135.03665960126</v>
      </c>
      <c r="R96" s="80">
        <v>421458.52944491687</v>
      </c>
      <c r="S96" s="80">
        <v>441026.98810540501</v>
      </c>
      <c r="T96" s="80">
        <v>1428806.79939496</v>
      </c>
      <c r="U96" s="80">
        <v>1502942.358256825</v>
      </c>
      <c r="V96" s="80">
        <v>179317.09341751019</v>
      </c>
      <c r="W96" s="80">
        <v>1090238.8783713281</v>
      </c>
    </row>
    <row r="97" spans="1:23">
      <c r="A97" s="91" t="s">
        <v>108</v>
      </c>
      <c r="B97" s="91" t="s">
        <v>70</v>
      </c>
      <c r="C97" s="80">
        <v>81237.683515378143</v>
      </c>
      <c r="D97" s="80">
        <v>28957.989293007409</v>
      </c>
      <c r="E97" s="80">
        <v>31045.929943326872</v>
      </c>
      <c r="F97" s="80">
        <v>1078624.525589908</v>
      </c>
      <c r="G97" s="80">
        <v>427124.47231435368</v>
      </c>
      <c r="H97" s="80">
        <v>-69710.860541050497</v>
      </c>
      <c r="I97" s="80">
        <v>17972.02032847235</v>
      </c>
      <c r="J97" s="80">
        <v>37698.653761502181</v>
      </c>
      <c r="K97" s="80">
        <v>77829.194114814483</v>
      </c>
      <c r="L97" s="80">
        <v>79190.19235845987</v>
      </c>
      <c r="M97" s="80">
        <v>27661.586789270659</v>
      </c>
      <c r="N97" s="80">
        <v>212616.26600294601</v>
      </c>
      <c r="O97" s="80">
        <v>1169136.0037141971</v>
      </c>
      <c r="P97" s="80">
        <v>383326.74832397111</v>
      </c>
      <c r="Q97" s="80">
        <v>-7328.8909012904523</v>
      </c>
      <c r="R97" s="80">
        <v>22911.94797058266</v>
      </c>
      <c r="S97" s="80">
        <v>30273.573109800389</v>
      </c>
      <c r="T97" s="80">
        <v>78580.630617867035</v>
      </c>
      <c r="U97" s="80">
        <v>78685.092586362793</v>
      </c>
      <c r="V97" s="80">
        <v>22520.052485727181</v>
      </c>
      <c r="W97" s="80">
        <v>48660.541755193328</v>
      </c>
    </row>
    <row r="98" spans="1:23">
      <c r="A98" s="91" t="s">
        <v>108</v>
      </c>
      <c r="B98" s="91" t="s">
        <v>71</v>
      </c>
      <c r="C98" s="80">
        <v>531107.37590825767</v>
      </c>
      <c r="D98" s="80">
        <v>147498.75628930051</v>
      </c>
      <c r="E98" s="80">
        <v>204154.38970241541</v>
      </c>
      <c r="F98" s="80">
        <v>7941606.3257338731</v>
      </c>
      <c r="G98" s="80">
        <v>3127902.3410470518</v>
      </c>
      <c r="H98" s="80">
        <v>-731108.45537165739</v>
      </c>
      <c r="I98" s="80">
        <v>154935.41548329731</v>
      </c>
      <c r="J98" s="80">
        <v>304762.50564965169</v>
      </c>
      <c r="K98" s="80">
        <v>533060.19175559096</v>
      </c>
      <c r="L98" s="80">
        <v>490447.8875677319</v>
      </c>
      <c r="M98" s="80">
        <v>183430.08236185939</v>
      </c>
      <c r="N98" s="80">
        <v>1431652.6862716691</v>
      </c>
      <c r="O98" s="80">
        <v>7364787.2369659953</v>
      </c>
      <c r="P98" s="80">
        <v>2402494.9799596961</v>
      </c>
      <c r="Q98" s="80">
        <v>-165855.5530303962</v>
      </c>
      <c r="R98" s="80">
        <v>146575.42770849701</v>
      </c>
      <c r="S98" s="80">
        <v>193026.37945726779</v>
      </c>
      <c r="T98" s="80">
        <v>464915.2165647333</v>
      </c>
      <c r="U98" s="80">
        <v>454644.27312855871</v>
      </c>
      <c r="V98" s="80">
        <v>105466.3248995225</v>
      </c>
      <c r="W98" s="80">
        <v>254907.7340622067</v>
      </c>
    </row>
    <row r="99" spans="1:23">
      <c r="A99" s="91" t="s">
        <v>108</v>
      </c>
      <c r="B99" s="91" t="s">
        <v>40</v>
      </c>
      <c r="C99" s="80">
        <v>926587.59115418768</v>
      </c>
      <c r="D99" s="80">
        <v>187268.20842685559</v>
      </c>
      <c r="E99" s="80">
        <v>452237.87454500957</v>
      </c>
      <c r="F99" s="80">
        <v>14589265.10689665</v>
      </c>
      <c r="G99" s="80">
        <v>5495102.1573614841</v>
      </c>
      <c r="H99" s="80">
        <v>-167673.62556150201</v>
      </c>
      <c r="I99" s="80">
        <v>197513.69589094791</v>
      </c>
      <c r="J99" s="80">
        <v>354764.07771670102</v>
      </c>
      <c r="K99" s="80">
        <v>879741.45931795996</v>
      </c>
      <c r="L99" s="80">
        <v>1193266.4836282809</v>
      </c>
      <c r="M99" s="80">
        <v>343805.92927771999</v>
      </c>
      <c r="N99" s="80">
        <v>2543035.1781283598</v>
      </c>
      <c r="O99" s="80">
        <v>14638554.347883951</v>
      </c>
      <c r="P99" s="80">
        <v>4506490.7237643898</v>
      </c>
      <c r="Q99" s="80">
        <v>285552.96249241661</v>
      </c>
      <c r="R99" s="80">
        <v>246351.16928616769</v>
      </c>
      <c r="S99" s="80">
        <v>292337.25917616062</v>
      </c>
      <c r="T99" s="80">
        <v>854452.11101440759</v>
      </c>
      <c r="U99" s="80">
        <v>859250.60341986024</v>
      </c>
      <c r="V99" s="80">
        <v>165420.0385261841</v>
      </c>
      <c r="W99" s="80">
        <v>557561.08536426572</v>
      </c>
    </row>
    <row r="100" spans="1:23">
      <c r="A100" s="91" t="s">
        <v>108</v>
      </c>
      <c r="B100" s="91" t="s">
        <v>72</v>
      </c>
      <c r="C100" s="80">
        <v>229168.92798273679</v>
      </c>
      <c r="D100" s="80">
        <v>-18177.432387050911</v>
      </c>
      <c r="E100" s="80">
        <v>194063.29110183439</v>
      </c>
      <c r="F100" s="80">
        <v>3966211.8155722469</v>
      </c>
      <c r="G100" s="80">
        <v>1259661.024594917</v>
      </c>
      <c r="H100" s="80">
        <v>-47045.511254347482</v>
      </c>
      <c r="I100" s="80">
        <v>39766.701310970151</v>
      </c>
      <c r="J100" s="80">
        <v>85566.338348299643</v>
      </c>
      <c r="K100" s="80">
        <v>158685.23879028051</v>
      </c>
      <c r="L100" s="80">
        <v>381480.89360525069</v>
      </c>
      <c r="M100" s="80">
        <v>60903.841160743497</v>
      </c>
      <c r="N100" s="80">
        <v>642181.43727088545</v>
      </c>
      <c r="O100" s="80">
        <v>4424363.5282083768</v>
      </c>
      <c r="P100" s="80">
        <v>1089847.392432695</v>
      </c>
      <c r="Q100" s="80">
        <v>28767.416183252841</v>
      </c>
      <c r="R100" s="80">
        <v>56011.906854153793</v>
      </c>
      <c r="S100" s="80">
        <v>75623.433656921203</v>
      </c>
      <c r="T100" s="80">
        <v>195351.28319433439</v>
      </c>
      <c r="U100" s="80">
        <v>235592.19954779389</v>
      </c>
      <c r="V100" s="80">
        <v>12227.62502211957</v>
      </c>
      <c r="W100" s="80">
        <v>199235.29286706491</v>
      </c>
    </row>
    <row r="101" spans="1:23">
      <c r="A101" s="91" t="s">
        <v>108</v>
      </c>
      <c r="B101" s="91" t="s">
        <v>73</v>
      </c>
      <c r="C101" s="80">
        <v>411492.19794755522</v>
      </c>
      <c r="D101" s="80">
        <v>72380.341120111436</v>
      </c>
      <c r="E101" s="80">
        <v>290492.864003147</v>
      </c>
      <c r="F101" s="80">
        <v>7662796.895607491</v>
      </c>
      <c r="G101" s="80">
        <v>2842397.5873631681</v>
      </c>
      <c r="H101" s="80">
        <v>890946.66525751119</v>
      </c>
      <c r="I101" s="80">
        <v>66488.080470118468</v>
      </c>
      <c r="J101" s="80">
        <v>98680.207297344197</v>
      </c>
      <c r="K101" s="80">
        <v>385428.4568645648</v>
      </c>
      <c r="L101" s="80">
        <v>707548.9405793692</v>
      </c>
      <c r="M101" s="80">
        <v>236415.04035487771</v>
      </c>
      <c r="N101" s="80">
        <v>1459046.7424773599</v>
      </c>
      <c r="O101" s="80">
        <v>7314468.8204413941</v>
      </c>
      <c r="P101" s="80">
        <v>2253451.0437688241</v>
      </c>
      <c r="Q101" s="80">
        <v>596099.75638292322</v>
      </c>
      <c r="R101" s="80">
        <v>105676.6432425403</v>
      </c>
      <c r="S101" s="80">
        <v>109989.95809998779</v>
      </c>
      <c r="T101" s="80">
        <v>400807.33135760261</v>
      </c>
      <c r="U101" s="80">
        <v>394205.61360643938</v>
      </c>
      <c r="V101" s="80">
        <v>71923.316892858726</v>
      </c>
      <c r="W101" s="80">
        <v>282338.22589792992</v>
      </c>
    </row>
    <row r="102" spans="1:23">
      <c r="A102" s="91" t="s">
        <v>108</v>
      </c>
      <c r="B102" s="91" t="s">
        <v>42</v>
      </c>
      <c r="C102" s="80">
        <v>1192243.9057925029</v>
      </c>
      <c r="D102" s="80">
        <v>-72093.272557077973</v>
      </c>
      <c r="E102" s="80">
        <v>797631.04152885149</v>
      </c>
      <c r="F102" s="80">
        <v>19335797.95958541</v>
      </c>
      <c r="G102" s="80">
        <v>6787112.5968381446</v>
      </c>
      <c r="H102" s="80">
        <v>-700003.42796083761</v>
      </c>
      <c r="I102" s="80">
        <v>222461.78176431041</v>
      </c>
      <c r="J102" s="80">
        <v>345449.55749313277</v>
      </c>
      <c r="K102" s="80">
        <v>996383.76319544716</v>
      </c>
      <c r="L102" s="80">
        <v>2056385.554647208</v>
      </c>
      <c r="M102" s="80">
        <v>352084.95374992501</v>
      </c>
      <c r="N102" s="80">
        <v>2723115.062938896</v>
      </c>
      <c r="O102" s="80">
        <v>22376192.9727729</v>
      </c>
      <c r="P102" s="80">
        <v>6167971.2223463859</v>
      </c>
      <c r="Q102" s="80">
        <v>11881.27177390772</v>
      </c>
      <c r="R102" s="80">
        <v>325652.1019487356</v>
      </c>
      <c r="S102" s="80">
        <v>365962.74236500112</v>
      </c>
      <c r="T102" s="80">
        <v>1112422.009659658</v>
      </c>
      <c r="U102" s="80">
        <v>1227174.6482140019</v>
      </c>
      <c r="V102" s="80">
        <v>51349.805155029731</v>
      </c>
      <c r="W102" s="80">
        <v>935978.76996140205</v>
      </c>
    </row>
    <row r="103" spans="1:23">
      <c r="A103" s="91" t="s">
        <v>108</v>
      </c>
      <c r="B103" s="91" t="s">
        <v>74</v>
      </c>
      <c r="C103" s="80">
        <v>267092.10722444771</v>
      </c>
      <c r="D103" s="80">
        <v>41159.240449291668</v>
      </c>
      <c r="E103" s="80">
        <v>251880.25412814529</v>
      </c>
      <c r="F103" s="80">
        <v>5785318.430744309</v>
      </c>
      <c r="G103" s="80">
        <v>2181180.4117589109</v>
      </c>
      <c r="H103" s="80">
        <v>1150032.0497669729</v>
      </c>
      <c r="I103" s="80">
        <v>35659.769971690977</v>
      </c>
      <c r="J103" s="80">
        <v>57922.035901925003</v>
      </c>
      <c r="K103" s="80">
        <v>237348.94048926519</v>
      </c>
      <c r="L103" s="80">
        <v>586312.21154839231</v>
      </c>
      <c r="M103" s="80">
        <v>207986.88664586571</v>
      </c>
      <c r="N103" s="80">
        <v>1185144.5453712661</v>
      </c>
      <c r="O103" s="80">
        <v>5094894.7360613542</v>
      </c>
      <c r="P103" s="80">
        <v>1597641.860425021</v>
      </c>
      <c r="Q103" s="80">
        <v>582904.90169642586</v>
      </c>
      <c r="R103" s="80">
        <v>65873.461506656124</v>
      </c>
      <c r="S103" s="80">
        <v>67819.06085255467</v>
      </c>
      <c r="T103" s="80">
        <v>263003.28793269832</v>
      </c>
      <c r="U103" s="80">
        <v>255111.42721364941</v>
      </c>
      <c r="V103" s="80">
        <v>44758.830401229519</v>
      </c>
      <c r="W103" s="80">
        <v>198807.27084099071</v>
      </c>
    </row>
    <row r="104" spans="1:23">
      <c r="A104" s="91" t="s">
        <v>108</v>
      </c>
      <c r="B104" s="91" t="s">
        <v>75</v>
      </c>
      <c r="C104" s="80">
        <v>275559.31948800728</v>
      </c>
      <c r="D104" s="80">
        <v>65185.388949006607</v>
      </c>
      <c r="E104" s="80">
        <v>128934.5739322805</v>
      </c>
      <c r="F104" s="80">
        <v>4158555.5877524372</v>
      </c>
      <c r="G104" s="80">
        <v>1581928.403403935</v>
      </c>
      <c r="H104" s="80">
        <v>-80526.322378270212</v>
      </c>
      <c r="I104" s="80">
        <v>56869.607986798641</v>
      </c>
      <c r="J104" s="80">
        <v>112226.51006559881</v>
      </c>
      <c r="K104" s="80">
        <v>258071.65139598149</v>
      </c>
      <c r="L104" s="80">
        <v>322856.40299374581</v>
      </c>
      <c r="M104" s="80">
        <v>99022.474756681171</v>
      </c>
      <c r="N104" s="80">
        <v>769224.79197403067</v>
      </c>
      <c r="O104" s="80">
        <v>4262211.3757352596</v>
      </c>
      <c r="P104" s="80">
        <v>1343967.022996956</v>
      </c>
      <c r="Q104" s="80">
        <v>67391.410819019249</v>
      </c>
      <c r="R104" s="80">
        <v>72365.096405288175</v>
      </c>
      <c r="S104" s="80">
        <v>90111.189926339459</v>
      </c>
      <c r="T104" s="80">
        <v>255721.92826974159</v>
      </c>
      <c r="U104" s="80">
        <v>258319.11743140299</v>
      </c>
      <c r="V104" s="80">
        <v>54847.699473349523</v>
      </c>
      <c r="W104" s="80">
        <v>167305.2849097616</v>
      </c>
    </row>
    <row r="105" spans="1:23">
      <c r="A105" s="91" t="s">
        <v>108</v>
      </c>
      <c r="B105" s="91" t="s">
        <v>76</v>
      </c>
      <c r="C105" s="80">
        <v>3839512.9051404269</v>
      </c>
      <c r="D105" s="80">
        <v>772836.3414995193</v>
      </c>
      <c r="E105" s="80">
        <v>2538467.4566471782</v>
      </c>
      <c r="F105" s="80">
        <v>63918720.253990777</v>
      </c>
      <c r="G105" s="80">
        <v>23021201.910173949</v>
      </c>
      <c r="H105" s="80">
        <v>2658069.4502702239</v>
      </c>
      <c r="I105" s="80">
        <v>700791.68982056412</v>
      </c>
      <c r="J105" s="80">
        <v>1260718.8673485629</v>
      </c>
      <c r="K105" s="80">
        <v>3472967.7150528128</v>
      </c>
      <c r="L105" s="80">
        <v>5837425.6652903045</v>
      </c>
      <c r="M105" s="80">
        <v>1703677.604389112</v>
      </c>
      <c r="N105" s="80">
        <v>11680164.893601829</v>
      </c>
      <c r="O105" s="80">
        <v>64975010.298731051</v>
      </c>
      <c r="P105" s="80">
        <v>19002649.630134411</v>
      </c>
      <c r="Q105" s="80">
        <v>2809648.235063687</v>
      </c>
      <c r="R105" s="80">
        <v>1024543.259887377</v>
      </c>
      <c r="S105" s="80">
        <v>1184685.6445231901</v>
      </c>
      <c r="T105" s="80">
        <v>3648492.015475546</v>
      </c>
      <c r="U105" s="80">
        <v>3751533.3577213669</v>
      </c>
      <c r="V105" s="80">
        <v>734943.93059782579</v>
      </c>
      <c r="W105" s="80">
        <v>2747370.8318593409</v>
      </c>
    </row>
    <row r="106" spans="1:23">
      <c r="A106" s="91" t="s">
        <v>108</v>
      </c>
      <c r="B106" s="91" t="s">
        <v>77</v>
      </c>
      <c r="C106" s="80">
        <v>2578365.1369913118</v>
      </c>
      <c r="D106" s="80">
        <v>447165.33083925617</v>
      </c>
      <c r="E106" s="80">
        <v>1640028.122800183</v>
      </c>
      <c r="F106" s="80">
        <v>41750086.847597003</v>
      </c>
      <c r="G106" s="80">
        <v>15297468.276033251</v>
      </c>
      <c r="H106" s="80">
        <v>981025.88660002837</v>
      </c>
      <c r="I106" s="80">
        <v>459303.8763974327</v>
      </c>
      <c r="J106" s="80">
        <v>766219.06241016544</v>
      </c>
      <c r="K106" s="80">
        <v>2350055.712930331</v>
      </c>
      <c r="L106" s="80">
        <v>4100535.9961058912</v>
      </c>
      <c r="M106" s="80">
        <v>1062254.7336765849</v>
      </c>
      <c r="N106" s="80">
        <v>7309707.8599344576</v>
      </c>
      <c r="O106" s="80">
        <v>44610763.821838737</v>
      </c>
      <c r="P106" s="80">
        <v>13138661.89826525</v>
      </c>
      <c r="Q106" s="80">
        <v>1540947.133555962</v>
      </c>
      <c r="R106" s="80">
        <v>703330.70193728805</v>
      </c>
      <c r="S106" s="80">
        <v>787861.49073254154</v>
      </c>
      <c r="T106" s="80">
        <v>2523192.081121359</v>
      </c>
      <c r="U106" s="80">
        <v>2596989.5803724881</v>
      </c>
      <c r="V106" s="80">
        <v>473679.82121399528</v>
      </c>
      <c r="W106" s="80">
        <v>1901354.6905108241</v>
      </c>
    </row>
    <row r="107" spans="1:23">
      <c r="A107" s="91" t="s">
        <v>108</v>
      </c>
      <c r="B107" s="91" t="s">
        <v>78</v>
      </c>
      <c r="C107" s="80">
        <v>629690.00323436293</v>
      </c>
      <c r="D107" s="80">
        <v>29707.04592132998</v>
      </c>
      <c r="E107" s="80">
        <v>403545.61285863328</v>
      </c>
      <c r="F107" s="80">
        <v>10356161.091169501</v>
      </c>
      <c r="G107" s="80">
        <v>3710109.4650933831</v>
      </c>
      <c r="H107" s="80">
        <v>130880.0667743041</v>
      </c>
      <c r="I107" s="80">
        <v>108975.1387691514</v>
      </c>
      <c r="J107" s="80">
        <v>155779.28996506959</v>
      </c>
      <c r="K107" s="80">
        <v>561295.31931177143</v>
      </c>
      <c r="L107" s="80">
        <v>1095120.158590646</v>
      </c>
      <c r="M107" s="80">
        <v>225721.49511426789</v>
      </c>
      <c r="N107" s="80">
        <v>1629488.1822962479</v>
      </c>
      <c r="O107" s="80">
        <v>11324653.67143303</v>
      </c>
      <c r="P107" s="80">
        <v>3227902.9898754852</v>
      </c>
      <c r="Q107" s="80">
        <v>322677.83990864537</v>
      </c>
      <c r="R107" s="80">
        <v>168913.06124473791</v>
      </c>
      <c r="S107" s="80">
        <v>177401.41846438241</v>
      </c>
      <c r="T107" s="80">
        <v>606882.32816539076</v>
      </c>
      <c r="U107" s="80">
        <v>636393.78783332231</v>
      </c>
      <c r="V107" s="80">
        <v>71026.902159139616</v>
      </c>
      <c r="W107" s="80">
        <v>470445.77633953089</v>
      </c>
    </row>
    <row r="108" spans="1:23">
      <c r="A108" s="91" t="s">
        <v>108</v>
      </c>
      <c r="B108" s="91" t="s">
        <v>50</v>
      </c>
      <c r="C108" s="80">
        <v>1700996.395412324</v>
      </c>
      <c r="D108" s="80">
        <v>343330.21419662319</v>
      </c>
      <c r="E108" s="80">
        <v>891159.26368852728</v>
      </c>
      <c r="F108" s="80">
        <v>26489267.848800011</v>
      </c>
      <c r="G108" s="80">
        <v>9706303.3384168856</v>
      </c>
      <c r="H108" s="80">
        <v>-976009.9977999106</v>
      </c>
      <c r="I108" s="80">
        <v>388499.22863101441</v>
      </c>
      <c r="J108" s="80">
        <v>695698.26664800046</v>
      </c>
      <c r="K108" s="80">
        <v>1628977.060808029</v>
      </c>
      <c r="L108" s="80">
        <v>2058763.423643186</v>
      </c>
      <c r="M108" s="80">
        <v>612172.7858110707</v>
      </c>
      <c r="N108" s="80">
        <v>4478474.7022704855</v>
      </c>
      <c r="O108" s="80">
        <v>26827940.885107748</v>
      </c>
      <c r="P108" s="80">
        <v>8033263.4329948258</v>
      </c>
      <c r="Q108" s="80">
        <v>145269.54238894751</v>
      </c>
      <c r="R108" s="80">
        <v>466929.87622254819</v>
      </c>
      <c r="S108" s="80">
        <v>566403.37404669216</v>
      </c>
      <c r="T108" s="80">
        <v>1577514.7624037829</v>
      </c>
      <c r="U108" s="80">
        <v>1591043.3561039909</v>
      </c>
      <c r="V108" s="80">
        <v>310377.29517932358</v>
      </c>
      <c r="W108" s="80">
        <v>1041873.253971593</v>
      </c>
    </row>
    <row r="109" spans="1:23">
      <c r="A109" s="91" t="s">
        <v>108</v>
      </c>
      <c r="B109" s="91" t="s">
        <v>79</v>
      </c>
      <c r="C109" s="80">
        <v>36805.628619286203</v>
      </c>
      <c r="D109" s="80">
        <v>3701.7838400567011</v>
      </c>
      <c r="E109" s="80">
        <v>45011.727068816181</v>
      </c>
      <c r="F109" s="80">
        <v>845444.81918053876</v>
      </c>
      <c r="G109" s="80">
        <v>302832.92766509153</v>
      </c>
      <c r="H109" s="80">
        <v>290173.46281430079</v>
      </c>
      <c r="I109" s="80">
        <v>-777.37307762758599</v>
      </c>
      <c r="J109" s="80">
        <v>-5644.7936272655515</v>
      </c>
      <c r="K109" s="80">
        <v>28112.324780686002</v>
      </c>
      <c r="L109" s="80">
        <v>108568.3072156258</v>
      </c>
      <c r="M109" s="80">
        <v>36348.039198795668</v>
      </c>
      <c r="N109" s="80">
        <v>186599.43918274049</v>
      </c>
      <c r="O109" s="80">
        <v>842487.26836800983</v>
      </c>
      <c r="P109" s="80">
        <v>247015.5970593963</v>
      </c>
      <c r="Q109" s="80">
        <v>147131.34557584979</v>
      </c>
      <c r="R109" s="80">
        <v>9241.0896241392584</v>
      </c>
      <c r="S109" s="80">
        <v>7112.5151309521952</v>
      </c>
      <c r="T109" s="80">
        <v>41753.510704463057</v>
      </c>
      <c r="U109" s="80">
        <v>42549.976533471163</v>
      </c>
      <c r="V109" s="80">
        <v>7018.1026446305086</v>
      </c>
      <c r="W109" s="80">
        <v>38089.161287298499</v>
      </c>
    </row>
    <row r="110" spans="1:23">
      <c r="A110" s="91" t="s">
        <v>108</v>
      </c>
      <c r="B110" s="91" t="s">
        <v>80</v>
      </c>
      <c r="C110" s="80">
        <v>116816.023637616</v>
      </c>
      <c r="D110" s="80">
        <v>8988.6719085842069</v>
      </c>
      <c r="E110" s="80">
        <v>101778.98119747679</v>
      </c>
      <c r="F110" s="80">
        <v>2299118.493026094</v>
      </c>
      <c r="G110" s="80">
        <v>862286.818884801</v>
      </c>
      <c r="H110" s="80">
        <v>209037.5659049341</v>
      </c>
      <c r="I110" s="80">
        <v>20622.130442604459</v>
      </c>
      <c r="J110" s="80">
        <v>35163.921998248588</v>
      </c>
      <c r="K110" s="80">
        <v>103904.459336057</v>
      </c>
      <c r="L110" s="80">
        <v>238909.26426661521</v>
      </c>
      <c r="M110" s="80">
        <v>69408.7108830293</v>
      </c>
      <c r="N110" s="80">
        <v>448824.8653535514</v>
      </c>
      <c r="O110" s="80">
        <v>2297336.991059856</v>
      </c>
      <c r="P110" s="80">
        <v>707030.79383801552</v>
      </c>
      <c r="Q110" s="80">
        <v>148767.3142686302</v>
      </c>
      <c r="R110" s="80">
        <v>30946.680487072452</v>
      </c>
      <c r="S110" s="80">
        <v>34511.396165180668</v>
      </c>
      <c r="T110" s="80">
        <v>119744.6166691304</v>
      </c>
      <c r="U110" s="80">
        <v>120791.7242207853</v>
      </c>
      <c r="V110" s="80">
        <v>16763.953721500649</v>
      </c>
      <c r="W110" s="80">
        <v>93696.182596763261</v>
      </c>
    </row>
    <row r="111" spans="1:23">
      <c r="A111" s="91" t="s">
        <v>108</v>
      </c>
      <c r="B111" s="91" t="s">
        <v>81</v>
      </c>
      <c r="C111" s="80">
        <v>379669.09242298017</v>
      </c>
      <c r="D111" s="80">
        <v>31094.26983037846</v>
      </c>
      <c r="E111" s="80">
        <v>174142.9150452484</v>
      </c>
      <c r="F111" s="80">
        <v>5855726.0060363477</v>
      </c>
      <c r="G111" s="80">
        <v>2241833.4017161098</v>
      </c>
      <c r="H111" s="80">
        <v>-121924.24709671531</v>
      </c>
      <c r="I111" s="80">
        <v>70745.37063846302</v>
      </c>
      <c r="J111" s="80">
        <v>119505.0612605722</v>
      </c>
      <c r="K111" s="80">
        <v>345209.51937334862</v>
      </c>
      <c r="L111" s="80">
        <v>567731.74874586682</v>
      </c>
      <c r="M111" s="80">
        <v>118138.2392757792</v>
      </c>
      <c r="N111" s="80">
        <v>924620.28118621185</v>
      </c>
      <c r="O111" s="80">
        <v>6288528.3292298373</v>
      </c>
      <c r="P111" s="80">
        <v>1919569.837657653</v>
      </c>
      <c r="Q111" s="80">
        <v>87349.619546397735</v>
      </c>
      <c r="R111" s="80">
        <v>98853.375194535634</v>
      </c>
      <c r="S111" s="80">
        <v>112926.4183474356</v>
      </c>
      <c r="T111" s="80">
        <v>351600.09522983059</v>
      </c>
      <c r="U111" s="80">
        <v>363802.52325606608</v>
      </c>
      <c r="V111" s="80">
        <v>44451.378992843362</v>
      </c>
      <c r="W111" s="80">
        <v>238317.4851266219</v>
      </c>
    </row>
    <row r="112" spans="1:23">
      <c r="A112" s="91" t="s">
        <v>108</v>
      </c>
      <c r="B112" s="91" t="s">
        <v>56</v>
      </c>
      <c r="C112" s="80">
        <v>1062030.5906969111</v>
      </c>
      <c r="D112" s="80">
        <v>152923.48911409199</v>
      </c>
      <c r="E112" s="80">
        <v>743454.71330448252</v>
      </c>
      <c r="F112" s="80">
        <v>18051178.915730789</v>
      </c>
      <c r="G112" s="80">
        <v>6703855.8731856681</v>
      </c>
      <c r="H112" s="80">
        <v>718516.56198296184</v>
      </c>
      <c r="I112" s="80">
        <v>182485.36872336469</v>
      </c>
      <c r="J112" s="80">
        <v>292661.62039843178</v>
      </c>
      <c r="K112" s="80">
        <v>956798.32747305324</v>
      </c>
      <c r="L112" s="80">
        <v>1848055.181094209</v>
      </c>
      <c r="M112" s="80">
        <v>471450.99364091142</v>
      </c>
      <c r="N112" s="80">
        <v>3191797.249339784</v>
      </c>
      <c r="O112" s="80">
        <v>19345436.23944075</v>
      </c>
      <c r="P112" s="80">
        <v>5745108.2900584769</v>
      </c>
      <c r="Q112" s="80">
        <v>814625.19815388997</v>
      </c>
      <c r="R112" s="80">
        <v>290440.43330108823</v>
      </c>
      <c r="S112" s="80">
        <v>316824.42127208569</v>
      </c>
      <c r="T112" s="80">
        <v>1058593.3203157219</v>
      </c>
      <c r="U112" s="80">
        <v>1093263.590821842</v>
      </c>
      <c r="V112" s="80">
        <v>183218.0551041908</v>
      </c>
      <c r="W112" s="80">
        <v>823077.30689331482</v>
      </c>
    </row>
    <row r="113" spans="1:23">
      <c r="A113" s="91" t="s">
        <v>108</v>
      </c>
      <c r="B113" s="91" t="s">
        <v>6</v>
      </c>
      <c r="C113" s="81">
        <v>16895330.01029617</v>
      </c>
      <c r="D113" s="81">
        <v>2343135.1876434661</v>
      </c>
      <c r="E113" s="81">
        <v>10635896.330335731</v>
      </c>
      <c r="F113" s="81">
        <v>278311081.08739787</v>
      </c>
      <c r="G113" s="81">
        <v>101324437.95641179</v>
      </c>
      <c r="H113" s="81">
        <v>4640061.8963351604</v>
      </c>
      <c r="I113" s="81">
        <v>3196634.0048521059</v>
      </c>
      <c r="J113" s="81">
        <v>5380173.6404764233</v>
      </c>
      <c r="K113" s="81">
        <v>15308881.428288611</v>
      </c>
      <c r="L113" s="81">
        <v>26455590.79048657</v>
      </c>
      <c r="M113" s="81">
        <v>6775968.1454062192</v>
      </c>
      <c r="N113" s="81">
        <v>47681288.827909984</v>
      </c>
      <c r="O113" s="81">
        <v>291517181.4941197</v>
      </c>
      <c r="P113" s="81">
        <v>85397783.982306734</v>
      </c>
      <c r="Q113" s="81">
        <v>8710112.5053459648</v>
      </c>
      <c r="R113" s="81">
        <v>4554210.7628351161</v>
      </c>
      <c r="S113" s="81">
        <v>5160444.1216534926</v>
      </c>
      <c r="T113" s="81">
        <v>16087090.955537951</v>
      </c>
      <c r="U113" s="81">
        <v>16635127.67306556</v>
      </c>
      <c r="V113" s="81">
        <v>2650774.1766668982</v>
      </c>
      <c r="W113" s="81">
        <v>12010562.33069535</v>
      </c>
    </row>
    <row r="114" spans="1:23">
      <c r="A114" s="91" t="s">
        <v>109</v>
      </c>
      <c r="B114" s="91" t="s">
        <v>57</v>
      </c>
      <c r="C114" s="80">
        <v>618676.70969291171</v>
      </c>
      <c r="D114" s="80">
        <v>-53059.115599409532</v>
      </c>
      <c r="E114" s="80">
        <v>491504.23094724002</v>
      </c>
      <c r="F114" s="80">
        <v>10944730.836521911</v>
      </c>
      <c r="G114" s="80">
        <v>4074501.0504316869</v>
      </c>
      <c r="H114" s="80">
        <v>101506.1103299496</v>
      </c>
      <c r="I114" s="80">
        <v>91589.788570181321</v>
      </c>
      <c r="J114" s="80">
        <v>122270.5364878056</v>
      </c>
      <c r="K114" s="80">
        <v>515024.50249724049</v>
      </c>
      <c r="L114" s="80">
        <v>1288821.288084063</v>
      </c>
      <c r="M114" s="80">
        <v>221547.11619003379</v>
      </c>
      <c r="N114" s="80">
        <v>1648323.7118385709</v>
      </c>
      <c r="O114" s="80">
        <v>12757986.67426715</v>
      </c>
      <c r="P114" s="80">
        <v>3725378.9159325832</v>
      </c>
      <c r="Q114" s="80">
        <v>308703.16873556311</v>
      </c>
      <c r="R114" s="80">
        <v>162209.7071316177</v>
      </c>
      <c r="S114" s="80">
        <v>162929.7833162357</v>
      </c>
      <c r="T114" s="80">
        <v>614463.82682858419</v>
      </c>
      <c r="U114" s="80">
        <v>667175.57683827134</v>
      </c>
      <c r="V114" s="80">
        <v>24719.724280497441</v>
      </c>
      <c r="W114" s="80">
        <v>544632.92607844912</v>
      </c>
    </row>
    <row r="115" spans="1:23">
      <c r="A115" s="91" t="s">
        <v>109</v>
      </c>
      <c r="B115" s="91" t="s">
        <v>68</v>
      </c>
      <c r="C115" s="80">
        <v>91699.273466793064</v>
      </c>
      <c r="D115" s="80">
        <v>1761.4496545046479</v>
      </c>
      <c r="E115" s="80">
        <v>85550.607701930887</v>
      </c>
      <c r="F115" s="80">
        <v>1792422.4712169501</v>
      </c>
      <c r="G115" s="80">
        <v>657905.77656707715</v>
      </c>
      <c r="H115" s="80">
        <v>291185.49532994261</v>
      </c>
      <c r="I115" s="80">
        <v>9184.9292812728381</v>
      </c>
      <c r="J115" s="80">
        <v>7069.5863983179252</v>
      </c>
      <c r="K115" s="80">
        <v>75356.485596592596</v>
      </c>
      <c r="L115" s="80">
        <v>255451.3527637629</v>
      </c>
      <c r="M115" s="80">
        <v>56938.469728925687</v>
      </c>
      <c r="N115" s="80">
        <v>346791.24255077657</v>
      </c>
      <c r="O115" s="80">
        <v>1923526.075852887</v>
      </c>
      <c r="P115" s="80">
        <v>555991.75083866902</v>
      </c>
      <c r="Q115" s="80">
        <v>185155.82878945419</v>
      </c>
      <c r="R115" s="80">
        <v>24453.033528704491</v>
      </c>
      <c r="S115" s="80">
        <v>20913.626110062942</v>
      </c>
      <c r="T115" s="80">
        <v>97690.378533707713</v>
      </c>
      <c r="U115" s="80">
        <v>102582.00184016769</v>
      </c>
      <c r="V115" s="80">
        <v>11654.68285914538</v>
      </c>
      <c r="W115" s="80">
        <v>89200.954107305006</v>
      </c>
    </row>
    <row r="116" spans="1:23">
      <c r="A116" s="91" t="s">
        <v>109</v>
      </c>
      <c r="B116" s="91" t="s">
        <v>69</v>
      </c>
      <c r="C116" s="80">
        <v>351084.58823256538</v>
      </c>
      <c r="D116" s="80">
        <v>58059.466255513202</v>
      </c>
      <c r="E116" s="80">
        <v>203054.0464480434</v>
      </c>
      <c r="F116" s="80">
        <v>5660435.0635998063</v>
      </c>
      <c r="G116" s="80">
        <v>2056982.317686012</v>
      </c>
      <c r="H116" s="80">
        <v>97584.216057367332</v>
      </c>
      <c r="I116" s="80">
        <v>68258.450310136643</v>
      </c>
      <c r="J116" s="80">
        <v>110063.79843075811</v>
      </c>
      <c r="K116" s="80">
        <v>327404.37490453263</v>
      </c>
      <c r="L116" s="80">
        <v>534120.65569017571</v>
      </c>
      <c r="M116" s="80">
        <v>139363.38190312689</v>
      </c>
      <c r="N116" s="80">
        <v>961779.6446141242</v>
      </c>
      <c r="O116" s="80">
        <v>5804541.1186546143</v>
      </c>
      <c r="P116" s="80">
        <v>1697287.4810153879</v>
      </c>
      <c r="Q116" s="80">
        <v>187225.19146040489</v>
      </c>
      <c r="R116" s="80">
        <v>94910.148765757694</v>
      </c>
      <c r="S116" s="80">
        <v>105673.06778298591</v>
      </c>
      <c r="T116" s="80">
        <v>331700.22055960877</v>
      </c>
      <c r="U116" s="80">
        <v>337919.39507460193</v>
      </c>
      <c r="V116" s="80">
        <v>59452.657485834687</v>
      </c>
      <c r="W116" s="80">
        <v>236287.0913341656</v>
      </c>
    </row>
    <row r="117" spans="1:23">
      <c r="A117" s="91" t="s">
        <v>109</v>
      </c>
      <c r="B117" s="91" t="s">
        <v>37</v>
      </c>
      <c r="C117" s="80">
        <v>1436707.441886771</v>
      </c>
      <c r="D117" s="80">
        <v>89120.240551668787</v>
      </c>
      <c r="E117" s="80">
        <v>875765.41696190287</v>
      </c>
      <c r="F117" s="80">
        <v>23501864.415972941</v>
      </c>
      <c r="G117" s="80">
        <v>8156424.8084779931</v>
      </c>
      <c r="H117" s="80">
        <v>-11492.272837898279</v>
      </c>
      <c r="I117" s="80">
        <v>280324.04359680862</v>
      </c>
      <c r="J117" s="80">
        <v>388703.67032147042</v>
      </c>
      <c r="K117" s="80">
        <v>1294331.3569687409</v>
      </c>
      <c r="L117" s="80">
        <v>2438877.377700795</v>
      </c>
      <c r="M117" s="80">
        <v>493997.7389243191</v>
      </c>
      <c r="N117" s="80">
        <v>3527278.120621935</v>
      </c>
      <c r="O117" s="80">
        <v>25187671.377956659</v>
      </c>
      <c r="P117" s="80">
        <v>6895432.8973738933</v>
      </c>
      <c r="Q117" s="80">
        <v>541294.20128962328</v>
      </c>
      <c r="R117" s="80">
        <v>398044.16669797711</v>
      </c>
      <c r="S117" s="80">
        <v>416525.4887662158</v>
      </c>
      <c r="T117" s="80">
        <v>1349428.643873017</v>
      </c>
      <c r="U117" s="80">
        <v>1419445.5605758899</v>
      </c>
      <c r="V117" s="80">
        <v>169355.03267209299</v>
      </c>
      <c r="W117" s="80">
        <v>1029670.0517951431</v>
      </c>
    </row>
    <row r="118" spans="1:23">
      <c r="A118" s="91" t="s">
        <v>109</v>
      </c>
      <c r="B118" s="91" t="s">
        <v>70</v>
      </c>
      <c r="C118" s="80">
        <v>76962.015961937199</v>
      </c>
      <c r="D118" s="80">
        <v>27433.884593375438</v>
      </c>
      <c r="E118" s="80">
        <v>29411.93363052019</v>
      </c>
      <c r="F118" s="80">
        <v>1021854.8137167559</v>
      </c>
      <c r="G118" s="80">
        <v>404644.23692938779</v>
      </c>
      <c r="H118" s="80">
        <v>-66041.867880995211</v>
      </c>
      <c r="I118" s="80">
        <v>17026.124521710652</v>
      </c>
      <c r="J118" s="80">
        <v>35714.514089844182</v>
      </c>
      <c r="K118" s="80">
        <v>73732.920740350572</v>
      </c>
      <c r="L118" s="80">
        <v>74790.737227434322</v>
      </c>
      <c r="M118" s="80">
        <v>26124.83196764451</v>
      </c>
      <c r="N118" s="80">
        <v>200804.25122500461</v>
      </c>
      <c r="O118" s="80">
        <v>1104184.0035078521</v>
      </c>
      <c r="P118" s="80">
        <v>362030.81786152831</v>
      </c>
      <c r="Q118" s="80">
        <v>-6921.7302956632047</v>
      </c>
      <c r="R118" s="80">
        <v>21639.061972216961</v>
      </c>
      <c r="S118" s="80">
        <v>28591.707937033701</v>
      </c>
      <c r="T118" s="80">
        <v>74215.040027985538</v>
      </c>
      <c r="U118" s="80">
        <v>74313.698553787079</v>
      </c>
      <c r="V118" s="80">
        <v>21268.93845874233</v>
      </c>
      <c r="W118" s="80">
        <v>45957.178324349246</v>
      </c>
    </row>
    <row r="119" spans="1:23">
      <c r="A119" s="91" t="s">
        <v>109</v>
      </c>
      <c r="B119" s="91" t="s">
        <v>71</v>
      </c>
      <c r="C119" s="80">
        <v>503154.35612361261</v>
      </c>
      <c r="D119" s="80">
        <v>139735.66385302151</v>
      </c>
      <c r="E119" s="80">
        <v>193409.4218233409</v>
      </c>
      <c r="F119" s="80">
        <v>7523627.0454320908</v>
      </c>
      <c r="G119" s="80">
        <v>2963275.9020445761</v>
      </c>
      <c r="H119" s="80">
        <v>-692629.06298367551</v>
      </c>
      <c r="I119" s="80">
        <v>146780.91993154481</v>
      </c>
      <c r="J119" s="80">
        <v>288722.37377335428</v>
      </c>
      <c r="K119" s="80">
        <v>505004.3921895072</v>
      </c>
      <c r="L119" s="80">
        <v>463200.78270285792</v>
      </c>
      <c r="M119" s="80">
        <v>173239.52223064491</v>
      </c>
      <c r="N119" s="80">
        <v>1352116.4259232429</v>
      </c>
      <c r="O119" s="80">
        <v>6955632.390467884</v>
      </c>
      <c r="P119" s="80">
        <v>2269023.0366286021</v>
      </c>
      <c r="Q119" s="80">
        <v>-156641.35563981859</v>
      </c>
      <c r="R119" s="80">
        <v>138432.3483913583</v>
      </c>
      <c r="S119" s="80">
        <v>182302.6917096418</v>
      </c>
      <c r="T119" s="80">
        <v>439086.59342224809</v>
      </c>
      <c r="U119" s="80">
        <v>429386.25795474992</v>
      </c>
      <c r="V119" s="80">
        <v>99607.084627326825</v>
      </c>
      <c r="W119" s="80">
        <v>240746.19328097301</v>
      </c>
    </row>
    <row r="120" spans="1:23">
      <c r="A120" s="91" t="s">
        <v>109</v>
      </c>
      <c r="B120" s="91" t="s">
        <v>40</v>
      </c>
      <c r="C120" s="80">
        <v>877819.82319870417</v>
      </c>
      <c r="D120" s="80">
        <v>177411.98693070529</v>
      </c>
      <c r="E120" s="80">
        <v>428435.88114790391</v>
      </c>
      <c r="F120" s="80">
        <v>13821409.04863894</v>
      </c>
      <c r="G120" s="80">
        <v>5205886.2543424591</v>
      </c>
      <c r="H120" s="80">
        <v>-158848.69790037029</v>
      </c>
      <c r="I120" s="80">
        <v>187118.23821247701</v>
      </c>
      <c r="J120" s="80">
        <v>336092.28415266413</v>
      </c>
      <c r="K120" s="80">
        <v>833439.27724859363</v>
      </c>
      <c r="L120" s="80">
        <v>1126973.901204488</v>
      </c>
      <c r="M120" s="80">
        <v>324705.59987340227</v>
      </c>
      <c r="N120" s="80">
        <v>2401755.4460101179</v>
      </c>
      <c r="O120" s="80">
        <v>13825301.328557059</v>
      </c>
      <c r="P120" s="80">
        <v>4256130.1279997015</v>
      </c>
      <c r="Q120" s="80">
        <v>269688.90902061568</v>
      </c>
      <c r="R120" s="80">
        <v>232664.9932147139</v>
      </c>
      <c r="S120" s="80">
        <v>276096.30033304048</v>
      </c>
      <c r="T120" s="80">
        <v>806982.54929138499</v>
      </c>
      <c r="U120" s="80">
        <v>811514.45878542354</v>
      </c>
      <c r="V120" s="80">
        <v>156230.0363858405</v>
      </c>
      <c r="W120" s="80">
        <v>526585.46951069531</v>
      </c>
    </row>
    <row r="121" spans="1:23">
      <c r="A121" s="91" t="s">
        <v>109</v>
      </c>
      <c r="B121" s="91" t="s">
        <v>72</v>
      </c>
      <c r="C121" s="80">
        <v>217107.40545732959</v>
      </c>
      <c r="D121" s="80">
        <v>-17220.725419311391</v>
      </c>
      <c r="E121" s="80">
        <v>183849.4336754221</v>
      </c>
      <c r="F121" s="80">
        <v>3757463.8252789709</v>
      </c>
      <c r="G121" s="80">
        <v>1193363.0759320271</v>
      </c>
      <c r="H121" s="80">
        <v>-44569.431714644983</v>
      </c>
      <c r="I121" s="80">
        <v>37673.717031445412</v>
      </c>
      <c r="J121" s="80">
        <v>81062.846856283883</v>
      </c>
      <c r="K121" s="80">
        <v>150333.3841171079</v>
      </c>
      <c r="L121" s="80">
        <v>360287.51062718133</v>
      </c>
      <c r="M121" s="80">
        <v>57520.294429591093</v>
      </c>
      <c r="N121" s="80">
        <v>606504.6907558362</v>
      </c>
      <c r="O121" s="80">
        <v>4178565.554419023</v>
      </c>
      <c r="P121" s="80">
        <v>1029300.315075323</v>
      </c>
      <c r="Q121" s="80">
        <v>27169.226395294339</v>
      </c>
      <c r="R121" s="80">
        <v>52900.134251145253</v>
      </c>
      <c r="S121" s="80">
        <v>71422.131787092236</v>
      </c>
      <c r="T121" s="80">
        <v>184498.4341279825</v>
      </c>
      <c r="U121" s="80">
        <v>222503.74401736091</v>
      </c>
      <c r="V121" s="80">
        <v>11548.312520890709</v>
      </c>
      <c r="W121" s="80">
        <v>188166.6654855613</v>
      </c>
    </row>
    <row r="122" spans="1:23">
      <c r="A122" s="91" t="s">
        <v>109</v>
      </c>
      <c r="B122" s="91" t="s">
        <v>73</v>
      </c>
      <c r="C122" s="80">
        <v>389834.71384505229</v>
      </c>
      <c r="D122" s="80">
        <v>68570.849482210833</v>
      </c>
      <c r="E122" s="80">
        <v>275203.7658977182</v>
      </c>
      <c r="F122" s="80">
        <v>7259491.7958386764</v>
      </c>
      <c r="G122" s="80">
        <v>2692797.714344054</v>
      </c>
      <c r="H122" s="80">
        <v>844054.73550711595</v>
      </c>
      <c r="I122" s="80">
        <v>62988.707813796449</v>
      </c>
      <c r="J122" s="80">
        <v>93486.512176431352</v>
      </c>
      <c r="K122" s="80">
        <v>365142.7486085351</v>
      </c>
      <c r="L122" s="80">
        <v>668240.66610273754</v>
      </c>
      <c r="M122" s="80">
        <v>223280.87144627341</v>
      </c>
      <c r="N122" s="80">
        <v>1377988.5901175069</v>
      </c>
      <c r="O122" s="80">
        <v>6908109.4415279822</v>
      </c>
      <c r="P122" s="80">
        <v>2128259.3191149998</v>
      </c>
      <c r="Q122" s="80">
        <v>562983.10325053846</v>
      </c>
      <c r="R122" s="80">
        <v>99805.718617954699</v>
      </c>
      <c r="S122" s="80">
        <v>103879.4048722107</v>
      </c>
      <c r="T122" s="80">
        <v>378540.25739329128</v>
      </c>
      <c r="U122" s="80">
        <v>372305.30173941498</v>
      </c>
      <c r="V122" s="80">
        <v>67927.577065477686</v>
      </c>
      <c r="W122" s="80">
        <v>266652.76890360052</v>
      </c>
    </row>
    <row r="123" spans="1:23">
      <c r="A123" s="91" t="s">
        <v>109</v>
      </c>
      <c r="B123" s="91" t="s">
        <v>42</v>
      </c>
      <c r="C123" s="80">
        <v>1129494.226540267</v>
      </c>
      <c r="D123" s="80">
        <v>-68298.889790915986</v>
      </c>
      <c r="E123" s="80">
        <v>755650.46039575408</v>
      </c>
      <c r="F123" s="80">
        <v>18318124.382765129</v>
      </c>
      <c r="G123" s="80">
        <v>6429896.1443729792</v>
      </c>
      <c r="H123" s="80">
        <v>-663161.14227868826</v>
      </c>
      <c r="I123" s="80">
        <v>210753.26693460991</v>
      </c>
      <c r="J123" s="80">
        <v>327268.00183559948</v>
      </c>
      <c r="K123" s="80">
        <v>943942.51250095002</v>
      </c>
      <c r="L123" s="80">
        <v>1942141.9127223641</v>
      </c>
      <c r="M123" s="80">
        <v>332524.67854159587</v>
      </c>
      <c r="N123" s="80">
        <v>2571830.8927756241</v>
      </c>
      <c r="O123" s="80">
        <v>21133071.140952181</v>
      </c>
      <c r="P123" s="80">
        <v>5825306.1544382526</v>
      </c>
      <c r="Q123" s="80">
        <v>11221.201119801741</v>
      </c>
      <c r="R123" s="80">
        <v>307560.31850713911</v>
      </c>
      <c r="S123" s="80">
        <v>345631.4789002788</v>
      </c>
      <c r="T123" s="80">
        <v>1050620.7869007881</v>
      </c>
      <c r="U123" s="80">
        <v>1158998.27886878</v>
      </c>
      <c r="V123" s="80">
        <v>48497.038201972522</v>
      </c>
      <c r="W123" s="80">
        <v>883979.94940799079</v>
      </c>
    </row>
    <row r="124" spans="1:23">
      <c r="A124" s="91" t="s">
        <v>109</v>
      </c>
      <c r="B124" s="91" t="s">
        <v>74</v>
      </c>
      <c r="C124" s="80">
        <v>253034.6278968452</v>
      </c>
      <c r="D124" s="80">
        <v>38992.964636171047</v>
      </c>
      <c r="E124" s="80">
        <v>238623.39864771659</v>
      </c>
      <c r="F124" s="80">
        <v>5480827.9870209247</v>
      </c>
      <c r="G124" s="80">
        <v>2066381.442718968</v>
      </c>
      <c r="H124" s="80">
        <v>1089504.0471476589</v>
      </c>
      <c r="I124" s="80">
        <v>33782.939973180932</v>
      </c>
      <c r="J124" s="80">
        <v>54873.507696560533</v>
      </c>
      <c r="K124" s="80">
        <v>224856.89098983019</v>
      </c>
      <c r="L124" s="80">
        <v>553739.31090681488</v>
      </c>
      <c r="M124" s="80">
        <v>196432.05960998431</v>
      </c>
      <c r="N124" s="80">
        <v>1119303.1817395289</v>
      </c>
      <c r="O124" s="80">
        <v>4811845.0285023898</v>
      </c>
      <c r="P124" s="80">
        <v>1508883.979290298</v>
      </c>
      <c r="Q124" s="80">
        <v>550521.29604662443</v>
      </c>
      <c r="R124" s="80">
        <v>62213.824756286333</v>
      </c>
      <c r="S124" s="80">
        <v>64051.335249634962</v>
      </c>
      <c r="T124" s="80">
        <v>248391.99415865951</v>
      </c>
      <c r="U124" s="80">
        <v>240938.5701462244</v>
      </c>
      <c r="V124" s="80">
        <v>42272.228712272321</v>
      </c>
      <c r="W124" s="80">
        <v>187762.42246093569</v>
      </c>
    </row>
    <row r="125" spans="1:23">
      <c r="A125" s="91" t="s">
        <v>109</v>
      </c>
      <c r="B125" s="91" t="s">
        <v>75</v>
      </c>
      <c r="C125" s="80">
        <v>261056.1974096912</v>
      </c>
      <c r="D125" s="80">
        <v>61754.579004322048</v>
      </c>
      <c r="E125" s="80">
        <v>122148.54372531841</v>
      </c>
      <c r="F125" s="80">
        <v>3939684.2410286251</v>
      </c>
      <c r="G125" s="80">
        <v>1498669.0137510961</v>
      </c>
      <c r="H125" s="80">
        <v>-76288.094884677048</v>
      </c>
      <c r="I125" s="80">
        <v>53876.470724335559</v>
      </c>
      <c r="J125" s="80">
        <v>106319.8516410936</v>
      </c>
      <c r="K125" s="80">
        <v>244488.9329014562</v>
      </c>
      <c r="L125" s="80">
        <v>304919.93616075988</v>
      </c>
      <c r="M125" s="80">
        <v>93521.226159087761</v>
      </c>
      <c r="N125" s="80">
        <v>726490.08130880666</v>
      </c>
      <c r="O125" s="80">
        <v>4025421.8548610779</v>
      </c>
      <c r="P125" s="80">
        <v>1269302.188386014</v>
      </c>
      <c r="Q125" s="80">
        <v>63647.443551295954</v>
      </c>
      <c r="R125" s="80">
        <v>68344.813271661056</v>
      </c>
      <c r="S125" s="80">
        <v>85105.012708209484</v>
      </c>
      <c r="T125" s="80">
        <v>241515.15447697809</v>
      </c>
      <c r="U125" s="80">
        <v>243968.05535188061</v>
      </c>
      <c r="V125" s="80">
        <v>51800.605058163434</v>
      </c>
      <c r="W125" s="80">
        <v>158010.54685921929</v>
      </c>
    </row>
    <row r="126" spans="1:23">
      <c r="A126" s="91" t="s">
        <v>109</v>
      </c>
      <c r="B126" s="91" t="s">
        <v>76</v>
      </c>
      <c r="C126" s="80">
        <v>3637433.2785540889</v>
      </c>
      <c r="D126" s="80">
        <v>732160.74457849201</v>
      </c>
      <c r="E126" s="80">
        <v>2404863.906297327</v>
      </c>
      <c r="F126" s="80">
        <v>60554577.08272811</v>
      </c>
      <c r="G126" s="80">
        <v>21809559.704375319</v>
      </c>
      <c r="H126" s="80">
        <v>2518171.058150738</v>
      </c>
      <c r="I126" s="80">
        <v>663907.91667211347</v>
      </c>
      <c r="J126" s="80">
        <v>1194365.2427512701</v>
      </c>
      <c r="K126" s="80">
        <v>3290179.9405763489</v>
      </c>
      <c r="L126" s="80">
        <v>5513124.2394408435</v>
      </c>
      <c r="M126" s="80">
        <v>1609028.8485897169</v>
      </c>
      <c r="N126" s="80">
        <v>11031266.843957281</v>
      </c>
      <c r="O126" s="80">
        <v>61365287.504357107</v>
      </c>
      <c r="P126" s="80">
        <v>17946946.872904729</v>
      </c>
      <c r="Q126" s="80">
        <v>2653556.6664490378</v>
      </c>
      <c r="R126" s="80">
        <v>967624.18989363371</v>
      </c>
      <c r="S126" s="80">
        <v>1118869.7753830119</v>
      </c>
      <c r="T126" s="80">
        <v>3445798.0146157928</v>
      </c>
      <c r="U126" s="80">
        <v>3543114.8378479569</v>
      </c>
      <c r="V126" s="80">
        <v>694113.71223127982</v>
      </c>
      <c r="W126" s="80">
        <v>2594739.1189782671</v>
      </c>
    </row>
    <row r="127" spans="1:23">
      <c r="A127" s="91" t="s">
        <v>109</v>
      </c>
      <c r="B127" s="91" t="s">
        <v>77</v>
      </c>
      <c r="C127" s="80">
        <v>2442661.7087286119</v>
      </c>
      <c r="D127" s="80">
        <v>423630.31342666392</v>
      </c>
      <c r="E127" s="80">
        <v>1553710.8531791209</v>
      </c>
      <c r="F127" s="80">
        <v>39552713.855618209</v>
      </c>
      <c r="G127" s="80">
        <v>14492338.366768351</v>
      </c>
      <c r="H127" s="80">
        <v>929392.94520002697</v>
      </c>
      <c r="I127" s="80">
        <v>435129.98816598888</v>
      </c>
      <c r="J127" s="80">
        <v>725891.74333594635</v>
      </c>
      <c r="K127" s="80">
        <v>2226368.5701445239</v>
      </c>
      <c r="L127" s="80">
        <v>3872728.440766674</v>
      </c>
      <c r="M127" s="80">
        <v>1003240.581805663</v>
      </c>
      <c r="N127" s="80">
        <v>6903612.9788269866</v>
      </c>
      <c r="O127" s="80">
        <v>42132388.053958811</v>
      </c>
      <c r="P127" s="80">
        <v>12408736.237250511</v>
      </c>
      <c r="Q127" s="80">
        <v>1455338.95946952</v>
      </c>
      <c r="R127" s="80">
        <v>664256.77405188314</v>
      </c>
      <c r="S127" s="80">
        <v>744091.40791406692</v>
      </c>
      <c r="T127" s="80">
        <v>2383014.743281283</v>
      </c>
      <c r="U127" s="80">
        <v>2452712.3814629051</v>
      </c>
      <c r="V127" s="80">
        <v>447364.27559099562</v>
      </c>
      <c r="W127" s="80">
        <v>1795723.874371334</v>
      </c>
    </row>
    <row r="128" spans="1:23">
      <c r="A128" s="91" t="s">
        <v>109</v>
      </c>
      <c r="B128" s="91" t="s">
        <v>78</v>
      </c>
      <c r="C128" s="80">
        <v>596548.42411676492</v>
      </c>
      <c r="D128" s="80">
        <v>28143.517188628401</v>
      </c>
      <c r="E128" s="80">
        <v>382306.37007659988</v>
      </c>
      <c r="F128" s="80">
        <v>9811099.9811079428</v>
      </c>
      <c r="G128" s="80">
        <v>3514840.545877941</v>
      </c>
      <c r="H128" s="80">
        <v>123991.64220723551</v>
      </c>
      <c r="I128" s="80">
        <v>103239.6051497224</v>
      </c>
      <c r="J128" s="80">
        <v>147580.37996690811</v>
      </c>
      <c r="K128" s="80">
        <v>531753.4604006256</v>
      </c>
      <c r="L128" s="80">
        <v>1034280.149780054</v>
      </c>
      <c r="M128" s="80">
        <v>213181.41205236409</v>
      </c>
      <c r="N128" s="80">
        <v>1538961.0610575681</v>
      </c>
      <c r="O128" s="80">
        <v>10695506.245242311</v>
      </c>
      <c r="P128" s="80">
        <v>3048575.045993513</v>
      </c>
      <c r="Q128" s="80">
        <v>304751.29324705398</v>
      </c>
      <c r="R128" s="80">
        <v>159529.00228669701</v>
      </c>
      <c r="S128" s="80">
        <v>167545.78410525</v>
      </c>
      <c r="T128" s="80">
        <v>573166.64326731348</v>
      </c>
      <c r="U128" s="80">
        <v>601038.57739813777</v>
      </c>
      <c r="V128" s="80">
        <v>67080.963150298514</v>
      </c>
      <c r="W128" s="80">
        <v>444309.89987622359</v>
      </c>
    </row>
    <row r="129" spans="1:23">
      <c r="A129" s="91" t="s">
        <v>109</v>
      </c>
      <c r="B129" s="91" t="s">
        <v>50</v>
      </c>
      <c r="C129" s="80">
        <v>1611470.269337991</v>
      </c>
      <c r="D129" s="80">
        <v>325260.20292311668</v>
      </c>
      <c r="E129" s="80">
        <v>844256.14454702591</v>
      </c>
      <c r="F129" s="80">
        <v>25095095.856757902</v>
      </c>
      <c r="G129" s="80">
        <v>9195445.2679738924</v>
      </c>
      <c r="H129" s="80">
        <v>-924641.05054728372</v>
      </c>
      <c r="I129" s="80">
        <v>368051.90080832952</v>
      </c>
      <c r="J129" s="80">
        <v>659082.56840336893</v>
      </c>
      <c r="K129" s="80">
        <v>1543241.4260286591</v>
      </c>
      <c r="L129" s="80">
        <v>1944387.677885232</v>
      </c>
      <c r="M129" s="80">
        <v>578163.1865993446</v>
      </c>
      <c r="N129" s="80">
        <v>4229670.5521443458</v>
      </c>
      <c r="O129" s="80">
        <v>25337499.724823982</v>
      </c>
      <c r="P129" s="80">
        <v>7586971.0200506682</v>
      </c>
      <c r="Q129" s="80">
        <v>137199.01225622819</v>
      </c>
      <c r="R129" s="80">
        <v>440989.32754351769</v>
      </c>
      <c r="S129" s="80">
        <v>534936.51993298705</v>
      </c>
      <c r="T129" s="80">
        <v>1489875.0533813499</v>
      </c>
      <c r="U129" s="80">
        <v>1502652.0585426581</v>
      </c>
      <c r="V129" s="80">
        <v>293134.1121138056</v>
      </c>
      <c r="W129" s="80">
        <v>983991.40652872669</v>
      </c>
    </row>
    <row r="130" spans="1:23">
      <c r="A130" s="91" t="s">
        <v>109</v>
      </c>
      <c r="B130" s="91" t="s">
        <v>79</v>
      </c>
      <c r="C130" s="80">
        <v>34868.490270902723</v>
      </c>
      <c r="D130" s="80">
        <v>3506.9531116326648</v>
      </c>
      <c r="E130" s="80">
        <v>42642.688802036377</v>
      </c>
      <c r="F130" s="80">
        <v>800947.72343419469</v>
      </c>
      <c r="G130" s="80">
        <v>286894.35252482363</v>
      </c>
      <c r="H130" s="80">
        <v>274901.17529775872</v>
      </c>
      <c r="I130" s="80">
        <v>-736.45870512087095</v>
      </c>
      <c r="J130" s="80">
        <v>-5347.6992258305236</v>
      </c>
      <c r="K130" s="80">
        <v>26632.728739597271</v>
      </c>
      <c r="L130" s="80">
        <v>102536.7345925354</v>
      </c>
      <c r="M130" s="80">
        <v>34328.703687751462</v>
      </c>
      <c r="N130" s="80">
        <v>176232.8036725882</v>
      </c>
      <c r="O130" s="80">
        <v>795682.42012534256</v>
      </c>
      <c r="P130" s="80">
        <v>233292.50833387431</v>
      </c>
      <c r="Q130" s="80">
        <v>138957.381932747</v>
      </c>
      <c r="R130" s="80">
        <v>8727.6957561315212</v>
      </c>
      <c r="S130" s="80">
        <v>6717.3754014548504</v>
      </c>
      <c r="T130" s="80">
        <v>39433.871220881767</v>
      </c>
      <c r="U130" s="80">
        <v>40186.088948278317</v>
      </c>
      <c r="V130" s="80">
        <v>6628.2080532621467</v>
      </c>
      <c r="W130" s="80">
        <v>35973.09677133747</v>
      </c>
    </row>
    <row r="131" spans="1:23">
      <c r="A131" s="91" t="s">
        <v>109</v>
      </c>
      <c r="B131" s="91" t="s">
        <v>80</v>
      </c>
      <c r="C131" s="80">
        <v>110667.8118672152</v>
      </c>
      <c r="D131" s="80">
        <v>8515.5839133955651</v>
      </c>
      <c r="E131" s="80">
        <v>96422.192713399098</v>
      </c>
      <c r="F131" s="80">
        <v>2178112.2565510371</v>
      </c>
      <c r="G131" s="80">
        <v>816903.30210139044</v>
      </c>
      <c r="H131" s="80">
        <v>198035.58875204279</v>
      </c>
      <c r="I131" s="80">
        <v>19536.75515615159</v>
      </c>
      <c r="J131" s="80">
        <v>33313.189261498672</v>
      </c>
      <c r="K131" s="80">
        <v>98435.803581527696</v>
      </c>
      <c r="L131" s="80">
        <v>225636.52736291429</v>
      </c>
      <c r="M131" s="80">
        <v>65552.671389527677</v>
      </c>
      <c r="N131" s="80">
        <v>423890.15061168739</v>
      </c>
      <c r="O131" s="80">
        <v>2169707.1582231969</v>
      </c>
      <c r="P131" s="80">
        <v>667751.30529145908</v>
      </c>
      <c r="Q131" s="80">
        <v>140502.46347592861</v>
      </c>
      <c r="R131" s="80">
        <v>29227.420460012869</v>
      </c>
      <c r="S131" s="80">
        <v>32594.09637822619</v>
      </c>
      <c r="T131" s="80">
        <v>113092.1379652898</v>
      </c>
      <c r="U131" s="80">
        <v>114081.0728751861</v>
      </c>
      <c r="V131" s="80">
        <v>15832.62295919505</v>
      </c>
      <c r="W131" s="80">
        <v>88490.839119165292</v>
      </c>
    </row>
    <row r="132" spans="1:23">
      <c r="A132" s="91" t="s">
        <v>109</v>
      </c>
      <c r="B132" s="91" t="s">
        <v>81</v>
      </c>
      <c r="C132" s="80">
        <v>359686.50861124438</v>
      </c>
      <c r="D132" s="80">
        <v>29457.729312990119</v>
      </c>
      <c r="E132" s="80">
        <v>164977.49846391959</v>
      </c>
      <c r="F132" s="80">
        <v>5547529.9004554879</v>
      </c>
      <c r="G132" s="80">
        <v>2123842.1700468408</v>
      </c>
      <c r="H132" s="80">
        <v>-115507.18146004601</v>
      </c>
      <c r="I132" s="80">
        <v>67021.930078543912</v>
      </c>
      <c r="J132" s="80">
        <v>113215.3211942263</v>
      </c>
      <c r="K132" s="80">
        <v>327040.59730106709</v>
      </c>
      <c r="L132" s="80">
        <v>536191.09603776305</v>
      </c>
      <c r="M132" s="80">
        <v>111575.0037604581</v>
      </c>
      <c r="N132" s="80">
        <v>873252.4877869779</v>
      </c>
      <c r="O132" s="80">
        <v>5939165.6442726236</v>
      </c>
      <c r="P132" s="80">
        <v>1812927.0688988951</v>
      </c>
      <c r="Q132" s="80">
        <v>82496.8629049312</v>
      </c>
      <c r="R132" s="80">
        <v>93361.521017061415</v>
      </c>
      <c r="S132" s="80">
        <v>106652.7284392447</v>
      </c>
      <c r="T132" s="80">
        <v>332066.75660595112</v>
      </c>
      <c r="U132" s="80">
        <v>343591.27196406241</v>
      </c>
      <c r="V132" s="80">
        <v>41981.857937685389</v>
      </c>
      <c r="W132" s="80">
        <v>225077.62484180959</v>
      </c>
    </row>
    <row r="133" spans="1:23">
      <c r="A133" s="91" t="s">
        <v>109</v>
      </c>
      <c r="B133" s="91" t="s">
        <v>56</v>
      </c>
      <c r="C133" s="80">
        <v>1006134.243818127</v>
      </c>
      <c r="D133" s="80">
        <v>144874.88442387659</v>
      </c>
      <c r="E133" s="80">
        <v>704325.5178674045</v>
      </c>
      <c r="F133" s="80">
        <v>17101116.867534429</v>
      </c>
      <c r="G133" s="80">
        <v>6351021.3535443172</v>
      </c>
      <c r="H133" s="80">
        <v>680699.90082596394</v>
      </c>
      <c r="I133" s="80">
        <v>172880.87563266131</v>
      </c>
      <c r="J133" s="80">
        <v>277258.37721956702</v>
      </c>
      <c r="K133" s="80">
        <v>906440.52076394518</v>
      </c>
      <c r="L133" s="80">
        <v>1745385.448811197</v>
      </c>
      <c r="M133" s="80">
        <v>445259.27177197189</v>
      </c>
      <c r="N133" s="80">
        <v>3014475.1799320178</v>
      </c>
      <c r="O133" s="80">
        <v>18270689.78169404</v>
      </c>
      <c r="P133" s="80">
        <v>5425935.6072774502</v>
      </c>
      <c r="Q133" s="80">
        <v>769368.24270089599</v>
      </c>
      <c r="R133" s="80">
        <v>274304.85367324989</v>
      </c>
      <c r="S133" s="80">
        <v>299223.06453474762</v>
      </c>
      <c r="T133" s="80">
        <v>999782.58029818186</v>
      </c>
      <c r="U133" s="80">
        <v>1032526.724665073</v>
      </c>
      <c r="V133" s="80">
        <v>173039.27426506911</v>
      </c>
      <c r="W133" s="80">
        <v>777350.78984368616</v>
      </c>
    </row>
    <row r="134" spans="1:23">
      <c r="A134" s="91" t="s">
        <v>109</v>
      </c>
      <c r="B134" s="91" t="s">
        <v>6</v>
      </c>
      <c r="C134" s="81">
        <v>16006102.115017431</v>
      </c>
      <c r="D134" s="81">
        <v>2219812.283030652</v>
      </c>
      <c r="E134" s="81">
        <v>10076112.312949641</v>
      </c>
      <c r="F134" s="81">
        <v>263663129.45121899</v>
      </c>
      <c r="G134" s="81">
        <v>95991572.800811172</v>
      </c>
      <c r="H134" s="81">
        <v>4395848.1123175211</v>
      </c>
      <c r="I134" s="81">
        <v>3028390.1098598898</v>
      </c>
      <c r="J134" s="81">
        <v>5097006.6067671375</v>
      </c>
      <c r="K134" s="81">
        <v>14503150.82679973</v>
      </c>
      <c r="L134" s="81">
        <v>24985835.746570639</v>
      </c>
      <c r="M134" s="81">
        <v>6399525.4706614278</v>
      </c>
      <c r="N134" s="81">
        <v>45032328.337470531</v>
      </c>
      <c r="O134" s="81">
        <v>275321782.52222419</v>
      </c>
      <c r="P134" s="81">
        <v>80653462.649956375</v>
      </c>
      <c r="Q134" s="81">
        <v>8226217.366160077</v>
      </c>
      <c r="R134" s="81">
        <v>4301199.0537887188</v>
      </c>
      <c r="S134" s="81">
        <v>4873752.7815616317</v>
      </c>
      <c r="T134" s="81">
        <v>15193363.68023028</v>
      </c>
      <c r="U134" s="81">
        <v>15710953.913450809</v>
      </c>
      <c r="V134" s="81">
        <v>2503508.944629848</v>
      </c>
      <c r="W134" s="81">
        <v>11343308.86787894</v>
      </c>
    </row>
  </sheetData>
  <mergeCells count="4">
    <mergeCell ref="A1:J1"/>
    <mergeCell ref="A11:J11"/>
    <mergeCell ref="A40:J40"/>
    <mergeCell ref="A70:K7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99300"/>
  </sheetPr>
  <dimension ref="A1:V34"/>
  <sheetViews>
    <sheetView workbookViewId="0">
      <selection activeCell="D36" sqref="D36"/>
    </sheetView>
  </sheetViews>
  <sheetFormatPr baseColWidth="10" defaultColWidth="10.83203125" defaultRowHeight="16"/>
  <cols>
    <col min="1" max="1" width="15.1640625" style="87" bestFit="1" customWidth="1"/>
    <col min="2" max="2" width="16" style="87" customWidth="1"/>
    <col min="3" max="10" width="15" style="87" bestFit="1" customWidth="1"/>
    <col min="11" max="12" width="16" style="87" bestFit="1" customWidth="1"/>
    <col min="13" max="22" width="15" style="87" bestFit="1" customWidth="1"/>
    <col min="23" max="53" width="10.83203125" style="87" customWidth="1"/>
    <col min="54" max="16384" width="10.83203125" style="87"/>
  </cols>
  <sheetData>
    <row r="1" spans="1:22" ht="26" customHeight="1">
      <c r="A1" s="106" t="s">
        <v>117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22" ht="17" customHeight="1" thickBot="1"/>
    <row r="4" spans="1:22" ht="19" customHeight="1" thickBot="1">
      <c r="B4" s="4"/>
      <c r="D4" s="18"/>
      <c r="E4" s="23" t="s">
        <v>3</v>
      </c>
      <c r="F4" s="24" t="s">
        <v>4</v>
      </c>
    </row>
    <row r="5" spans="1:22" ht="19" customHeight="1">
      <c r="B5" s="4"/>
      <c r="D5" s="19" t="s">
        <v>15</v>
      </c>
      <c r="E5" s="67">
        <f>SUM(B16:D16)</f>
        <v>-3940782.3019422013</v>
      </c>
      <c r="F5" s="68">
        <f>SUM(B25:D25)</f>
        <v>-7881564.6038844045</v>
      </c>
    </row>
    <row r="6" spans="1:22" ht="19" customHeight="1">
      <c r="B6" s="4"/>
      <c r="D6" s="20" t="s">
        <v>16</v>
      </c>
      <c r="E6" s="69">
        <f>SUM(E16:P16)</f>
        <v>-3608244.2673265766</v>
      </c>
      <c r="F6" s="70">
        <f>SUM(E25:P25)</f>
        <v>-10124014.438079558</v>
      </c>
    </row>
    <row r="7" spans="1:22" ht="21" customHeight="1" thickBot="1">
      <c r="D7" s="21" t="s">
        <v>86</v>
      </c>
      <c r="E7" s="71">
        <f>SUM(Q16:V16)</f>
        <v>-381615.47936889715</v>
      </c>
      <c r="F7" s="72">
        <f>SUM(Q25:V25)</f>
        <v>-1144846.4381066905</v>
      </c>
      <c r="J7" s="32"/>
    </row>
    <row r="8" spans="1:22" ht="20" customHeight="1" thickTop="1" thickBot="1">
      <c r="B8" s="11"/>
      <c r="D8" s="22" t="s">
        <v>6</v>
      </c>
      <c r="E8" s="73">
        <f>SUM(E5:E7)</f>
        <v>-7930642.0486376751</v>
      </c>
      <c r="F8" s="74">
        <f>SUM(F5:F7)</f>
        <v>-19150425.480070654</v>
      </c>
    </row>
    <row r="9" spans="1:22" ht="19" customHeight="1">
      <c r="B9" s="4"/>
    </row>
    <row r="11" spans="1:22" ht="26" customHeight="1">
      <c r="A11" s="108" t="s">
        <v>112</v>
      </c>
      <c r="B11" s="107"/>
      <c r="C11" s="107"/>
      <c r="D11" s="107"/>
      <c r="E11" s="107"/>
      <c r="F11" s="107"/>
      <c r="G11" s="107"/>
      <c r="H11" s="107"/>
      <c r="I11" s="107"/>
      <c r="J11" s="107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>
      <c r="B14" s="111" t="s">
        <v>113</v>
      </c>
      <c r="C14" s="94"/>
      <c r="D14" s="94"/>
      <c r="E14" s="94"/>
      <c r="F14" s="94"/>
      <c r="G14" s="94"/>
      <c r="H14" s="94"/>
      <c r="I14" s="94"/>
      <c r="J14" s="95"/>
      <c r="K14" s="111" t="s">
        <v>114</v>
      </c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82">
        <f t="shared" ref="B16:V16" si="0">B33-B32</f>
        <v>-1412574.7748349588</v>
      </c>
      <c r="C16" s="82">
        <f t="shared" si="0"/>
        <v>-1159715.9268228905</v>
      </c>
      <c r="D16" s="82">
        <f t="shared" si="0"/>
        <v>-1368491.600284352</v>
      </c>
      <c r="E16" s="82">
        <f t="shared" si="0"/>
        <v>-676371.17744486313</v>
      </c>
      <c r="F16" s="82">
        <f t="shared" si="0"/>
        <v>-615369.14402532671</v>
      </c>
      <c r="G16" s="82">
        <f t="shared" si="0"/>
        <v>-646436.53221273795</v>
      </c>
      <c r="H16" s="82">
        <f t="shared" si="0"/>
        <v>-349004.73183263466</v>
      </c>
      <c r="I16" s="82">
        <f t="shared" si="0"/>
        <v>-347593.81059645023</v>
      </c>
      <c r="J16" s="82">
        <f t="shared" si="0"/>
        <v>-253744.6038982328</v>
      </c>
      <c r="K16" s="82">
        <f t="shared" si="0"/>
        <v>-191424.74940583482</v>
      </c>
      <c r="L16" s="82">
        <f t="shared" si="0"/>
        <v>-165651.56388891861</v>
      </c>
      <c r="M16" s="82">
        <f t="shared" si="0"/>
        <v>-168462.45963037852</v>
      </c>
      <c r="N16" s="82">
        <f t="shared" si="0"/>
        <v>-66973.43442846369</v>
      </c>
      <c r="O16" s="82">
        <f t="shared" si="0"/>
        <v>-60594.97451811377</v>
      </c>
      <c r="P16" s="82">
        <f t="shared" si="0"/>
        <v>-66617.085444621742</v>
      </c>
      <c r="Q16" s="82">
        <f t="shared" si="0"/>
        <v>-66932.622359328903</v>
      </c>
      <c r="R16" s="82">
        <f t="shared" si="0"/>
        <v>-62034.104071804322</v>
      </c>
      <c r="S16" s="82">
        <f t="shared" si="0"/>
        <v>-64305.172409260646</v>
      </c>
      <c r="T16" s="82">
        <f t="shared" si="0"/>
        <v>-69769.940925437957</v>
      </c>
      <c r="U16" s="82">
        <f t="shared" si="0"/>
        <v>-63573.569120873697</v>
      </c>
      <c r="V16" s="82">
        <f t="shared" si="0"/>
        <v>-55000.07048219163</v>
      </c>
    </row>
    <row r="17" spans="1:22">
      <c r="A17" s="7" t="s">
        <v>103</v>
      </c>
      <c r="B17" s="82">
        <f>SUM($B$16:B16)</f>
        <v>-1412574.7748349588</v>
      </c>
      <c r="C17" s="82">
        <f>SUM($B$16:C16)</f>
        <v>-2572290.7016578494</v>
      </c>
      <c r="D17" s="82">
        <f>SUM($B$16:D16)</f>
        <v>-3940782.3019422013</v>
      </c>
      <c r="E17" s="82">
        <f>SUM($B$16:E16)</f>
        <v>-4617153.4793870645</v>
      </c>
      <c r="F17" s="82">
        <f>SUM($B$16:F16)</f>
        <v>-5232522.6234123912</v>
      </c>
      <c r="G17" s="82">
        <f>SUM($B$16:G16)</f>
        <v>-5878959.1556251291</v>
      </c>
      <c r="H17" s="82">
        <f>SUM($B$16:H16)</f>
        <v>-6227963.8874577638</v>
      </c>
      <c r="I17" s="82">
        <f>SUM($B$16:I16)</f>
        <v>-6575557.698054214</v>
      </c>
      <c r="J17" s="82">
        <f>SUM($B$16:J16)</f>
        <v>-6829302.3019524468</v>
      </c>
      <c r="K17" s="82">
        <f>SUM($B$16:K16)</f>
        <v>-7020727.0513582816</v>
      </c>
      <c r="L17" s="82">
        <f>SUM($B$16:L16)</f>
        <v>-7186378.6152472002</v>
      </c>
      <c r="M17" s="82">
        <f>SUM($B$16:M16)</f>
        <v>-7354841.0748775788</v>
      </c>
      <c r="N17" s="82">
        <f>SUM($B$16:N16)</f>
        <v>-7421814.5093060425</v>
      </c>
      <c r="O17" s="82">
        <f>SUM($B$16:O16)</f>
        <v>-7482409.4838241562</v>
      </c>
      <c r="P17" s="82">
        <f>SUM($B$16:P16)</f>
        <v>-7549026.569268778</v>
      </c>
      <c r="Q17" s="82">
        <f>SUM($B$16:Q16)</f>
        <v>-7615959.1916281069</v>
      </c>
      <c r="R17" s="82">
        <f>SUM($B$16:R16)</f>
        <v>-7677993.2956999112</v>
      </c>
      <c r="S17" s="82">
        <f>SUM($B$16:S16)</f>
        <v>-7742298.4681091718</v>
      </c>
      <c r="T17" s="82">
        <f>SUM($B$16:T16)</f>
        <v>-7812068.4090346098</v>
      </c>
      <c r="U17" s="82">
        <f>SUM($B$16:U16)</f>
        <v>-7875641.9781554835</v>
      </c>
      <c r="V17" s="82">
        <f>SUM($B$16:V16)</f>
        <v>-7930642.0486376751</v>
      </c>
    </row>
    <row r="18" spans="1:22">
      <c r="A18" s="7"/>
      <c r="B18" s="77"/>
      <c r="C18" s="77"/>
      <c r="D18" s="77"/>
      <c r="E18" s="77"/>
      <c r="F18" s="77"/>
      <c r="G18" s="77"/>
      <c r="H18" s="77"/>
      <c r="I18" s="77"/>
      <c r="J18" s="77"/>
    </row>
    <row r="19" spans="1:22">
      <c r="A19" s="7"/>
      <c r="B19" s="77"/>
      <c r="C19" s="77"/>
      <c r="D19" s="77"/>
      <c r="E19" s="77"/>
      <c r="F19" s="77"/>
      <c r="G19" s="77"/>
      <c r="H19" s="77"/>
      <c r="I19" s="77"/>
      <c r="J19" s="77"/>
    </row>
    <row r="20" spans="1:22" ht="26" customHeight="1">
      <c r="A20" s="108" t="s">
        <v>115</v>
      </c>
      <c r="B20" s="107"/>
      <c r="C20" s="107"/>
      <c r="D20" s="107"/>
      <c r="E20" s="107"/>
      <c r="F20" s="107"/>
      <c r="G20" s="107"/>
      <c r="H20" s="107"/>
      <c r="I20" s="107"/>
      <c r="J20" s="10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>
      <c r="B23" s="111" t="s">
        <v>113</v>
      </c>
      <c r="C23" s="94"/>
      <c r="D23" s="94"/>
      <c r="E23" s="94"/>
      <c r="F23" s="94"/>
      <c r="G23" s="94"/>
      <c r="H23" s="94"/>
      <c r="I23" s="94"/>
      <c r="J23" s="95"/>
      <c r="K23" s="111" t="s">
        <v>114</v>
      </c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5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82">
        <f t="shared" ref="B25:V25" si="1">B34-B32</f>
        <v>-2825149.5496699186</v>
      </c>
      <c r="C25" s="82">
        <f t="shared" si="1"/>
        <v>-2319431.8536457825</v>
      </c>
      <c r="D25" s="82">
        <f t="shared" si="1"/>
        <v>-2736983.2005687044</v>
      </c>
      <c r="E25" s="82">
        <f t="shared" si="1"/>
        <v>-2029113.5323345913</v>
      </c>
      <c r="F25" s="82">
        <f t="shared" si="1"/>
        <v>-1846107.432075982</v>
      </c>
      <c r="G25" s="82">
        <f t="shared" si="1"/>
        <v>-1939309.5966382129</v>
      </c>
      <c r="H25" s="82">
        <f t="shared" si="1"/>
        <v>-1047014.195497904</v>
      </c>
      <c r="I25" s="82">
        <f t="shared" si="1"/>
        <v>-1042781.4317893507</v>
      </c>
      <c r="J25" s="82">
        <f t="shared" si="1"/>
        <v>-761233.81169469748</v>
      </c>
      <c r="K25" s="82">
        <f t="shared" si="1"/>
        <v>-319041.24900972471</v>
      </c>
      <c r="L25" s="82">
        <f t="shared" si="1"/>
        <v>-276085.93981486373</v>
      </c>
      <c r="M25" s="82">
        <f t="shared" si="1"/>
        <v>-280770.76605063025</v>
      </c>
      <c r="N25" s="82">
        <f t="shared" si="1"/>
        <v>-200920.303285392</v>
      </c>
      <c r="O25" s="82">
        <f t="shared" si="1"/>
        <v>-181784.92355434224</v>
      </c>
      <c r="P25" s="82">
        <f t="shared" si="1"/>
        <v>-199851.25633386616</v>
      </c>
      <c r="Q25" s="82">
        <f t="shared" si="1"/>
        <v>-200797.86707798764</v>
      </c>
      <c r="R25" s="82">
        <f t="shared" si="1"/>
        <v>-186102.31221541204</v>
      </c>
      <c r="S25" s="82">
        <f t="shared" si="1"/>
        <v>-192915.51722778101</v>
      </c>
      <c r="T25" s="82">
        <f t="shared" si="1"/>
        <v>-209309.82277631387</v>
      </c>
      <c r="U25" s="82">
        <f t="shared" si="1"/>
        <v>-190720.70736262016</v>
      </c>
      <c r="V25" s="82">
        <f t="shared" si="1"/>
        <v>-165000.21144657582</v>
      </c>
    </row>
    <row r="26" spans="1:22">
      <c r="A26" s="7" t="s">
        <v>103</v>
      </c>
      <c r="B26" s="82">
        <f>SUM($B$25:B25)</f>
        <v>-2825149.5496699186</v>
      </c>
      <c r="C26" s="82">
        <f>SUM($B$25:C25)</f>
        <v>-5144581.4033157006</v>
      </c>
      <c r="D26" s="82">
        <f>SUM($B$25:D25)</f>
        <v>-7881564.6038844045</v>
      </c>
      <c r="E26" s="82">
        <f>SUM($B$25:E25)</f>
        <v>-9910678.1362189949</v>
      </c>
      <c r="F26" s="82">
        <f>SUM($B$25:F25)</f>
        <v>-11756785.568294976</v>
      </c>
      <c r="G26" s="82">
        <f>SUM($B$25:G25)</f>
        <v>-13696095.16493319</v>
      </c>
      <c r="H26" s="82">
        <f>SUM($B$25:H25)</f>
        <v>-14743109.360431094</v>
      </c>
      <c r="I26" s="82">
        <f>SUM($B$25:I25)</f>
        <v>-15785890.792220443</v>
      </c>
      <c r="J26" s="82">
        <f>SUM($B$25:J25)</f>
        <v>-16547124.60391514</v>
      </c>
      <c r="K26" s="82">
        <f>SUM($B$25:K25)</f>
        <v>-16866165.852924865</v>
      </c>
      <c r="L26" s="82">
        <f>SUM($B$25:L25)</f>
        <v>-17142251.792739727</v>
      </c>
      <c r="M26" s="82">
        <f>SUM($B$25:M25)</f>
        <v>-17423022.558790356</v>
      </c>
      <c r="N26" s="82">
        <f>SUM($B$25:N25)</f>
        <v>-17623942.862075746</v>
      </c>
      <c r="O26" s="82">
        <f>SUM($B$25:O25)</f>
        <v>-17805727.785630088</v>
      </c>
      <c r="P26" s="82">
        <f>SUM($B$25:P25)</f>
        <v>-18005579.041963954</v>
      </c>
      <c r="Q26" s="82">
        <f>SUM($B$25:Q25)</f>
        <v>-18206376.909041941</v>
      </c>
      <c r="R26" s="82">
        <f>SUM($B$25:R25)</f>
        <v>-18392479.221257351</v>
      </c>
      <c r="S26" s="82">
        <f>SUM($B$25:S25)</f>
        <v>-18585394.738485131</v>
      </c>
      <c r="T26" s="82">
        <f>SUM($B$25:T25)</f>
        <v>-18794704.561261445</v>
      </c>
      <c r="U26" s="82">
        <f>SUM($B$25:U25)</f>
        <v>-18985425.268624067</v>
      </c>
      <c r="V26" s="82">
        <f>SUM($B$25:V25)</f>
        <v>-19150425.480070643</v>
      </c>
    </row>
    <row r="30" spans="1:22" ht="26" customHeight="1">
      <c r="A30" s="112" t="s">
        <v>105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92" t="s">
        <v>106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92" t="s">
        <v>107</v>
      </c>
      <c r="B32" s="89">
        <v>7062873.874174796</v>
      </c>
      <c r="C32" s="89">
        <v>5798579.6341144554</v>
      </c>
      <c r="D32" s="89">
        <v>6842458.0014217636</v>
      </c>
      <c r="E32" s="89">
        <v>6763711.7744486369</v>
      </c>
      <c r="F32" s="89">
        <v>6153691.4402532727</v>
      </c>
      <c r="G32" s="89">
        <v>6464365.3221273767</v>
      </c>
      <c r="H32" s="89">
        <v>6980094.6366526894</v>
      </c>
      <c r="I32" s="89">
        <v>6951876.2119290046</v>
      </c>
      <c r="J32" s="89">
        <v>5074892.0779646495</v>
      </c>
      <c r="K32" s="89">
        <v>6380824.980194483</v>
      </c>
      <c r="L32" s="89">
        <v>5521718.7962972689</v>
      </c>
      <c r="M32" s="89">
        <v>5615415.3210125994</v>
      </c>
      <c r="N32" s="89">
        <v>6697343.4428463858</v>
      </c>
      <c r="O32" s="89">
        <v>6059497.4518114123</v>
      </c>
      <c r="P32" s="89">
        <v>6661708.5444622096</v>
      </c>
      <c r="Q32" s="89">
        <v>6693262.2359329173</v>
      </c>
      <c r="R32" s="89">
        <v>6203410.4071803978</v>
      </c>
      <c r="S32" s="89">
        <v>6430517.2409259845</v>
      </c>
      <c r="T32" s="89">
        <v>6976994.0925437957</v>
      </c>
      <c r="U32" s="89">
        <v>6357356.9120873213</v>
      </c>
      <c r="V32" s="89">
        <v>5500007.0482191909</v>
      </c>
    </row>
    <row r="33" spans="1:22">
      <c r="A33" s="92" t="s">
        <v>108</v>
      </c>
      <c r="B33" s="89">
        <v>5650299.0993398372</v>
      </c>
      <c r="C33" s="89">
        <v>4638863.7072915649</v>
      </c>
      <c r="D33" s="89">
        <v>5473966.4011374116</v>
      </c>
      <c r="E33" s="89">
        <v>6087340.5970037738</v>
      </c>
      <c r="F33" s="89">
        <v>5538322.2962279459</v>
      </c>
      <c r="G33" s="89">
        <v>5817928.7899146387</v>
      </c>
      <c r="H33" s="89">
        <v>6631089.9048200548</v>
      </c>
      <c r="I33" s="89">
        <v>6604282.4013325544</v>
      </c>
      <c r="J33" s="89">
        <v>4821147.4740664167</v>
      </c>
      <c r="K33" s="89">
        <v>6189400.2307886481</v>
      </c>
      <c r="L33" s="89">
        <v>5356067.2324083503</v>
      </c>
      <c r="M33" s="89">
        <v>5446952.8613822209</v>
      </c>
      <c r="N33" s="89">
        <v>6630370.0084179221</v>
      </c>
      <c r="O33" s="89">
        <v>5998902.4772932986</v>
      </c>
      <c r="P33" s="89">
        <v>6595091.4590175878</v>
      </c>
      <c r="Q33" s="89">
        <v>6626329.6135735884</v>
      </c>
      <c r="R33" s="89">
        <v>6141376.3031085934</v>
      </c>
      <c r="S33" s="89">
        <v>6366212.0685167238</v>
      </c>
      <c r="T33" s="89">
        <v>6907224.1516183577</v>
      </c>
      <c r="U33" s="89">
        <v>6293783.3429664476</v>
      </c>
      <c r="V33" s="89">
        <v>5445006.9777369993</v>
      </c>
    </row>
    <row r="34" spans="1:22">
      <c r="A34" s="91" t="s">
        <v>109</v>
      </c>
      <c r="B34" s="89">
        <v>4237724.3245048774</v>
      </c>
      <c r="C34" s="89">
        <v>3479147.780468673</v>
      </c>
      <c r="D34" s="89">
        <v>4105474.8008530592</v>
      </c>
      <c r="E34" s="89">
        <v>4734598.2421140457</v>
      </c>
      <c r="F34" s="89">
        <v>4307584.0081772907</v>
      </c>
      <c r="G34" s="89">
        <v>4525055.7254891638</v>
      </c>
      <c r="H34" s="89">
        <v>5933080.4411547855</v>
      </c>
      <c r="I34" s="89">
        <v>5909094.7801396539</v>
      </c>
      <c r="J34" s="89">
        <v>4313658.2662699521</v>
      </c>
      <c r="K34" s="89">
        <v>6061783.7311847582</v>
      </c>
      <c r="L34" s="89">
        <v>5245632.8564824052</v>
      </c>
      <c r="M34" s="89">
        <v>5334644.5549619691</v>
      </c>
      <c r="N34" s="89">
        <v>6496423.1395609938</v>
      </c>
      <c r="O34" s="89">
        <v>5877712.5282570701</v>
      </c>
      <c r="P34" s="89">
        <v>6461857.2881283434</v>
      </c>
      <c r="Q34" s="89">
        <v>6492464.3688549297</v>
      </c>
      <c r="R34" s="89">
        <v>6017308.0949649857</v>
      </c>
      <c r="S34" s="89">
        <v>6237601.7236982035</v>
      </c>
      <c r="T34" s="89">
        <v>6767684.2697674818</v>
      </c>
      <c r="U34" s="89">
        <v>6166636.2047247011</v>
      </c>
      <c r="V34" s="89">
        <v>5335006.8367726151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25CEF7"/>
  </sheetPr>
  <dimension ref="A1:V37"/>
  <sheetViews>
    <sheetView workbookViewId="0">
      <selection activeCell="H6" sqref="H6"/>
    </sheetView>
  </sheetViews>
  <sheetFormatPr baseColWidth="10" defaultRowHeight="16"/>
  <cols>
    <col min="1" max="1" width="15.1640625" style="87" bestFit="1" customWidth="1"/>
    <col min="2" max="4" width="14" style="87" bestFit="1" customWidth="1"/>
    <col min="5" max="6" width="14.6640625" style="87" bestFit="1" customWidth="1"/>
    <col min="7" max="22" width="14" style="87" bestFit="1" customWidth="1"/>
    <col min="23" max="53" width="10.83203125" style="87" customWidth="1"/>
    <col min="54" max="16384" width="10.83203125" style="87"/>
  </cols>
  <sheetData>
    <row r="1" spans="1:22" ht="26" customHeight="1">
      <c r="A1" s="106" t="s">
        <v>118</v>
      </c>
      <c r="B1" s="107"/>
      <c r="C1" s="107"/>
      <c r="D1" s="107"/>
      <c r="E1" s="107"/>
      <c r="F1" s="107"/>
      <c r="G1" s="107"/>
      <c r="H1" s="107"/>
      <c r="I1" s="107"/>
      <c r="J1" s="107"/>
    </row>
    <row r="3" spans="1:22" ht="19" customHeight="1" thickBot="1"/>
    <row r="4" spans="1:22" ht="21" customHeight="1" thickBot="1">
      <c r="D4" s="18"/>
      <c r="E4" s="23" t="s">
        <v>3</v>
      </c>
      <c r="F4" s="24" t="s">
        <v>4</v>
      </c>
    </row>
    <row r="5" spans="1:22" ht="20" customHeight="1">
      <c r="D5" s="19" t="s">
        <v>15</v>
      </c>
      <c r="E5" s="67">
        <f>SUM(B16:D16)</f>
        <v>-8011539.20442273</v>
      </c>
      <c r="F5" s="68">
        <f>SUM(B25:D25)</f>
        <v>-13352565.340704547</v>
      </c>
    </row>
    <row r="6" spans="1:22" ht="20" customHeight="1">
      <c r="D6" s="20" t="s">
        <v>16</v>
      </c>
      <c r="E6" s="69">
        <f>SUM(E16:P16)</f>
        <v>-9066247.2580230124</v>
      </c>
      <c r="F6" s="70">
        <f>SUM(E25:P25)</f>
        <v>-15429914.805213079</v>
      </c>
    </row>
    <row r="7" spans="1:22" ht="19" customHeight="1" thickBot="1">
      <c r="D7" s="21" t="s">
        <v>86</v>
      </c>
      <c r="E7" s="71">
        <f>SUM(Q16:V16)</f>
        <v>-2666331.8585042292</v>
      </c>
      <c r="F7" s="72">
        <f>SUM(Q25:V25)</f>
        <v>-2666331.8585042292</v>
      </c>
    </row>
    <row r="8" spans="1:22" ht="19" customHeight="1" thickTop="1" thickBot="1">
      <c r="D8" s="22" t="s">
        <v>6</v>
      </c>
      <c r="E8" s="73">
        <f>SUM(E5:E7)</f>
        <v>-19744118.320949972</v>
      </c>
      <c r="F8" s="74">
        <f>SUM(F5:F7)</f>
        <v>-31448812.004421853</v>
      </c>
    </row>
    <row r="9" spans="1:22" ht="20" customHeight="1">
      <c r="D9" s="17"/>
    </row>
    <row r="10" spans="1:22" ht="17" customHeight="1"/>
    <row r="11" spans="1:22" ht="26" customHeight="1">
      <c r="A11" s="108" t="s">
        <v>112</v>
      </c>
      <c r="B11" s="107"/>
      <c r="C11" s="107"/>
      <c r="D11" s="107"/>
      <c r="E11" s="107"/>
      <c r="F11" s="107"/>
      <c r="G11" s="107"/>
      <c r="H11" s="107"/>
      <c r="I11" s="107"/>
      <c r="J11" s="107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4" spans="1:22" ht="17" customHeight="1">
      <c r="B14" s="111" t="s">
        <v>113</v>
      </c>
      <c r="C14" s="94"/>
      <c r="D14" s="94"/>
      <c r="E14" s="94"/>
      <c r="F14" s="94"/>
      <c r="G14" s="94"/>
      <c r="H14" s="94"/>
      <c r="I14" s="94"/>
      <c r="J14" s="95"/>
      <c r="K14" s="111" t="s">
        <v>114</v>
      </c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5"/>
    </row>
    <row r="15" spans="1:22">
      <c r="A15" s="5"/>
      <c r="B15" s="6">
        <v>43951</v>
      </c>
      <c r="C15" s="6">
        <v>43982</v>
      </c>
      <c r="D15" s="6">
        <v>44012</v>
      </c>
      <c r="E15" s="6">
        <v>44043</v>
      </c>
      <c r="F15" s="6">
        <v>44074</v>
      </c>
      <c r="G15" s="6">
        <v>44104</v>
      </c>
      <c r="H15" s="6">
        <v>44135</v>
      </c>
      <c r="I15" s="6">
        <v>44165</v>
      </c>
      <c r="J15" s="6">
        <v>44196</v>
      </c>
      <c r="K15" s="6">
        <v>44227</v>
      </c>
      <c r="L15" s="6">
        <v>44255</v>
      </c>
      <c r="M15" s="6">
        <v>44286</v>
      </c>
      <c r="N15" s="6">
        <v>44316</v>
      </c>
      <c r="O15" s="6">
        <v>44347</v>
      </c>
      <c r="P15" s="6">
        <v>44377</v>
      </c>
      <c r="Q15" s="6">
        <v>44408</v>
      </c>
      <c r="R15" s="6">
        <v>44439</v>
      </c>
      <c r="S15" s="6">
        <v>44469</v>
      </c>
      <c r="T15" s="6">
        <v>44500</v>
      </c>
      <c r="U15" s="6">
        <v>44530</v>
      </c>
      <c r="V15" s="6">
        <v>44561</v>
      </c>
    </row>
    <row r="16" spans="1:22">
      <c r="A16" s="7" t="s">
        <v>6</v>
      </c>
      <c r="B16" s="82">
        <f>'Parking Scenario Analysis'!B33-'Parking Scenario Analysis'!B32</f>
        <v>-2526811.7992094755</v>
      </c>
      <c r="C16" s="82">
        <f>'Parking Scenario Analysis'!C33-'Parking Scenario Analysis'!C32</f>
        <v>-2647362.4847820075</v>
      </c>
      <c r="D16" s="82">
        <f>'Parking Scenario Analysis'!D33-'Parking Scenario Analysis'!D32</f>
        <v>-2837364.920431247</v>
      </c>
      <c r="E16" s="82">
        <f>'Parking Scenario Analysis'!E33-'Parking Scenario Analysis'!E32</f>
        <v>-1283809.9971180558</v>
      </c>
      <c r="F16" s="82">
        <f>'Parking Scenario Analysis'!F33-'Parking Scenario Analysis'!F32</f>
        <v>-1242522.4750352949</v>
      </c>
      <c r="G16" s="82">
        <f>'Parking Scenario Analysis'!G33-'Parking Scenario Analysis'!G32</f>
        <v>-1263811.0441079549</v>
      </c>
      <c r="H16" s="82">
        <f>'Parking Scenario Analysis'!H33-'Parking Scenario Analysis'!H32</f>
        <v>-882652.61544173863</v>
      </c>
      <c r="I16" s="82">
        <f>'Parking Scenario Analysis'!I33-'Parking Scenario Analysis'!I32</f>
        <v>-896350.72728820797</v>
      </c>
      <c r="J16" s="82">
        <f>'Parking Scenario Analysis'!J33-'Parking Scenario Analysis'!J32</f>
        <v>-867102.88496767078</v>
      </c>
      <c r="K16" s="82">
        <f>'Parking Scenario Analysis'!K33-'Parking Scenario Analysis'!K32</f>
        <v>-423827.01789228339</v>
      </c>
      <c r="L16" s="82">
        <f>'Parking Scenario Analysis'!L33-'Parking Scenario Analysis'!L32</f>
        <v>-406125.60340845305</v>
      </c>
      <c r="M16" s="82">
        <f>'Parking Scenario Analysis'!M33-'Parking Scenario Analysis'!M32</f>
        <v>-420518.29577921703</v>
      </c>
      <c r="N16" s="82">
        <f>'Parking Scenario Analysis'!N33-'Parking Scenario Analysis'!N32</f>
        <v>-443544.35331889801</v>
      </c>
      <c r="O16" s="82">
        <f>'Parking Scenario Analysis'!O33-'Parking Scenario Analysis'!O32</f>
        <v>-466031.54654241912</v>
      </c>
      <c r="P16" s="82">
        <f>'Parking Scenario Analysis'!P33-'Parking Scenario Analysis'!P32</f>
        <v>-469950.69712281972</v>
      </c>
      <c r="Q16" s="82">
        <f>'Parking Scenario Analysis'!Q33-'Parking Scenario Analysis'!Q32</f>
        <v>-440810.39506908227</v>
      </c>
      <c r="R16" s="82">
        <f>'Parking Scenario Analysis'!R33-'Parking Scenario Analysis'!R32</f>
        <v>-427228.60275182314</v>
      </c>
      <c r="S16" s="82">
        <f>'Parking Scenario Analysis'!S33-'Parking Scenario Analysis'!S32</f>
        <v>-441630.25045127422</v>
      </c>
      <c r="T16" s="82">
        <f>'Parking Scenario Analysis'!T33-'Parking Scenario Analysis'!T32</f>
        <v>-449121.06162204593</v>
      </c>
      <c r="U16" s="82">
        <f>'Parking Scenario Analysis'!U33-'Parking Scenario Analysis'!U32</f>
        <v>-464537.77972029895</v>
      </c>
      <c r="V16" s="82">
        <f>'Parking Scenario Analysis'!V33-'Parking Scenario Analysis'!V32</f>
        <v>-443003.76888970472</v>
      </c>
    </row>
    <row r="17" spans="1:22">
      <c r="A17" s="7" t="s">
        <v>103</v>
      </c>
      <c r="B17" s="82">
        <f>SUM($B$16:B16)</f>
        <v>-2526811.7992094755</v>
      </c>
      <c r="C17" s="82">
        <f>SUM($B$16:C16)</f>
        <v>-5174174.283991483</v>
      </c>
      <c r="D17" s="82">
        <f>SUM($B$16:D16)</f>
        <v>-8011539.20442273</v>
      </c>
      <c r="E17" s="82">
        <f>SUM($B$16:E16)</f>
        <v>-9295349.2015407868</v>
      </c>
      <c r="F17" s="82">
        <f>SUM($B$16:F16)</f>
        <v>-10537871.676576082</v>
      </c>
      <c r="G17" s="82">
        <f>SUM($B$16:G16)</f>
        <v>-11801682.720684037</v>
      </c>
      <c r="H17" s="82">
        <f>SUM($B$16:H16)</f>
        <v>-12684335.336125776</v>
      </c>
      <c r="I17" s="82">
        <f>SUM($B$16:I16)</f>
        <v>-13580686.063413985</v>
      </c>
      <c r="J17" s="82">
        <f>SUM($B$16:J16)</f>
        <v>-14447788.948381655</v>
      </c>
      <c r="K17" s="82">
        <f>SUM($B$16:K16)</f>
        <v>-14871615.966273937</v>
      </c>
      <c r="L17" s="82">
        <f>SUM($B$16:L16)</f>
        <v>-15277741.569682389</v>
      </c>
      <c r="M17" s="82">
        <f>SUM($B$16:M16)</f>
        <v>-15698259.865461607</v>
      </c>
      <c r="N17" s="82">
        <f>SUM($B$16:N16)</f>
        <v>-16141804.218780505</v>
      </c>
      <c r="O17" s="82">
        <f>SUM($B$16:O16)</f>
        <v>-16607835.765322924</v>
      </c>
      <c r="P17" s="82">
        <f>SUM($B$16:P16)</f>
        <v>-17077786.462445743</v>
      </c>
      <c r="Q17" s="82">
        <f>SUM($B$16:Q16)</f>
        <v>-17518596.857514825</v>
      </c>
      <c r="R17" s="82">
        <f>SUM($B$16:R16)</f>
        <v>-17945825.46026665</v>
      </c>
      <c r="S17" s="82">
        <f>SUM($B$16:S16)</f>
        <v>-18387455.710717924</v>
      </c>
      <c r="T17" s="82">
        <f>SUM($B$16:T16)</f>
        <v>-18836576.77233997</v>
      </c>
      <c r="U17" s="82">
        <f>SUM($B$16:U16)</f>
        <v>-19301114.552060269</v>
      </c>
      <c r="V17" s="82">
        <f>SUM($B$16:V16)</f>
        <v>-19744118.320949972</v>
      </c>
    </row>
    <row r="18" spans="1:22">
      <c r="A18" s="7"/>
      <c r="B18" s="77"/>
      <c r="C18" s="77"/>
      <c r="D18" s="77"/>
      <c r="E18" s="77"/>
      <c r="F18" s="77"/>
      <c r="G18" s="77"/>
      <c r="H18" s="77"/>
      <c r="I18" s="77"/>
      <c r="J18" s="77"/>
    </row>
    <row r="19" spans="1:22" ht="17" customHeight="1">
      <c r="A19" s="7"/>
      <c r="B19" s="77"/>
      <c r="C19" s="77"/>
      <c r="D19" s="77"/>
      <c r="E19" s="77"/>
      <c r="F19" s="77"/>
      <c r="G19" s="77"/>
      <c r="H19" s="77"/>
      <c r="I19" s="77"/>
      <c r="J19" s="77"/>
    </row>
    <row r="20" spans="1:22" ht="26" customHeight="1">
      <c r="A20" s="108" t="s">
        <v>115</v>
      </c>
      <c r="B20" s="107"/>
      <c r="C20" s="107"/>
      <c r="D20" s="107"/>
      <c r="E20" s="107"/>
      <c r="F20" s="107"/>
      <c r="G20" s="107"/>
      <c r="H20" s="107"/>
      <c r="I20" s="107"/>
      <c r="J20" s="10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3" spans="1:22" ht="17" customHeight="1">
      <c r="B23" s="111" t="s">
        <v>113</v>
      </c>
      <c r="C23" s="94"/>
      <c r="D23" s="94"/>
      <c r="E23" s="94"/>
      <c r="F23" s="94"/>
      <c r="G23" s="94"/>
      <c r="H23" s="94"/>
      <c r="I23" s="94"/>
      <c r="J23" s="95"/>
      <c r="K23" s="111" t="s">
        <v>114</v>
      </c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5"/>
    </row>
    <row r="24" spans="1:22">
      <c r="A24" s="5"/>
      <c r="B24" s="6">
        <v>43951</v>
      </c>
      <c r="C24" s="6">
        <v>43982</v>
      </c>
      <c r="D24" s="6">
        <v>44012</v>
      </c>
      <c r="E24" s="6">
        <v>44043</v>
      </c>
      <c r="F24" s="6">
        <v>44074</v>
      </c>
      <c r="G24" s="6">
        <v>44104</v>
      </c>
      <c r="H24" s="6">
        <v>44135</v>
      </c>
      <c r="I24" s="6">
        <v>44165</v>
      </c>
      <c r="J24" s="6">
        <v>44196</v>
      </c>
      <c r="K24" s="6">
        <v>44227</v>
      </c>
      <c r="L24" s="6">
        <v>44255</v>
      </c>
      <c r="M24" s="6">
        <v>44286</v>
      </c>
      <c r="N24" s="6">
        <v>44316</v>
      </c>
      <c r="O24" s="6">
        <v>44347</v>
      </c>
      <c r="P24" s="6">
        <v>44377</v>
      </c>
      <c r="Q24" s="6">
        <v>44408</v>
      </c>
      <c r="R24" s="6">
        <v>44439</v>
      </c>
      <c r="S24" s="6">
        <v>44469</v>
      </c>
      <c r="T24" s="6">
        <v>44500</v>
      </c>
      <c r="U24" s="6">
        <v>44530</v>
      </c>
      <c r="V24" s="6">
        <v>44561</v>
      </c>
    </row>
    <row r="25" spans="1:22">
      <c r="A25" s="7" t="s">
        <v>6</v>
      </c>
      <c r="B25" s="82">
        <f t="shared" ref="B25:V25" si="0">B34-B32</f>
        <v>-4211352.998682458</v>
      </c>
      <c r="C25" s="82">
        <f t="shared" si="0"/>
        <v>-4412270.8079700116</v>
      </c>
      <c r="D25" s="82">
        <f t="shared" si="0"/>
        <v>-4728941.5340520777</v>
      </c>
      <c r="E25" s="82">
        <f t="shared" si="0"/>
        <v>-2567619.9942361116</v>
      </c>
      <c r="F25" s="82">
        <f t="shared" si="0"/>
        <v>-2485044.9500705888</v>
      </c>
      <c r="G25" s="82">
        <f t="shared" si="0"/>
        <v>-2527622.0882159099</v>
      </c>
      <c r="H25" s="82">
        <f t="shared" si="0"/>
        <v>-1323978.9231626084</v>
      </c>
      <c r="I25" s="82">
        <f t="shared" si="0"/>
        <v>-1344526.0909323134</v>
      </c>
      <c r="J25" s="82">
        <f t="shared" si="0"/>
        <v>-1300654.3274515057</v>
      </c>
      <c r="K25" s="82">
        <f t="shared" si="0"/>
        <v>-847654.03578456584</v>
      </c>
      <c r="L25" s="82">
        <f t="shared" si="0"/>
        <v>-812251.20681690611</v>
      </c>
      <c r="M25" s="82">
        <f t="shared" si="0"/>
        <v>-841036.59155843314</v>
      </c>
      <c r="N25" s="82">
        <f t="shared" si="0"/>
        <v>-443544.35331889801</v>
      </c>
      <c r="O25" s="82">
        <f t="shared" si="0"/>
        <v>-466031.54654241912</v>
      </c>
      <c r="P25" s="82">
        <f t="shared" si="0"/>
        <v>-469950.69712281972</v>
      </c>
      <c r="Q25" s="82">
        <f t="shared" si="0"/>
        <v>-440810.39506908227</v>
      </c>
      <c r="R25" s="82">
        <f t="shared" si="0"/>
        <v>-427228.60275182314</v>
      </c>
      <c r="S25" s="82">
        <f t="shared" si="0"/>
        <v>-441630.25045127422</v>
      </c>
      <c r="T25" s="82">
        <f t="shared" si="0"/>
        <v>-449121.06162204593</v>
      </c>
      <c r="U25" s="82">
        <f t="shared" si="0"/>
        <v>-464537.77972029895</v>
      </c>
      <c r="V25" s="82">
        <f t="shared" si="0"/>
        <v>-443003.76888970472</v>
      </c>
    </row>
    <row r="26" spans="1:22">
      <c r="A26" s="7" t="s">
        <v>103</v>
      </c>
      <c r="B26" s="82">
        <f>SUM($B$25:B25)</f>
        <v>-4211352.998682458</v>
      </c>
      <c r="C26" s="82">
        <f>SUM($B$25:C25)</f>
        <v>-8623623.8066524696</v>
      </c>
      <c r="D26" s="82">
        <f>SUM($B$25:D25)</f>
        <v>-13352565.340704547</v>
      </c>
      <c r="E26" s="82">
        <f>SUM($B$25:E25)</f>
        <v>-15920185.334940659</v>
      </c>
      <c r="F26" s="82">
        <f>SUM($B$25:F25)</f>
        <v>-18405230.285011247</v>
      </c>
      <c r="G26" s="82">
        <f>SUM($B$25:G25)</f>
        <v>-20932852.373227157</v>
      </c>
      <c r="H26" s="82">
        <f>SUM($B$25:H25)</f>
        <v>-22256831.296389766</v>
      </c>
      <c r="I26" s="82">
        <f>SUM($B$25:I25)</f>
        <v>-23601357.387322079</v>
      </c>
      <c r="J26" s="82">
        <f>SUM($B$25:J25)</f>
        <v>-24902011.714773584</v>
      </c>
      <c r="K26" s="82">
        <f>SUM($B$25:K25)</f>
        <v>-25749665.750558149</v>
      </c>
      <c r="L26" s="82">
        <f>SUM($B$25:L25)</f>
        <v>-26561916.957375057</v>
      </c>
      <c r="M26" s="82">
        <f>SUM($B$25:M25)</f>
        <v>-27402953.548933491</v>
      </c>
      <c r="N26" s="82">
        <f>SUM($B$25:N25)</f>
        <v>-27846497.902252391</v>
      </c>
      <c r="O26" s="82">
        <f>SUM($B$25:O25)</f>
        <v>-28312529.448794812</v>
      </c>
      <c r="P26" s="82">
        <f>SUM($B$25:P25)</f>
        <v>-28782480.145917632</v>
      </c>
      <c r="Q26" s="82">
        <f>SUM($B$25:Q25)</f>
        <v>-29223290.540986713</v>
      </c>
      <c r="R26" s="82">
        <f>SUM($B$25:R25)</f>
        <v>-29650519.143738538</v>
      </c>
      <c r="S26" s="82">
        <f>SUM($B$25:S25)</f>
        <v>-30092149.394189812</v>
      </c>
      <c r="T26" s="82">
        <f>SUM($B$25:T25)</f>
        <v>-30541270.455811858</v>
      </c>
      <c r="U26" s="82">
        <f>SUM($B$25:U25)</f>
        <v>-31005808.235532157</v>
      </c>
      <c r="V26" s="82">
        <f>SUM($B$25:V25)</f>
        <v>-31448812.00442186</v>
      </c>
    </row>
    <row r="30" spans="1:22" ht="26" customHeight="1">
      <c r="A30" s="112" t="s">
        <v>105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>
      <c r="A31" s="92" t="s">
        <v>106</v>
      </c>
      <c r="B31" s="15">
        <v>43951</v>
      </c>
      <c r="C31" s="15">
        <v>43982</v>
      </c>
      <c r="D31" s="15">
        <v>44012</v>
      </c>
      <c r="E31" s="15">
        <v>44043</v>
      </c>
      <c r="F31" s="15">
        <v>44074</v>
      </c>
      <c r="G31" s="15">
        <v>44104</v>
      </c>
      <c r="H31" s="15">
        <v>44135</v>
      </c>
      <c r="I31" s="15">
        <v>44165</v>
      </c>
      <c r="J31" s="15">
        <v>44196</v>
      </c>
      <c r="K31" s="15">
        <v>44227</v>
      </c>
      <c r="L31" s="15">
        <v>44255</v>
      </c>
      <c r="M31" s="15">
        <v>44286</v>
      </c>
      <c r="N31" s="15">
        <v>44316</v>
      </c>
      <c r="O31" s="15">
        <v>44347</v>
      </c>
      <c r="P31" s="15">
        <v>44377</v>
      </c>
      <c r="Q31" s="15">
        <v>44408</v>
      </c>
      <c r="R31" s="15">
        <v>44439</v>
      </c>
      <c r="S31" s="15">
        <v>44469</v>
      </c>
      <c r="T31" s="15">
        <v>44500</v>
      </c>
      <c r="U31" s="15">
        <v>44530</v>
      </c>
      <c r="V31" s="15">
        <v>44561</v>
      </c>
    </row>
    <row r="32" spans="1:22">
      <c r="A32" s="92" t="s">
        <v>107</v>
      </c>
      <c r="B32" s="89">
        <v>8422705.9973649159</v>
      </c>
      <c r="C32" s="89">
        <v>8824541.6159400232</v>
      </c>
      <c r="D32" s="89">
        <v>9457883.0681041554</v>
      </c>
      <c r="E32" s="89">
        <v>8558733.3141203709</v>
      </c>
      <c r="F32" s="89">
        <v>8283483.1669019619</v>
      </c>
      <c r="G32" s="89">
        <v>8425406.9607196972</v>
      </c>
      <c r="H32" s="89">
        <v>8826526.1544173863</v>
      </c>
      <c r="I32" s="89">
        <v>8963507.2728820853</v>
      </c>
      <c r="J32" s="89">
        <v>8671028.8496767059</v>
      </c>
      <c r="K32" s="89">
        <v>8476540.3578456603</v>
      </c>
      <c r="L32" s="89">
        <v>8122512.0681690592</v>
      </c>
      <c r="M32" s="89">
        <v>8410365.9155843332</v>
      </c>
      <c r="N32" s="89">
        <v>8870887.0663779564</v>
      </c>
      <c r="O32" s="89">
        <v>9320630.9308483843</v>
      </c>
      <c r="P32" s="89">
        <v>9399013.9424564019</v>
      </c>
      <c r="Q32" s="89">
        <v>8816207.9013816342</v>
      </c>
      <c r="R32" s="89">
        <v>8544572.0550364554</v>
      </c>
      <c r="S32" s="89">
        <v>8832605.0090254843</v>
      </c>
      <c r="T32" s="89">
        <v>8982421.2324409187</v>
      </c>
      <c r="U32" s="89">
        <v>9290755.5944059845</v>
      </c>
      <c r="V32" s="89">
        <v>8860075.3777940981</v>
      </c>
    </row>
    <row r="33" spans="1:22">
      <c r="A33" s="92" t="s">
        <v>108</v>
      </c>
      <c r="B33" s="89">
        <v>5895894.1981554404</v>
      </c>
      <c r="C33" s="89">
        <v>6177179.1311580157</v>
      </c>
      <c r="D33" s="89">
        <v>6620518.1476729084</v>
      </c>
      <c r="E33" s="89">
        <v>7274923.3170023151</v>
      </c>
      <c r="F33" s="89">
        <v>7040960.691866667</v>
      </c>
      <c r="G33" s="89">
        <v>7161595.9166117422</v>
      </c>
      <c r="H33" s="89">
        <v>7943873.5389756477</v>
      </c>
      <c r="I33" s="89">
        <v>8067156.5455938773</v>
      </c>
      <c r="J33" s="89">
        <v>7803925.9647090351</v>
      </c>
      <c r="K33" s="89">
        <v>8052713.3399533769</v>
      </c>
      <c r="L33" s="89">
        <v>7716386.4647606062</v>
      </c>
      <c r="M33" s="89">
        <v>7989847.6198051162</v>
      </c>
      <c r="N33" s="89">
        <v>8427342.7130590584</v>
      </c>
      <c r="O33" s="89">
        <v>8854599.3843059652</v>
      </c>
      <c r="P33" s="89">
        <v>8929063.2453335822</v>
      </c>
      <c r="Q33" s="89">
        <v>8375397.5063125519</v>
      </c>
      <c r="R33" s="89">
        <v>8117343.4522846323</v>
      </c>
      <c r="S33" s="89">
        <v>8390974.7585742101</v>
      </c>
      <c r="T33" s="89">
        <v>8533300.1708188727</v>
      </c>
      <c r="U33" s="89">
        <v>8826217.8146856856</v>
      </c>
      <c r="V33" s="89">
        <v>8417071.6089043934</v>
      </c>
    </row>
    <row r="34" spans="1:22">
      <c r="A34" s="91" t="s">
        <v>109</v>
      </c>
      <c r="B34" s="89">
        <v>4211352.998682458</v>
      </c>
      <c r="C34" s="89">
        <v>4412270.8079700116</v>
      </c>
      <c r="D34" s="89">
        <v>4728941.5340520777</v>
      </c>
      <c r="E34" s="89">
        <v>5991113.3198842593</v>
      </c>
      <c r="F34" s="89">
        <v>5798438.2168313731</v>
      </c>
      <c r="G34" s="89">
        <v>5897784.8725037873</v>
      </c>
      <c r="H34" s="89">
        <v>7502547.2312547779</v>
      </c>
      <c r="I34" s="89">
        <v>7618981.1819497719</v>
      </c>
      <c r="J34" s="89">
        <v>7370374.5222252002</v>
      </c>
      <c r="K34" s="89">
        <v>7628886.3220610945</v>
      </c>
      <c r="L34" s="89">
        <v>7310260.8613521531</v>
      </c>
      <c r="M34" s="89">
        <v>7569329.3240259001</v>
      </c>
      <c r="N34" s="89">
        <v>8427342.7130590584</v>
      </c>
      <c r="O34" s="89">
        <v>8854599.3843059652</v>
      </c>
      <c r="P34" s="89">
        <v>8929063.2453335822</v>
      </c>
      <c r="Q34" s="89">
        <v>8375397.5063125519</v>
      </c>
      <c r="R34" s="89">
        <v>8117343.4522846323</v>
      </c>
      <c r="S34" s="89">
        <v>8390974.7585742101</v>
      </c>
      <c r="T34" s="89">
        <v>8533300.1708188727</v>
      </c>
      <c r="U34" s="89">
        <v>8826217.8146856856</v>
      </c>
      <c r="V34" s="89">
        <v>8417071.6089043934</v>
      </c>
    </row>
    <row r="37" spans="1:22" ht="26" customHeight="1"/>
  </sheetData>
  <mergeCells count="8">
    <mergeCell ref="A30:J30"/>
    <mergeCell ref="B14:J14"/>
    <mergeCell ref="K14:V14"/>
    <mergeCell ref="K23:V23"/>
    <mergeCell ref="B23:J23"/>
    <mergeCell ref="A1:J1"/>
    <mergeCell ref="A11:J11"/>
    <mergeCell ref="A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Formatted Summary</vt:lpstr>
      <vt:lpstr>Summary</vt:lpstr>
      <vt:lpstr>Assumptions</vt:lpstr>
      <vt:lpstr>Wage Scenario Analysis</vt:lpstr>
      <vt:lpstr>Sales Scenario Analysis</vt:lpstr>
      <vt:lpstr>RTT Scenario Analysis</vt:lpstr>
      <vt:lpstr>BIRT Scenario Analysis</vt:lpstr>
      <vt:lpstr>Soda Scenario Analysis</vt:lpstr>
      <vt:lpstr>Parking Scenario Analysis</vt:lpstr>
      <vt:lpstr>Amusement Scenario Analysis</vt:lpstr>
      <vt:lpstr>NPT Scenario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Hand</cp:lastModifiedBy>
  <dcterms:created xsi:type="dcterms:W3CDTF">2020-04-02T14:13:00Z</dcterms:created>
  <dcterms:modified xsi:type="dcterms:W3CDTF">2020-04-22T02:44:21Z</dcterms:modified>
</cp:coreProperties>
</file>