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LocalWork/Projects/CovidStressTests/analysis/covid19-forecaster/"/>
    </mc:Choice>
  </mc:AlternateContent>
  <xr:revisionPtr revIDLastSave="0" documentId="13_ncr:1_{106A74F5-B8C5-334C-A243-CE7405E447A6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Formatted Summary" sheetId="1" r:id="rId1"/>
    <sheet name="Summary" sheetId="2" r:id="rId2"/>
    <sheet name="Assumptions" sheetId="3" r:id="rId3"/>
    <sheet name="Wage Scenario Analysis" sheetId="4" r:id="rId4"/>
    <sheet name="Sales Scenario Analysis" sheetId="5" r:id="rId5"/>
    <sheet name="RTT Scenario Analysis" sheetId="6" r:id="rId6"/>
    <sheet name="BIRT Scenario Analysis" sheetId="7" r:id="rId7"/>
    <sheet name="Soda Scenario Analysis" sheetId="8" r:id="rId8"/>
    <sheet name="Parking Scenario Analysis" sheetId="9" r:id="rId9"/>
    <sheet name="Amusement Scenario Analysis" sheetId="10" r:id="rId10"/>
    <sheet name="NPT Scenario Analysi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5" i="11" l="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6" i="11" s="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T17" i="11" s="1"/>
  <c r="F7" i="11"/>
  <c r="E7" i="11"/>
  <c r="F6" i="11"/>
  <c r="E6" i="11"/>
  <c r="F5" i="11"/>
  <c r="F8" i="11" s="1"/>
  <c r="E5" i="11"/>
  <c r="E8" i="11" s="1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V26" i="10" s="1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T17" i="10" s="1"/>
  <c r="F7" i="10"/>
  <c r="E7" i="10"/>
  <c r="F6" i="10"/>
  <c r="E6" i="10"/>
  <c r="F5" i="10"/>
  <c r="F8" i="10" s="1"/>
  <c r="E5" i="10"/>
  <c r="E8" i="10" s="1"/>
  <c r="B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V26" i="9" s="1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E6" i="9" s="1"/>
  <c r="D16" i="9"/>
  <c r="C16" i="9"/>
  <c r="B16" i="9"/>
  <c r="T17" i="9" s="1"/>
  <c r="F7" i="9"/>
  <c r="E7" i="9"/>
  <c r="F6" i="9"/>
  <c r="F8" i="9" s="1"/>
  <c r="F5" i="9"/>
  <c r="E5" i="9"/>
  <c r="E8" i="9" s="1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V26" i="8" s="1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T17" i="8" s="1"/>
  <c r="F7" i="8"/>
  <c r="E7" i="8"/>
  <c r="F6" i="8"/>
  <c r="E6" i="8"/>
  <c r="F5" i="8"/>
  <c r="F8" i="8" s="1"/>
  <c r="E5" i="8"/>
  <c r="E8" i="8" s="1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V45" i="7"/>
  <c r="V65" i="7" s="1"/>
  <c r="U45" i="7"/>
  <c r="U65" i="7" s="1"/>
  <c r="T45" i="7"/>
  <c r="T65" i="7" s="1"/>
  <c r="S45" i="7"/>
  <c r="S65" i="7" s="1"/>
  <c r="R45" i="7"/>
  <c r="R65" i="7" s="1"/>
  <c r="Q45" i="7"/>
  <c r="Q65" i="7" s="1"/>
  <c r="F7" i="7" s="1"/>
  <c r="P45" i="7"/>
  <c r="P65" i="7" s="1"/>
  <c r="O45" i="7"/>
  <c r="O65" i="7" s="1"/>
  <c r="N45" i="7"/>
  <c r="N65" i="7" s="1"/>
  <c r="M45" i="7"/>
  <c r="M65" i="7" s="1"/>
  <c r="L45" i="7"/>
  <c r="L65" i="7" s="1"/>
  <c r="K45" i="7"/>
  <c r="K65" i="7" s="1"/>
  <c r="J45" i="7"/>
  <c r="J65" i="7" s="1"/>
  <c r="I45" i="7"/>
  <c r="I65" i="7" s="1"/>
  <c r="H45" i="7"/>
  <c r="H65" i="7" s="1"/>
  <c r="G45" i="7"/>
  <c r="G65" i="7" s="1"/>
  <c r="F45" i="7"/>
  <c r="F65" i="7" s="1"/>
  <c r="E45" i="7"/>
  <c r="E65" i="7" s="1"/>
  <c r="F6" i="7" s="1"/>
  <c r="D45" i="7"/>
  <c r="D65" i="7" s="1"/>
  <c r="C45" i="7"/>
  <c r="C65" i="7" s="1"/>
  <c r="B45" i="7"/>
  <c r="B65" i="7" s="1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V16" i="7"/>
  <c r="V36" i="7" s="1"/>
  <c r="U16" i="7"/>
  <c r="U36" i="7" s="1"/>
  <c r="T16" i="7"/>
  <c r="T36" i="7" s="1"/>
  <c r="S16" i="7"/>
  <c r="S36" i="7" s="1"/>
  <c r="R16" i="7"/>
  <c r="R36" i="7" s="1"/>
  <c r="Q16" i="7"/>
  <c r="Q36" i="7" s="1"/>
  <c r="E7" i="7" s="1"/>
  <c r="P16" i="7"/>
  <c r="P36" i="7" s="1"/>
  <c r="O16" i="7"/>
  <c r="O36" i="7" s="1"/>
  <c r="N16" i="7"/>
  <c r="N36" i="7" s="1"/>
  <c r="M16" i="7"/>
  <c r="M36" i="7" s="1"/>
  <c r="L16" i="7"/>
  <c r="L36" i="7" s="1"/>
  <c r="K16" i="7"/>
  <c r="K36" i="7" s="1"/>
  <c r="J16" i="7"/>
  <c r="J36" i="7" s="1"/>
  <c r="I16" i="7"/>
  <c r="I36" i="7" s="1"/>
  <c r="H16" i="7"/>
  <c r="H36" i="7" s="1"/>
  <c r="G16" i="7"/>
  <c r="G36" i="7" s="1"/>
  <c r="F16" i="7"/>
  <c r="F36" i="7" s="1"/>
  <c r="E16" i="7"/>
  <c r="E36" i="7" s="1"/>
  <c r="E6" i="7" s="1"/>
  <c r="D16" i="7"/>
  <c r="D36" i="7" s="1"/>
  <c r="C16" i="7"/>
  <c r="C36" i="7" s="1"/>
  <c r="B16" i="7"/>
  <c r="B36" i="7" s="1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V26" i="6" s="1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T17" i="6" s="1"/>
  <c r="F7" i="6"/>
  <c r="E7" i="6"/>
  <c r="F6" i="6"/>
  <c r="E6" i="6"/>
  <c r="F5" i="6"/>
  <c r="F8" i="6" s="1"/>
  <c r="E5" i="6"/>
  <c r="E8" i="6" s="1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V38" i="5"/>
  <c r="V51" i="5" s="1"/>
  <c r="U38" i="5"/>
  <c r="U51" i="5" s="1"/>
  <c r="T38" i="5"/>
  <c r="T51" i="5" s="1"/>
  <c r="S38" i="5"/>
  <c r="S51" i="5" s="1"/>
  <c r="R38" i="5"/>
  <c r="R51" i="5" s="1"/>
  <c r="Q38" i="5"/>
  <c r="Q51" i="5" s="1"/>
  <c r="F7" i="5" s="1"/>
  <c r="P38" i="5"/>
  <c r="P51" i="5" s="1"/>
  <c r="O38" i="5"/>
  <c r="O51" i="5" s="1"/>
  <c r="N38" i="5"/>
  <c r="N51" i="5" s="1"/>
  <c r="M38" i="5"/>
  <c r="M51" i="5" s="1"/>
  <c r="L38" i="5"/>
  <c r="L51" i="5" s="1"/>
  <c r="K38" i="5"/>
  <c r="K51" i="5" s="1"/>
  <c r="J38" i="5"/>
  <c r="J51" i="5" s="1"/>
  <c r="I38" i="5"/>
  <c r="I51" i="5" s="1"/>
  <c r="H38" i="5"/>
  <c r="H51" i="5" s="1"/>
  <c r="G38" i="5"/>
  <c r="G51" i="5" s="1"/>
  <c r="F38" i="5"/>
  <c r="F51" i="5" s="1"/>
  <c r="E38" i="5"/>
  <c r="E51" i="5" s="1"/>
  <c r="F6" i="5" s="1"/>
  <c r="H8" i="2" s="1"/>
  <c r="H9" i="1" s="1"/>
  <c r="D38" i="5"/>
  <c r="D51" i="5" s="1"/>
  <c r="C38" i="5"/>
  <c r="C51" i="5" s="1"/>
  <c r="B38" i="5"/>
  <c r="B51" i="5" s="1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V29" i="5" s="1"/>
  <c r="U16" i="5"/>
  <c r="U29" i="5" s="1"/>
  <c r="T16" i="5"/>
  <c r="T29" i="5" s="1"/>
  <c r="S16" i="5"/>
  <c r="S29" i="5" s="1"/>
  <c r="R16" i="5"/>
  <c r="R29" i="5" s="1"/>
  <c r="Q16" i="5"/>
  <c r="Q29" i="5" s="1"/>
  <c r="P16" i="5"/>
  <c r="P29" i="5" s="1"/>
  <c r="O16" i="5"/>
  <c r="O29" i="5" s="1"/>
  <c r="N16" i="5"/>
  <c r="N29" i="5" s="1"/>
  <c r="M16" i="5"/>
  <c r="M29" i="5" s="1"/>
  <c r="L16" i="5"/>
  <c r="L29" i="5" s="1"/>
  <c r="K16" i="5"/>
  <c r="K29" i="5" s="1"/>
  <c r="J16" i="5"/>
  <c r="J29" i="5" s="1"/>
  <c r="I16" i="5"/>
  <c r="I29" i="5" s="1"/>
  <c r="H16" i="5"/>
  <c r="H29" i="5" s="1"/>
  <c r="G16" i="5"/>
  <c r="G29" i="5" s="1"/>
  <c r="F16" i="5"/>
  <c r="F29" i="5" s="1"/>
  <c r="E16" i="5"/>
  <c r="E29" i="5" s="1"/>
  <c r="D16" i="5"/>
  <c r="D29" i="5" s="1"/>
  <c r="C16" i="5"/>
  <c r="C29" i="5" s="1"/>
  <c r="B16" i="5"/>
  <c r="B29" i="5" s="1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V47" i="4"/>
  <c r="V69" i="4" s="1"/>
  <c r="U47" i="4"/>
  <c r="U69" i="4" s="1"/>
  <c r="T47" i="4"/>
  <c r="T69" i="4" s="1"/>
  <c r="S47" i="4"/>
  <c r="S69" i="4" s="1"/>
  <c r="R47" i="4"/>
  <c r="R69" i="4" s="1"/>
  <c r="Q47" i="4"/>
  <c r="Q69" i="4" s="1"/>
  <c r="P47" i="4"/>
  <c r="P69" i="4" s="1"/>
  <c r="O47" i="4"/>
  <c r="O69" i="4" s="1"/>
  <c r="N47" i="4"/>
  <c r="N69" i="4" s="1"/>
  <c r="M47" i="4"/>
  <c r="M69" i="4" s="1"/>
  <c r="L47" i="4"/>
  <c r="L69" i="4" s="1"/>
  <c r="K47" i="4"/>
  <c r="K69" i="4" s="1"/>
  <c r="J47" i="4"/>
  <c r="J69" i="4" s="1"/>
  <c r="I47" i="4"/>
  <c r="I69" i="4" s="1"/>
  <c r="H47" i="4"/>
  <c r="H69" i="4" s="1"/>
  <c r="G47" i="4"/>
  <c r="G69" i="4" s="1"/>
  <c r="F47" i="4"/>
  <c r="F69" i="4" s="1"/>
  <c r="E47" i="4"/>
  <c r="E69" i="4" s="1"/>
  <c r="D47" i="4"/>
  <c r="D69" i="4" s="1"/>
  <c r="C47" i="4"/>
  <c r="C69" i="4" s="1"/>
  <c r="B47" i="4"/>
  <c r="B69" i="4" s="1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V16" i="4"/>
  <c r="V38" i="4" s="1"/>
  <c r="U16" i="4"/>
  <c r="U38" i="4" s="1"/>
  <c r="T16" i="4"/>
  <c r="T38" i="4" s="1"/>
  <c r="S16" i="4"/>
  <c r="S38" i="4" s="1"/>
  <c r="R16" i="4"/>
  <c r="R38" i="4" s="1"/>
  <c r="Q16" i="4"/>
  <c r="Q38" i="4" s="1"/>
  <c r="E7" i="4" s="1"/>
  <c r="P16" i="4"/>
  <c r="P38" i="4" s="1"/>
  <c r="O16" i="4"/>
  <c r="O38" i="4" s="1"/>
  <c r="N16" i="4"/>
  <c r="N38" i="4" s="1"/>
  <c r="M16" i="4"/>
  <c r="M38" i="4" s="1"/>
  <c r="L16" i="4"/>
  <c r="L38" i="4" s="1"/>
  <c r="K16" i="4"/>
  <c r="K38" i="4" s="1"/>
  <c r="J16" i="4"/>
  <c r="J38" i="4" s="1"/>
  <c r="I16" i="4"/>
  <c r="I38" i="4" s="1"/>
  <c r="H16" i="4"/>
  <c r="H38" i="4" s="1"/>
  <c r="G16" i="4"/>
  <c r="G38" i="4" s="1"/>
  <c r="F16" i="4"/>
  <c r="F38" i="4" s="1"/>
  <c r="E16" i="4"/>
  <c r="E38" i="4" s="1"/>
  <c r="E6" i="4" s="1"/>
  <c r="C7" i="2" s="1"/>
  <c r="D16" i="4"/>
  <c r="D38" i="4" s="1"/>
  <c r="C16" i="4"/>
  <c r="C38" i="4" s="1"/>
  <c r="B16" i="4"/>
  <c r="B38" i="4" s="1"/>
  <c r="H14" i="2"/>
  <c r="C14" i="2"/>
  <c r="H13" i="2"/>
  <c r="G13" i="2"/>
  <c r="I13" i="2" s="1"/>
  <c r="C13" i="2"/>
  <c r="B13" i="2"/>
  <c r="D13" i="2" s="1"/>
  <c r="H12" i="2"/>
  <c r="G12" i="2"/>
  <c r="I12" i="2" s="1"/>
  <c r="C12" i="2"/>
  <c r="B12" i="2"/>
  <c r="D12" i="2" s="1"/>
  <c r="H11" i="2"/>
  <c r="G11" i="2"/>
  <c r="I11" i="2" s="1"/>
  <c r="C11" i="2"/>
  <c r="B11" i="2"/>
  <c r="D11" i="2" s="1"/>
  <c r="H10" i="2"/>
  <c r="G10" i="2"/>
  <c r="I10" i="2" s="1"/>
  <c r="C10" i="2"/>
  <c r="B10" i="2"/>
  <c r="D10" i="2" s="1"/>
  <c r="H9" i="2"/>
  <c r="G9" i="2"/>
  <c r="I9" i="2" s="1"/>
  <c r="C9" i="2"/>
  <c r="B9" i="2"/>
  <c r="D9" i="2" s="1"/>
  <c r="G17" i="1"/>
  <c r="D17" i="1"/>
  <c r="H17" i="1" s="1"/>
  <c r="C17" i="1"/>
  <c r="E17" i="1" s="1"/>
  <c r="I17" i="1" s="1"/>
  <c r="H15" i="1"/>
  <c r="G15" i="1"/>
  <c r="I15" i="1" s="1"/>
  <c r="D15" i="1"/>
  <c r="C15" i="1"/>
  <c r="E15" i="1" s="1"/>
  <c r="H14" i="1"/>
  <c r="G14" i="1"/>
  <c r="I14" i="1" s="1"/>
  <c r="D14" i="1"/>
  <c r="C14" i="1"/>
  <c r="E14" i="1" s="1"/>
  <c r="H13" i="1"/>
  <c r="G13" i="1"/>
  <c r="I13" i="1" s="1"/>
  <c r="D13" i="1"/>
  <c r="C13" i="1"/>
  <c r="E13" i="1" s="1"/>
  <c r="H12" i="1"/>
  <c r="G12" i="1"/>
  <c r="I12" i="1" s="1"/>
  <c r="D12" i="1"/>
  <c r="C12" i="1"/>
  <c r="E12" i="1" s="1"/>
  <c r="H11" i="1"/>
  <c r="G11" i="1"/>
  <c r="I11" i="1" s="1"/>
  <c r="D11" i="1"/>
  <c r="C11" i="1"/>
  <c r="E11" i="1" s="1"/>
  <c r="H10" i="1"/>
  <c r="D10" i="1"/>
  <c r="V70" i="4" l="1"/>
  <c r="R70" i="4"/>
  <c r="N70" i="4"/>
  <c r="J70" i="4"/>
  <c r="F70" i="4"/>
  <c r="B70" i="4"/>
  <c r="U70" i="4"/>
  <c r="Q70" i="4"/>
  <c r="M70" i="4"/>
  <c r="I70" i="4"/>
  <c r="E70" i="4"/>
  <c r="T70" i="4"/>
  <c r="P70" i="4"/>
  <c r="L70" i="4"/>
  <c r="H70" i="4"/>
  <c r="D70" i="4"/>
  <c r="F5" i="4"/>
  <c r="S70" i="4"/>
  <c r="O70" i="4"/>
  <c r="K70" i="4"/>
  <c r="G70" i="4"/>
  <c r="C70" i="4"/>
  <c r="D8" i="1"/>
  <c r="E6" i="5"/>
  <c r="C8" i="2" s="1"/>
  <c r="D9" i="1" s="1"/>
  <c r="E7" i="5"/>
  <c r="V39" i="4"/>
  <c r="R39" i="4"/>
  <c r="N39" i="4"/>
  <c r="J39" i="4"/>
  <c r="F39" i="4"/>
  <c r="B39" i="4"/>
  <c r="U39" i="4"/>
  <c r="Q39" i="4"/>
  <c r="M39" i="4"/>
  <c r="I39" i="4"/>
  <c r="E39" i="4"/>
  <c r="T39" i="4"/>
  <c r="P39" i="4"/>
  <c r="L39" i="4"/>
  <c r="H39" i="4"/>
  <c r="D39" i="4"/>
  <c r="S39" i="4"/>
  <c r="O39" i="4"/>
  <c r="K39" i="4"/>
  <c r="G39" i="4"/>
  <c r="C39" i="4"/>
  <c r="E5" i="4"/>
  <c r="S30" i="5"/>
  <c r="O30" i="5"/>
  <c r="K30" i="5"/>
  <c r="G30" i="5"/>
  <c r="C30" i="5"/>
  <c r="V30" i="5"/>
  <c r="R30" i="5"/>
  <c r="N30" i="5"/>
  <c r="J30" i="5"/>
  <c r="F30" i="5"/>
  <c r="B30" i="5"/>
  <c r="U30" i="5"/>
  <c r="Q30" i="5"/>
  <c r="M30" i="5"/>
  <c r="I30" i="5"/>
  <c r="E30" i="5"/>
  <c r="T30" i="5"/>
  <c r="P30" i="5"/>
  <c r="L30" i="5"/>
  <c r="H30" i="5"/>
  <c r="D30" i="5"/>
  <c r="E5" i="5"/>
  <c r="F6" i="4"/>
  <c r="H7" i="2" s="1"/>
  <c r="F7" i="4"/>
  <c r="V52" i="5"/>
  <c r="R52" i="5"/>
  <c r="N52" i="5"/>
  <c r="U52" i="5"/>
  <c r="T52" i="5"/>
  <c r="S52" i="5"/>
  <c r="Q52" i="5"/>
  <c r="L52" i="5"/>
  <c r="H52" i="5"/>
  <c r="D52" i="5"/>
  <c r="P52" i="5"/>
  <c r="K52" i="5"/>
  <c r="G52" i="5"/>
  <c r="C52" i="5"/>
  <c r="O52" i="5"/>
  <c r="J52" i="5"/>
  <c r="F52" i="5"/>
  <c r="B52" i="5"/>
  <c r="F5" i="5"/>
  <c r="M52" i="5"/>
  <c r="I52" i="5"/>
  <c r="E52" i="5"/>
  <c r="T37" i="7"/>
  <c r="P37" i="7"/>
  <c r="L37" i="7"/>
  <c r="H37" i="7"/>
  <c r="D37" i="7"/>
  <c r="S37" i="7"/>
  <c r="O37" i="7"/>
  <c r="K37" i="7"/>
  <c r="G37" i="7"/>
  <c r="C37" i="7"/>
  <c r="V37" i="7"/>
  <c r="R37" i="7"/>
  <c r="N37" i="7"/>
  <c r="J37" i="7"/>
  <c r="F37" i="7"/>
  <c r="B37" i="7"/>
  <c r="U37" i="7"/>
  <c r="Q37" i="7"/>
  <c r="M37" i="7"/>
  <c r="I37" i="7"/>
  <c r="E37" i="7"/>
  <c r="E5" i="7"/>
  <c r="V66" i="7"/>
  <c r="R66" i="7"/>
  <c r="N66" i="7"/>
  <c r="J66" i="7"/>
  <c r="F66" i="7"/>
  <c r="B66" i="7"/>
  <c r="U66" i="7"/>
  <c r="Q66" i="7"/>
  <c r="M66" i="7"/>
  <c r="I66" i="7"/>
  <c r="E66" i="7"/>
  <c r="T66" i="7"/>
  <c r="P66" i="7"/>
  <c r="L66" i="7"/>
  <c r="H66" i="7"/>
  <c r="D66" i="7"/>
  <c r="F5" i="7"/>
  <c r="S66" i="7"/>
  <c r="O66" i="7"/>
  <c r="K66" i="7"/>
  <c r="G66" i="7"/>
  <c r="C66" i="7"/>
  <c r="E17" i="6"/>
  <c r="I17" i="6"/>
  <c r="M17" i="6"/>
  <c r="Q17" i="6"/>
  <c r="U17" i="6"/>
  <c r="C26" i="6"/>
  <c r="G26" i="6"/>
  <c r="K26" i="6"/>
  <c r="O26" i="6"/>
  <c r="S26" i="6"/>
  <c r="E17" i="8"/>
  <c r="I17" i="8"/>
  <c r="M17" i="8"/>
  <c r="Q17" i="8"/>
  <c r="U17" i="8"/>
  <c r="C26" i="8"/>
  <c r="G26" i="8"/>
  <c r="K26" i="8"/>
  <c r="O26" i="8"/>
  <c r="S26" i="8"/>
  <c r="E17" i="9"/>
  <c r="I17" i="9"/>
  <c r="M17" i="9"/>
  <c r="Q17" i="9"/>
  <c r="U17" i="9"/>
  <c r="C26" i="9"/>
  <c r="G26" i="9"/>
  <c r="K26" i="9"/>
  <c r="O26" i="9"/>
  <c r="S26" i="9"/>
  <c r="E17" i="10"/>
  <c r="I17" i="10"/>
  <c r="M17" i="10"/>
  <c r="Q17" i="10"/>
  <c r="U17" i="10"/>
  <c r="C26" i="10"/>
  <c r="G26" i="10"/>
  <c r="K26" i="10"/>
  <c r="O26" i="10"/>
  <c r="S26" i="10"/>
  <c r="E17" i="11"/>
  <c r="I17" i="11"/>
  <c r="M17" i="11"/>
  <c r="Q17" i="11"/>
  <c r="U17" i="11"/>
  <c r="C26" i="11"/>
  <c r="G26" i="11"/>
  <c r="K26" i="11"/>
  <c r="O26" i="11"/>
  <c r="S26" i="11"/>
  <c r="B17" i="6"/>
  <c r="F17" i="6"/>
  <c r="J17" i="6"/>
  <c r="N17" i="6"/>
  <c r="R17" i="6"/>
  <c r="V17" i="6"/>
  <c r="D26" i="6"/>
  <c r="H26" i="6"/>
  <c r="L26" i="6"/>
  <c r="P26" i="6"/>
  <c r="T26" i="6"/>
  <c r="B17" i="8"/>
  <c r="F17" i="8"/>
  <c r="J17" i="8"/>
  <c r="N17" i="8"/>
  <c r="R17" i="8"/>
  <c r="V17" i="8"/>
  <c r="D26" i="8"/>
  <c r="H26" i="8"/>
  <c r="L26" i="8"/>
  <c r="P26" i="8"/>
  <c r="T26" i="8"/>
  <c r="B17" i="9"/>
  <c r="F17" i="9"/>
  <c r="J17" i="9"/>
  <c r="N17" i="9"/>
  <c r="R17" i="9"/>
  <c r="V17" i="9"/>
  <c r="D26" i="9"/>
  <c r="H26" i="9"/>
  <c r="L26" i="9"/>
  <c r="P26" i="9"/>
  <c r="T26" i="9"/>
  <c r="B17" i="10"/>
  <c r="F17" i="10"/>
  <c r="J17" i="10"/>
  <c r="N17" i="10"/>
  <c r="R17" i="10"/>
  <c r="V17" i="10"/>
  <c r="D26" i="10"/>
  <c r="H26" i="10"/>
  <c r="L26" i="10"/>
  <c r="P26" i="10"/>
  <c r="T26" i="10"/>
  <c r="B17" i="11"/>
  <c r="F17" i="11"/>
  <c r="J17" i="11"/>
  <c r="N17" i="11"/>
  <c r="R17" i="11"/>
  <c r="V17" i="11"/>
  <c r="D26" i="11"/>
  <c r="H26" i="11"/>
  <c r="L26" i="11"/>
  <c r="P26" i="11"/>
  <c r="T26" i="11"/>
  <c r="C17" i="6"/>
  <c r="G17" i="6"/>
  <c r="K17" i="6"/>
  <c r="O17" i="6"/>
  <c r="S17" i="6"/>
  <c r="E26" i="6"/>
  <c r="I26" i="6"/>
  <c r="M26" i="6"/>
  <c r="Q26" i="6"/>
  <c r="U26" i="6"/>
  <c r="C17" i="8"/>
  <c r="G17" i="8"/>
  <c r="K17" i="8"/>
  <c r="O17" i="8"/>
  <c r="S17" i="8"/>
  <c r="E26" i="8"/>
  <c r="I26" i="8"/>
  <c r="M26" i="8"/>
  <c r="Q26" i="8"/>
  <c r="U26" i="8"/>
  <c r="C17" i="9"/>
  <c r="G17" i="9"/>
  <c r="K17" i="9"/>
  <c r="O17" i="9"/>
  <c r="S17" i="9"/>
  <c r="E26" i="9"/>
  <c r="I26" i="9"/>
  <c r="M26" i="9"/>
  <c r="Q26" i="9"/>
  <c r="U26" i="9"/>
  <c r="C17" i="10"/>
  <c r="G17" i="10"/>
  <c r="K17" i="10"/>
  <c r="O17" i="10"/>
  <c r="S17" i="10"/>
  <c r="E26" i="10"/>
  <c r="I26" i="10"/>
  <c r="M26" i="10"/>
  <c r="Q26" i="10"/>
  <c r="U26" i="10"/>
  <c r="C17" i="11"/>
  <c r="G17" i="11"/>
  <c r="K17" i="11"/>
  <c r="O17" i="11"/>
  <c r="S17" i="11"/>
  <c r="E26" i="11"/>
  <c r="I26" i="11"/>
  <c r="M26" i="11"/>
  <c r="Q26" i="11"/>
  <c r="U26" i="11"/>
  <c r="D17" i="6"/>
  <c r="H17" i="6"/>
  <c r="L17" i="6"/>
  <c r="P17" i="6"/>
  <c r="B26" i="6"/>
  <c r="F26" i="6"/>
  <c r="J26" i="6"/>
  <c r="N26" i="6"/>
  <c r="R26" i="6"/>
  <c r="D17" i="8"/>
  <c r="H17" i="8"/>
  <c r="L17" i="8"/>
  <c r="P17" i="8"/>
  <c r="B26" i="8"/>
  <c r="F26" i="8"/>
  <c r="J26" i="8"/>
  <c r="N26" i="8"/>
  <c r="R26" i="8"/>
  <c r="D17" i="9"/>
  <c r="H17" i="9"/>
  <c r="L17" i="9"/>
  <c r="P17" i="9"/>
  <c r="F26" i="9"/>
  <c r="J26" i="9"/>
  <c r="N26" i="9"/>
  <c r="R26" i="9"/>
  <c r="D17" i="10"/>
  <c r="H17" i="10"/>
  <c r="L17" i="10"/>
  <c r="P17" i="10"/>
  <c r="B26" i="10"/>
  <c r="F26" i="10"/>
  <c r="J26" i="10"/>
  <c r="N26" i="10"/>
  <c r="R26" i="10"/>
  <c r="D17" i="11"/>
  <c r="H17" i="11"/>
  <c r="L17" i="11"/>
  <c r="P17" i="11"/>
  <c r="B26" i="11"/>
  <c r="F26" i="11"/>
  <c r="J26" i="11"/>
  <c r="N26" i="11"/>
  <c r="R26" i="11"/>
  <c r="E8" i="7" l="1"/>
  <c r="B14" i="2"/>
  <c r="E8" i="4"/>
  <c r="B7" i="2"/>
  <c r="D16" i="1"/>
  <c r="D18" i="1" s="1"/>
  <c r="F8" i="5"/>
  <c r="G8" i="2"/>
  <c r="H15" i="2"/>
  <c r="H8" i="1"/>
  <c r="H16" i="1" s="1"/>
  <c r="H18" i="1" s="1"/>
  <c r="C15" i="2"/>
  <c r="E8" i="5"/>
  <c r="B8" i="2"/>
  <c r="F8" i="7"/>
  <c r="G14" i="2"/>
  <c r="F8" i="4"/>
  <c r="G7" i="2"/>
  <c r="D8" i="2" l="1"/>
  <c r="C9" i="1"/>
  <c r="E9" i="1" s="1"/>
  <c r="G9" i="1"/>
  <c r="I9" i="1" s="1"/>
  <c r="I8" i="2"/>
  <c r="I7" i="2"/>
  <c r="G15" i="2"/>
  <c r="G8" i="1"/>
  <c r="B15" i="2"/>
  <c r="D7" i="2"/>
  <c r="C8" i="1"/>
  <c r="G10" i="1"/>
  <c r="I10" i="1" s="1"/>
  <c r="I14" i="2"/>
  <c r="D14" i="2"/>
  <c r="C10" i="1"/>
  <c r="E10" i="1" s="1"/>
  <c r="G16" i="1" l="1"/>
  <c r="I8" i="1"/>
  <c r="E8" i="1"/>
  <c r="C16" i="1"/>
  <c r="D15" i="2"/>
  <c r="I15" i="2"/>
  <c r="E16" i="1" l="1"/>
  <c r="E18" i="1" s="1"/>
  <c r="C18" i="1"/>
  <c r="G18" i="1"/>
  <c r="I16" i="1"/>
  <c r="I18" i="1" s="1"/>
</calcChain>
</file>

<file path=xl/sharedStrings.xml><?xml version="1.0" encoding="utf-8"?>
<sst xmlns="http://schemas.openxmlformats.org/spreadsheetml/2006/main" count="1055" uniqueCount="129">
  <si>
    <t>Estimated Tax Revenue Impacts for Major City of Philadelphia Taxes by Fiscal Year</t>
  </si>
  <si>
    <t>Dollars in thousands</t>
  </si>
  <si>
    <t>Differences Relative to March Baseline</t>
  </si>
  <si>
    <t>Moderate</t>
  </si>
  <si>
    <t>Severe</t>
  </si>
  <si>
    <t>Tax</t>
  </si>
  <si>
    <t>Total</t>
  </si>
  <si>
    <t>Wage &amp; Earnings†</t>
  </si>
  <si>
    <t>Sales</t>
  </si>
  <si>
    <t>Business Income and Receipts††</t>
  </si>
  <si>
    <t>Realty Transfer</t>
  </si>
  <si>
    <t>Beverage</t>
  </si>
  <si>
    <t>Amusement</t>
  </si>
  <si>
    <t>Net Profits†,††</t>
  </si>
  <si>
    <t xml:space="preserve">Parking </t>
  </si>
  <si>
    <t>Total Difference</t>
  </si>
  <si>
    <t>Baseline</t>
  </si>
  <si>
    <t>Percent Change from Baseline</t>
  </si>
  <si>
    <t>† Includes both the City and PICA portions of the tax</t>
  </si>
  <si>
    <t xml:space="preserve">†† Large revenue shifts from FY20 to FY21 due to changes to filing date for BIRT and NPT from April 2020 to July 2020 </t>
  </si>
  <si>
    <t>Note: Baseline estimates from FY21 - FY25 Five Year Financial Plan, as proposed on March 5, 2020.</t>
  </si>
  <si>
    <t>FY20</t>
  </si>
  <si>
    <t>FY21</t>
  </si>
  <si>
    <t>Total Impact</t>
  </si>
  <si>
    <t>Estimated Fund Balance pre-COVID</t>
  </si>
  <si>
    <t xml:space="preserve">Revenue Losses </t>
  </si>
  <si>
    <t>Wage Tax</t>
  </si>
  <si>
    <t>Sales Tax</t>
  </si>
  <si>
    <t>Realty Transfer Tax</t>
  </si>
  <si>
    <t>Soda Tax</t>
  </si>
  <si>
    <t>Amusement Tax</t>
  </si>
  <si>
    <t>Net Profits Tax</t>
  </si>
  <si>
    <t>BIRT</t>
  </si>
  <si>
    <t>Wage</t>
  </si>
  <si>
    <t>Sector</t>
  </si>
  <si>
    <t>FY20 Q4</t>
  </si>
  <si>
    <t>FY21 Q1</t>
  </si>
  <si>
    <t>FY21 Q2</t>
  </si>
  <si>
    <t>FY21 Q3</t>
  </si>
  <si>
    <t>FY21 Q4</t>
  </si>
  <si>
    <t>FY22 Q1</t>
  </si>
  <si>
    <t>FY22 Q2</t>
  </si>
  <si>
    <t>Arts, Entertainment, and Other Recreation</t>
  </si>
  <si>
    <t>Banking &amp; Credit Unions</t>
  </si>
  <si>
    <t>Construction</t>
  </si>
  <si>
    <t>Education</t>
  </si>
  <si>
    <t>Government</t>
  </si>
  <si>
    <t>Health and Social Services</t>
  </si>
  <si>
    <t>Hotels</t>
  </si>
  <si>
    <t>Insurance</t>
  </si>
  <si>
    <t>Manufacturing (includes headquarter offices &amp; factories)</t>
  </si>
  <si>
    <t>Other Sectors</t>
  </si>
  <si>
    <t>Professional  Services</t>
  </si>
  <si>
    <t>Public Utilities</t>
  </si>
  <si>
    <t>Publishing, Broadcasting, and Other Information</t>
  </si>
  <si>
    <t>Real Estate, Rental and Leasing</t>
  </si>
  <si>
    <t>Restaurants</t>
  </si>
  <si>
    <t>Retail Trade</t>
  </si>
  <si>
    <t>Securities / Financial Investments</t>
  </si>
  <si>
    <t>Sport Teams</t>
  </si>
  <si>
    <t>Telecommunication</t>
  </si>
  <si>
    <t>Transportation and Warehousing</t>
  </si>
  <si>
    <t>Unclassified Accounts</t>
  </si>
  <si>
    <t>Wholesale Trade</t>
  </si>
  <si>
    <t>All Other Sectors</t>
  </si>
  <si>
    <t>Car and truck rental</t>
  </si>
  <si>
    <t>Manufacturing</t>
  </si>
  <si>
    <t>Rentals except car and truck rentals</t>
  </si>
  <si>
    <t>Repair services</t>
  </si>
  <si>
    <t>Restaurants, bars, concessionaires and caterers</t>
  </si>
  <si>
    <t>Services other than repair services</t>
  </si>
  <si>
    <t>Telecommunications</t>
  </si>
  <si>
    <t>Total Retail</t>
  </si>
  <si>
    <t>Wholesale</t>
  </si>
  <si>
    <t>RTT</t>
  </si>
  <si>
    <t>Banking and Related Activities</t>
  </si>
  <si>
    <t>Business Support Services **1</t>
  </si>
  <si>
    <t>Educational Services</t>
  </si>
  <si>
    <t>Financial Investment Services</t>
  </si>
  <si>
    <t>Hotels and Other Accommodations</t>
  </si>
  <si>
    <t>Information, subtotal</t>
  </si>
  <si>
    <t>Manufacturing, subtotal</t>
  </si>
  <si>
    <t>Other Services  **2</t>
  </si>
  <si>
    <t>Professional Services, subtotal</t>
  </si>
  <si>
    <t>Real Estate (including REITS)</t>
  </si>
  <si>
    <t>Restaurants, Bars, and Other Food Services</t>
  </si>
  <si>
    <t>Sports</t>
  </si>
  <si>
    <t>Transportation and Storage</t>
  </si>
  <si>
    <t>Unclassified</t>
  </si>
  <si>
    <t>Soda</t>
  </si>
  <si>
    <t>Parking</t>
  </si>
  <si>
    <t>NPT</t>
  </si>
  <si>
    <t>Wage Tax Forecasts</t>
  </si>
  <si>
    <t>FY22</t>
  </si>
  <si>
    <t>Moderate Duration Scenario</t>
  </si>
  <si>
    <t>Arts, Entertainment, and Other Recreation</t>
  </si>
  <si>
    <t>Banking &amp; Credit Unions</t>
  </si>
  <si>
    <t>Health and Social Services</t>
  </si>
  <si>
    <t>Manufacturing (includes headquarter offices &amp; factories)</t>
  </si>
  <si>
    <t>Other Sectors</t>
  </si>
  <si>
    <t>Professional  Services</t>
  </si>
  <si>
    <t>Public Utilities</t>
  </si>
  <si>
    <t>Publishing, Broadcasting, and Other Information</t>
  </si>
  <si>
    <t>Real Estate, Rental and Leasing</t>
  </si>
  <si>
    <t>Retail Trade</t>
  </si>
  <si>
    <t>Securities / Financial Investments</t>
  </si>
  <si>
    <t>Sport Teams</t>
  </si>
  <si>
    <t>Transportation and Warehousing</t>
  </si>
  <si>
    <t>Unclassified Accounts</t>
  </si>
  <si>
    <t>Wholesale Trade</t>
  </si>
  <si>
    <t>Cumulative Total</t>
  </si>
  <si>
    <t>Severe Duration Scenario</t>
  </si>
  <si>
    <t>Data</t>
  </si>
  <si>
    <t>Scenario</t>
  </si>
  <si>
    <t>baseline</t>
  </si>
  <si>
    <t>moderate</t>
  </si>
  <si>
    <t>severe</t>
  </si>
  <si>
    <t>actual</t>
  </si>
  <si>
    <t>Sales Tax Forecasts</t>
  </si>
  <si>
    <t>Realty Transfer Tax (RTT) Forecasts</t>
  </si>
  <si>
    <t>Moderate Scenario</t>
  </si>
  <si>
    <t>Calendar Year 2020</t>
  </si>
  <si>
    <t>Calendar Year 2021</t>
  </si>
  <si>
    <t>Severe Scenario</t>
  </si>
  <si>
    <t>BIRT Forecasts</t>
  </si>
  <si>
    <t>Soda Tax Forecasts</t>
  </si>
  <si>
    <t>Parking Tax Forecasts</t>
  </si>
  <si>
    <t>Amusement Tax Forecasts</t>
  </si>
  <si>
    <t>NPT 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</si>
</sst>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3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theme="1"/>
      <name val="Calibri (Body)"/>
    </font>
    <font>
      <sz val="12"/>
      <color theme="1"/>
      <name val="Calibri (Body)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4"/>
      <color theme="1"/>
      <name val="Calibri (Body)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rgb="FFC00000"/>
      <name val="Calibri (Body)"/>
    </font>
    <font>
      <sz val="14"/>
      <color rgb="FFC00000"/>
      <name val="Calibri"/>
      <family val="2"/>
      <scheme val="minor"/>
    </font>
    <font>
      <sz val="12"/>
      <name val="Calibri (Body)"/>
    </font>
    <font>
      <b/>
      <sz val="12"/>
      <name val="Calibri"/>
      <family val="2"/>
    </font>
    <font>
      <sz val="12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15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i/>
      <sz val="11"/>
      <color theme="1"/>
      <name val="Open Sans Regular"/>
    </font>
    <font>
      <b/>
      <sz val="13"/>
      <color theme="1"/>
      <name val="Open Sans Regular"/>
    </font>
    <font>
      <i/>
      <sz val="10"/>
      <color theme="1"/>
      <name val="Open Sans Regular"/>
    </font>
    <font>
      <sz val="10"/>
      <color theme="1"/>
      <name val="Open Sans Regular"/>
    </font>
    <font>
      <b/>
      <sz val="10"/>
      <color theme="1"/>
      <name val="Open Sans Regular"/>
    </font>
    <font>
      <b/>
      <i/>
      <sz val="10"/>
      <color theme="1"/>
      <name val="Open Sans Regular"/>
    </font>
    <font>
      <b/>
      <sz val="12"/>
      <name val="Calibri"/>
      <family val="2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/>
    <xf numFmtId="0" fontId="4" fillId="0" borderId="0"/>
    <xf numFmtId="44" fontId="4" fillId="0" borderId="0"/>
    <xf numFmtId="44" fontId="1" fillId="0" borderId="0"/>
    <xf numFmtId="9" fontId="1" fillId="0" borderId="0"/>
  </cellStyleXfs>
  <cellXfs count="139">
    <xf numFmtId="0" fontId="0" fillId="0" borderId="0" xfId="0"/>
    <xf numFmtId="0" fontId="2" fillId="0" borderId="2" xfId="0" applyFont="1" applyBorder="1"/>
    <xf numFmtId="0" fontId="5" fillId="0" borderId="0" xfId="0" applyFont="1"/>
    <xf numFmtId="164" fontId="0" fillId="0" borderId="0" xfId="0" applyNumberFormat="1"/>
    <xf numFmtId="0" fontId="11" fillId="0" borderId="0" xfId="2" applyFont="1"/>
    <xf numFmtId="0" fontId="15" fillId="0" borderId="5" xfId="2" applyFont="1" applyBorder="1" applyAlignment="1">
      <alignment horizontal="left" vertical="top"/>
    </xf>
    <xf numFmtId="14" fontId="15" fillId="0" borderId="5" xfId="2" applyNumberFormat="1" applyFont="1" applyBorder="1" applyAlignment="1">
      <alignment horizontal="center" vertical="top"/>
    </xf>
    <xf numFmtId="0" fontId="15" fillId="0" borderId="0" xfId="2" applyFont="1" applyAlignment="1">
      <alignment horizontal="left" vertical="top"/>
    </xf>
    <xf numFmtId="0" fontId="2" fillId="0" borderId="1" xfId="0" applyFont="1" applyBorder="1"/>
    <xf numFmtId="0" fontId="12" fillId="0" borderId="0" xfId="2" applyFont="1"/>
    <xf numFmtId="0" fontId="15" fillId="0" borderId="14" xfId="2" applyFont="1" applyBorder="1" applyAlignment="1">
      <alignment horizontal="left" vertical="top"/>
    </xf>
    <xf numFmtId="0" fontId="6" fillId="0" borderId="0" xfId="2" applyFont="1"/>
    <xf numFmtId="0" fontId="18" fillId="0" borderId="0" xfId="2" applyFont="1"/>
    <xf numFmtId="14" fontId="2" fillId="0" borderId="7" xfId="0" applyNumberFormat="1" applyFont="1" applyBorder="1"/>
    <xf numFmtId="14" fontId="2" fillId="0" borderId="4" xfId="0" applyNumberFormat="1" applyFont="1" applyBorder="1"/>
    <xf numFmtId="14" fontId="5" fillId="0" borderId="1" xfId="2" applyNumberFormat="1" applyFont="1" applyBorder="1"/>
    <xf numFmtId="0" fontId="10" fillId="3" borderId="0" xfId="2" applyFont="1" applyFill="1"/>
    <xf numFmtId="0" fontId="14" fillId="0" borderId="0" xfId="2" applyFont="1"/>
    <xf numFmtId="0" fontId="16" fillId="0" borderId="0" xfId="2" applyFont="1"/>
    <xf numFmtId="0" fontId="19" fillId="0" borderId="10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0" fontId="19" fillId="0" borderId="15" xfId="2" applyFont="1" applyBorder="1" applyAlignment="1">
      <alignment horizontal="center"/>
    </xf>
    <xf numFmtId="0" fontId="19" fillId="0" borderId="13" xfId="2" applyFont="1" applyBorder="1" applyAlignment="1">
      <alignment horizont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14" fontId="15" fillId="0" borderId="6" xfId="2" applyNumberFormat="1" applyFont="1" applyBorder="1" applyAlignment="1">
      <alignment horizontal="center" vertical="top"/>
    </xf>
    <xf numFmtId="41" fontId="0" fillId="0" borderId="14" xfId="0" applyNumberFormat="1" applyBorder="1"/>
    <xf numFmtId="0" fontId="0" fillId="0" borderId="17" xfId="0" applyBorder="1"/>
    <xf numFmtId="0" fontId="0" fillId="0" borderId="3" xfId="0" applyBorder="1"/>
    <xf numFmtId="0" fontId="14" fillId="2" borderId="0" xfId="2" applyFont="1" applyFill="1"/>
    <xf numFmtId="0" fontId="10" fillId="2" borderId="0" xfId="2" applyFont="1" applyFill="1"/>
    <xf numFmtId="0" fontId="0" fillId="0" borderId="2" xfId="0" applyBorder="1"/>
    <xf numFmtId="0" fontId="3" fillId="0" borderId="0" xfId="2" applyFont="1"/>
    <xf numFmtId="0" fontId="5" fillId="0" borderId="14" xfId="0" applyFont="1" applyBorder="1"/>
    <xf numFmtId="0" fontId="2" fillId="0" borderId="14" xfId="0" applyFont="1" applyBorder="1"/>
    <xf numFmtId="9" fontId="24" fillId="0" borderId="0" xfId="0" applyNumberFormat="1" applyFont="1" applyAlignment="1">
      <alignment horizontal="center" vertical="top"/>
    </xf>
    <xf numFmtId="0" fontId="25" fillId="5" borderId="0" xfId="0" applyFont="1" applyFill="1" applyAlignment="1">
      <alignment horizontal="center" vertical="top"/>
    </xf>
    <xf numFmtId="0" fontId="25" fillId="6" borderId="0" xfId="0" applyFont="1" applyFill="1" applyAlignment="1">
      <alignment horizontal="center" vertical="top"/>
    </xf>
    <xf numFmtId="9" fontId="23" fillId="0" borderId="18" xfId="1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165" fontId="1" fillId="0" borderId="0" xfId="1" applyNumberFormat="1"/>
    <xf numFmtId="9" fontId="1" fillId="0" borderId="0" xfId="1"/>
    <xf numFmtId="9" fontId="24" fillId="0" borderId="0" xfId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17" fillId="0" borderId="0" xfId="0" applyFont="1" applyAlignment="1">
      <alignment horizontal="right" wrapText="1"/>
    </xf>
    <xf numFmtId="9" fontId="1" fillId="0" borderId="0" xfId="1" applyAlignment="1">
      <alignment horizontal="right"/>
    </xf>
    <xf numFmtId="9" fontId="23" fillId="0" borderId="0" xfId="1" applyFont="1" applyAlignment="1">
      <alignment horizontal="center" vertical="top"/>
    </xf>
    <xf numFmtId="165" fontId="23" fillId="0" borderId="0" xfId="1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7" fillId="7" borderId="0" xfId="0" applyFont="1" applyFill="1" applyAlignment="1">
      <alignment horizontal="center" vertical="top"/>
    </xf>
    <xf numFmtId="0" fontId="27" fillId="8" borderId="0" xfId="0" applyFont="1" applyFill="1" applyAlignment="1">
      <alignment horizontal="center" vertical="top"/>
    </xf>
    <xf numFmtId="41" fontId="0" fillId="0" borderId="0" xfId="0" applyNumberFormat="1"/>
    <xf numFmtId="0" fontId="2" fillId="0" borderId="0" xfId="0" applyFont="1"/>
    <xf numFmtId="41" fontId="2" fillId="0" borderId="0" xfId="0" applyNumberFormat="1" applyFont="1"/>
    <xf numFmtId="0" fontId="28" fillId="0" borderId="22" xfId="0" applyFont="1" applyBorder="1"/>
    <xf numFmtId="0" fontId="28" fillId="0" borderId="2" xfId="0" applyFont="1" applyBorder="1"/>
    <xf numFmtId="0" fontId="29" fillId="0" borderId="4" xfId="0" applyFont="1" applyBorder="1" applyAlignment="1">
      <alignment horizontal="center" vertical="center"/>
    </xf>
    <xf numFmtId="0" fontId="29" fillId="0" borderId="22" xfId="0" applyFont="1" applyBorder="1"/>
    <xf numFmtId="0" fontId="30" fillId="0" borderId="21" xfId="0" applyFont="1" applyBorder="1"/>
    <xf numFmtId="0" fontId="29" fillId="0" borderId="7" xfId="0" applyFont="1" applyBorder="1" applyAlignment="1">
      <alignment horizontal="center"/>
    </xf>
    <xf numFmtId="166" fontId="28" fillId="9" borderId="21" xfId="4" applyNumberFormat="1" applyFont="1" applyFill="1" applyBorder="1"/>
    <xf numFmtId="166" fontId="28" fillId="0" borderId="22" xfId="4" applyNumberFormat="1" applyFont="1" applyBorder="1"/>
    <xf numFmtId="166" fontId="28" fillId="9" borderId="22" xfId="4" applyNumberFormat="1" applyFont="1" applyFill="1" applyBorder="1"/>
    <xf numFmtId="166" fontId="20" fillId="0" borderId="10" xfId="2" applyNumberFormat="1" applyFont="1" applyBorder="1"/>
    <xf numFmtId="166" fontId="20" fillId="0" borderId="11" xfId="2" applyNumberFormat="1" applyFont="1" applyBorder="1"/>
    <xf numFmtId="166" fontId="21" fillId="0" borderId="12" xfId="2" applyNumberFormat="1" applyFont="1" applyBorder="1"/>
    <xf numFmtId="166" fontId="21" fillId="0" borderId="8" xfId="2" applyNumberFormat="1" applyFont="1" applyBorder="1"/>
    <xf numFmtId="166" fontId="21" fillId="0" borderId="15" xfId="2" applyNumberFormat="1" applyFont="1" applyBorder="1"/>
    <xf numFmtId="166" fontId="21" fillId="0" borderId="16" xfId="2" applyNumberFormat="1" applyFont="1" applyBorder="1"/>
    <xf numFmtId="166" fontId="21" fillId="0" borderId="13" xfId="2" applyNumberFormat="1" applyFont="1" applyBorder="1"/>
    <xf numFmtId="166" fontId="21" fillId="0" borderId="9" xfId="2" applyNumberFormat="1" applyFont="1" applyBorder="1"/>
    <xf numFmtId="166" fontId="8" fillId="0" borderId="0" xfId="2" applyNumberFormat="1" applyFont="1"/>
    <xf numFmtId="166" fontId="8" fillId="0" borderId="0" xfId="3" applyNumberFormat="1" applyFont="1"/>
    <xf numFmtId="166" fontId="14" fillId="0" borderId="0" xfId="3" applyNumberFormat="1" applyFont="1"/>
    <xf numFmtId="166" fontId="10" fillId="0" borderId="0" xfId="3" applyNumberFormat="1" applyFont="1"/>
    <xf numFmtId="166" fontId="10" fillId="0" borderId="14" xfId="3" applyNumberFormat="1" applyFont="1" applyBorder="1"/>
    <xf numFmtId="166" fontId="1" fillId="0" borderId="0" xfId="4" applyNumberFormat="1"/>
    <xf numFmtId="166" fontId="2" fillId="0" borderId="0" xfId="4" applyNumberFormat="1" applyFont="1"/>
    <xf numFmtId="166" fontId="7" fillId="0" borderId="0" xfId="4" applyNumberFormat="1" applyFont="1"/>
    <xf numFmtId="166" fontId="22" fillId="0" borderId="0" xfId="2" applyNumberFormat="1" applyFont="1" applyAlignment="1">
      <alignment horizontal="center" vertical="top"/>
    </xf>
    <xf numFmtId="166" fontId="22" fillId="0" borderId="14" xfId="2" applyNumberFormat="1" applyFont="1" applyBorder="1" applyAlignment="1">
      <alignment horizontal="center" vertical="top"/>
    </xf>
    <xf numFmtId="0" fontId="29" fillId="0" borderId="23" xfId="0" applyFont="1" applyBorder="1" applyAlignment="1">
      <alignment horizontal="center" vertical="center"/>
    </xf>
    <xf numFmtId="0" fontId="28" fillId="0" borderId="0" xfId="0" applyFont="1"/>
    <xf numFmtId="0" fontId="29" fillId="9" borderId="24" xfId="0" applyFont="1" applyFill="1" applyBorder="1"/>
    <xf numFmtId="0" fontId="28" fillId="9" borderId="24" xfId="0" applyFont="1" applyFill="1" applyBorder="1"/>
    <xf numFmtId="0" fontId="28" fillId="0" borderId="18" xfId="0" applyFont="1" applyBorder="1"/>
    <xf numFmtId="0" fontId="28" fillId="9" borderId="18" xfId="0" applyFont="1" applyFill="1" applyBorder="1"/>
    <xf numFmtId="166" fontId="29" fillId="9" borderId="21" xfId="4" applyNumberFormat="1" applyFont="1" applyFill="1" applyBorder="1"/>
    <xf numFmtId="0" fontId="29" fillId="9" borderId="18" xfId="0" applyFont="1" applyFill="1" applyBorder="1"/>
    <xf numFmtId="0" fontId="29" fillId="0" borderId="18" xfId="0" applyFont="1" applyBorder="1"/>
    <xf numFmtId="166" fontId="29" fillId="0" borderId="22" xfId="4" applyNumberFormat="1" applyFont="1" applyBorder="1"/>
    <xf numFmtId="165" fontId="29" fillId="9" borderId="22" xfId="1" applyNumberFormat="1" applyFont="1" applyFill="1" applyBorder="1"/>
    <xf numFmtId="165" fontId="29" fillId="9" borderId="0" xfId="1" applyNumberFormat="1" applyFont="1" applyFill="1"/>
    <xf numFmtId="165" fontId="34" fillId="0" borderId="2" xfId="1" applyNumberFormat="1" applyFont="1" applyBorder="1"/>
    <xf numFmtId="166" fontId="28" fillId="9" borderId="27" xfId="4" applyNumberFormat="1" applyFont="1" applyFill="1" applyBorder="1"/>
    <xf numFmtId="166" fontId="28" fillId="0" borderId="0" xfId="4" applyNumberFormat="1" applyFont="1"/>
    <xf numFmtId="166" fontId="28" fillId="9" borderId="0" xfId="4" applyNumberFormat="1" applyFont="1" applyFill="1"/>
    <xf numFmtId="166" fontId="29" fillId="9" borderId="27" xfId="4" applyNumberFormat="1" applyFont="1" applyFill="1" applyBorder="1"/>
    <xf numFmtId="166" fontId="29" fillId="0" borderId="0" xfId="4" applyNumberFormat="1" applyFont="1"/>
    <xf numFmtId="165" fontId="34" fillId="0" borderId="28" xfId="1" applyNumberFormat="1" applyFont="1" applyBorder="1"/>
    <xf numFmtId="0" fontId="32" fillId="0" borderId="29" xfId="0" applyFont="1" applyBorder="1"/>
    <xf numFmtId="0" fontId="33" fillId="0" borderId="1" xfId="0" applyFont="1" applyBorder="1"/>
    <xf numFmtId="0" fontId="33" fillId="0" borderId="3" xfId="0" applyFont="1" applyBorder="1"/>
    <xf numFmtId="0" fontId="32" fillId="0" borderId="24" xfId="0" applyFont="1" applyBorder="1"/>
    <xf numFmtId="165" fontId="35" fillId="0" borderId="27" xfId="1" applyNumberFormat="1" applyFont="1" applyBorder="1"/>
    <xf numFmtId="0" fontId="32" fillId="0" borderId="18" xfId="0" applyFont="1" applyBorder="1"/>
    <xf numFmtId="165" fontId="35" fillId="0" borderId="0" xfId="1" applyNumberFormat="1" applyFont="1"/>
    <xf numFmtId="0" fontId="36" fillId="0" borderId="30" xfId="0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right"/>
    </xf>
    <xf numFmtId="0" fontId="10" fillId="0" borderId="0" xfId="2" applyFont="1"/>
    <xf numFmtId="6" fontId="2" fillId="0" borderId="0" xfId="0" applyNumberFormat="1" applyFont="1"/>
    <xf numFmtId="44" fontId="1" fillId="0" borderId="0" xfId="4"/>
    <xf numFmtId="44" fontId="1" fillId="0" borderId="14" xfId="4" applyBorder="1"/>
    <xf numFmtId="0" fontId="37" fillId="0" borderId="31" xfId="0" applyFont="1" applyBorder="1" applyAlignment="1">
      <alignment horizontal="center" vertical="top"/>
    </xf>
    <xf numFmtId="0" fontId="37" fillId="0" borderId="31" xfId="2" applyFont="1" applyBorder="1" applyAlignment="1">
      <alignment horizontal="center" vertical="top"/>
    </xf>
    <xf numFmtId="44" fontId="2" fillId="0" borderId="0" xfId="4" applyFont="1"/>
    <xf numFmtId="0" fontId="29" fillId="0" borderId="30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1" fillId="0" borderId="21" xfId="0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29" fillId="0" borderId="4" xfId="0" applyFont="1" applyBorder="1" applyAlignment="1">
      <alignment horizontal="center"/>
    </xf>
    <xf numFmtId="0" fontId="0" fillId="0" borderId="7" xfId="0" applyBorder="1"/>
    <xf numFmtId="0" fontId="0" fillId="0" borderId="4" xfId="0" applyBorder="1"/>
    <xf numFmtId="6" fontId="3" fillId="6" borderId="0" xfId="0" applyNumberFormat="1" applyFont="1" applyFill="1" applyAlignment="1">
      <alignment horizontal="center"/>
    </xf>
    <xf numFmtId="0" fontId="0" fillId="0" borderId="0" xfId="0"/>
    <xf numFmtId="6" fontId="3" fillId="4" borderId="0" xfId="0" applyNumberFormat="1" applyFont="1" applyFill="1" applyAlignment="1">
      <alignment horizontal="center"/>
    </xf>
    <xf numFmtId="0" fontId="13" fillId="5" borderId="0" xfId="2" applyFont="1" applyFill="1" applyAlignment="1">
      <alignment horizontal="center"/>
    </xf>
    <xf numFmtId="0" fontId="0" fillId="0" borderId="0" xfId="0" applyAlignment="1">
      <alignment horizontal="right"/>
    </xf>
    <xf numFmtId="0" fontId="13" fillId="6" borderId="0" xfId="2" applyFont="1" applyFill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/>
    <xf numFmtId="0" fontId="13" fillId="2" borderId="0" xfId="2" applyFont="1" applyFill="1" applyAlignment="1">
      <alignment horizontal="center"/>
    </xf>
    <xf numFmtId="0" fontId="13" fillId="3" borderId="1" xfId="2" applyFont="1" applyFill="1" applyBorder="1" applyAlignment="1">
      <alignment horizontal="center"/>
    </xf>
    <xf numFmtId="0" fontId="0" fillId="0" borderId="1" xfId="0" applyBorder="1"/>
    <xf numFmtId="0" fontId="14" fillId="0" borderId="5" xfId="2" applyFont="1" applyBorder="1" applyAlignment="1">
      <alignment horizontal="center"/>
    </xf>
    <xf numFmtId="0" fontId="13" fillId="3" borderId="0" xfId="2" applyFont="1" applyFill="1" applyAlignment="1">
      <alignment horizontal="center"/>
    </xf>
  </cellXfs>
  <cellStyles count="6">
    <cellStyle name="Currency" xfId="4" builtinId="4"/>
    <cellStyle name="Currency 2" xfId="3" xr:uid="{00000000-0005-0000-0000-000003000000}"/>
    <cellStyle name="Normal" xfId="0" builtinId="0"/>
    <cellStyle name="Normal 2" xfId="2" xr:uid="{00000000-0005-0000-0000-000002000000}"/>
    <cellStyle name="Percent" xfId="1" builtinId="5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I21"/>
  <sheetViews>
    <sheetView showGridLines="0" tabSelected="1" zoomScale="110" zoomScaleNormal="110" workbookViewId="0">
      <selection activeCell="B25" sqref="B25"/>
    </sheetView>
  </sheetViews>
  <sheetFormatPr baseColWidth="10" defaultRowHeight="19"/>
  <cols>
    <col min="1" max="1" width="7" style="82" customWidth="1"/>
    <col min="2" max="2" width="31.5" style="82" customWidth="1"/>
    <col min="3" max="5" width="12.83203125" style="82" customWidth="1"/>
    <col min="6" max="6" width="0.6640625" style="82" customWidth="1"/>
    <col min="7" max="9" width="12.83203125" style="82" customWidth="1"/>
    <col min="10" max="19" width="10.83203125" style="82" customWidth="1"/>
    <col min="20" max="16384" width="10.83203125" style="82"/>
  </cols>
  <sheetData>
    <row r="3" spans="2:9" ht="20" customHeight="1">
      <c r="B3" s="120" t="s">
        <v>0</v>
      </c>
      <c r="C3" s="121"/>
      <c r="D3" s="121"/>
      <c r="E3" s="121"/>
      <c r="F3" s="121"/>
      <c r="G3" s="121"/>
      <c r="H3" s="121"/>
      <c r="I3" s="122"/>
    </row>
    <row r="4" spans="2:9" ht="16" customHeight="1">
      <c r="B4" s="105" t="s">
        <v>1</v>
      </c>
      <c r="I4" s="55"/>
    </row>
    <row r="5" spans="2:9">
      <c r="B5" s="58"/>
      <c r="C5" s="123" t="s">
        <v>2</v>
      </c>
      <c r="D5" s="124"/>
      <c r="E5" s="124"/>
      <c r="F5" s="124"/>
      <c r="G5" s="124"/>
      <c r="H5" s="124"/>
      <c r="I5" s="125"/>
    </row>
    <row r="6" spans="2:9">
      <c r="B6" s="54"/>
      <c r="C6" s="117" t="s">
        <v>3</v>
      </c>
      <c r="D6" s="118"/>
      <c r="E6" s="119"/>
      <c r="F6" s="59"/>
      <c r="G6" s="117" t="s">
        <v>4</v>
      </c>
      <c r="H6" s="118"/>
      <c r="I6" s="119"/>
    </row>
    <row r="7" spans="2:9">
      <c r="B7" s="57" t="s">
        <v>5</v>
      </c>
      <c r="C7" s="81">
        <v>2020</v>
      </c>
      <c r="D7" s="81">
        <v>2021</v>
      </c>
      <c r="E7" s="81" t="s">
        <v>6</v>
      </c>
      <c r="F7" s="56"/>
      <c r="G7" s="56">
        <v>2020</v>
      </c>
      <c r="H7" s="81">
        <v>2021</v>
      </c>
      <c r="I7" s="81" t="s">
        <v>6</v>
      </c>
    </row>
    <row r="8" spans="2:9" ht="21" customHeight="1">
      <c r="B8" s="84" t="s">
        <v>7</v>
      </c>
      <c r="C8" s="60">
        <f>Summary!B7/1000</f>
        <v>-57476.560640329037</v>
      </c>
      <c r="D8" s="60">
        <f>Summary!C7/1000</f>
        <v>-51873.060793726851</v>
      </c>
      <c r="E8" s="60">
        <f t="shared" ref="E8:E16" si="0">SUM(C8:D8)</f>
        <v>-109349.62143405588</v>
      </c>
      <c r="F8" s="94"/>
      <c r="G8" s="60">
        <f>Summary!G7/1000</f>
        <v>-121990.90619367841</v>
      </c>
      <c r="H8" s="60">
        <f>Summary!H7/1000</f>
        <v>-138982.0167664614</v>
      </c>
      <c r="I8" s="60">
        <f t="shared" ref="I8:I16" si="1">SUM(G8:H8)</f>
        <v>-260972.92296013981</v>
      </c>
    </row>
    <row r="9" spans="2:9">
      <c r="B9" s="85" t="s">
        <v>8</v>
      </c>
      <c r="C9" s="61">
        <f>Summary!B8/1000</f>
        <v>-26484.68987361054</v>
      </c>
      <c r="D9" s="61">
        <f>Summary!C8/1000</f>
        <v>-38316.17777571467</v>
      </c>
      <c r="E9" s="61">
        <f t="shared" si="0"/>
        <v>-64800.867649325213</v>
      </c>
      <c r="F9" s="95"/>
      <c r="G9" s="61">
        <f>Summary!G8/1000</f>
        <v>-38190.246157471083</v>
      </c>
      <c r="H9" s="61">
        <f>Summary!H8/1000</f>
        <v>-64378.845877599248</v>
      </c>
      <c r="I9" s="61">
        <f t="shared" si="1"/>
        <v>-102569.09203507032</v>
      </c>
    </row>
    <row r="10" spans="2:9" ht="21" customHeight="1">
      <c r="B10" s="86" t="s">
        <v>9</v>
      </c>
      <c r="C10" s="62">
        <f>Summary!B14/1000</f>
        <v>-368224.40445911745</v>
      </c>
      <c r="D10" s="62">
        <f>Summary!C14/1000</f>
        <v>293743.19297417009</v>
      </c>
      <c r="E10" s="62">
        <f t="shared" si="0"/>
        <v>-74481.211484947358</v>
      </c>
      <c r="F10" s="96"/>
      <c r="G10" s="62">
        <f>Summary!G14/1000</f>
        <v>-369790.91442217462</v>
      </c>
      <c r="H10" s="62">
        <f>Summary!H14/1000</f>
        <v>246662.04824936713</v>
      </c>
      <c r="I10" s="62">
        <f t="shared" si="1"/>
        <v>-123128.86617280749</v>
      </c>
    </row>
    <row r="11" spans="2:9">
      <c r="B11" s="85" t="s">
        <v>10</v>
      </c>
      <c r="C11" s="61">
        <f>Summary!B9/1000</f>
        <v>-24372.191860057315</v>
      </c>
      <c r="D11" s="61">
        <f>Summary!C9/1000</f>
        <v>-25617.556511571544</v>
      </c>
      <c r="E11" s="61">
        <f t="shared" si="0"/>
        <v>-49989.748371628855</v>
      </c>
      <c r="F11" s="95"/>
      <c r="G11" s="61">
        <f>Summary!G9/1000</f>
        <v>-24372.191860057315</v>
      </c>
      <c r="H11" s="61">
        <f>Summary!H9/1000</f>
        <v>-59768.570034714627</v>
      </c>
      <c r="I11" s="61">
        <f t="shared" si="1"/>
        <v>-84140.761894771946</v>
      </c>
    </row>
    <row r="12" spans="2:9">
      <c r="B12" s="86" t="s">
        <v>11</v>
      </c>
      <c r="C12" s="62">
        <f>Summary!B10/1000</f>
        <v>-5242.8193094313274</v>
      </c>
      <c r="D12" s="62">
        <f>Summary!C10/1000</f>
        <v>-3225.7640580053999</v>
      </c>
      <c r="E12" s="62">
        <f t="shared" si="0"/>
        <v>-8468.5833674367277</v>
      </c>
      <c r="F12" s="96"/>
      <c r="G12" s="62">
        <f>Summary!G10/1000</f>
        <v>-10485.638618862662</v>
      </c>
      <c r="H12" s="62">
        <f>Summary!H10/1000</f>
        <v>-9011.2993392480839</v>
      </c>
      <c r="I12" s="62">
        <f t="shared" si="1"/>
        <v>-19496.937958110746</v>
      </c>
    </row>
    <row r="13" spans="2:9">
      <c r="B13" s="85" t="s">
        <v>12</v>
      </c>
      <c r="C13" s="61">
        <f>Summary!B11/1000</f>
        <v>-4473.5097762431005</v>
      </c>
      <c r="D13" s="61">
        <f>Summary!C11/1000</f>
        <v>-6778.2999107023497</v>
      </c>
      <c r="E13" s="61">
        <f t="shared" si="0"/>
        <v>-11251.809686945449</v>
      </c>
      <c r="F13" s="95"/>
      <c r="G13" s="61">
        <f>Summary!G11/1000</f>
        <v>-5751.6554265982722</v>
      </c>
      <c r="H13" s="61">
        <f>Summary!H11/1000</f>
        <v>-9133.2796454666532</v>
      </c>
      <c r="I13" s="61">
        <f t="shared" si="1"/>
        <v>-14884.935072064925</v>
      </c>
    </row>
    <row r="14" spans="2:9" ht="21" customHeight="1">
      <c r="B14" s="86" t="s">
        <v>13</v>
      </c>
      <c r="C14" s="62">
        <f>Summary!B12/1000</f>
        <v>-47079.803360152444</v>
      </c>
      <c r="D14" s="62">
        <f>Summary!C12/1000</f>
        <v>37467.70270369175</v>
      </c>
      <c r="E14" s="62">
        <f t="shared" si="0"/>
        <v>-9612.1006564606942</v>
      </c>
      <c r="F14" s="96"/>
      <c r="G14" s="62">
        <f>Summary!G12/1000</f>
        <v>-47315.180236540466</v>
      </c>
      <c r="H14" s="62">
        <f>Summary!H12/1000</f>
        <v>31380.139493555605</v>
      </c>
      <c r="I14" s="62">
        <f t="shared" si="1"/>
        <v>-15935.04074298486</v>
      </c>
    </row>
    <row r="15" spans="2:9">
      <c r="B15" s="85" t="s">
        <v>14</v>
      </c>
      <c r="C15" s="61">
        <f>Summary!B13/1000</f>
        <v>-8011.5392044227301</v>
      </c>
      <c r="D15" s="61">
        <f>Summary!C13/1000</f>
        <v>-9066.2472580230133</v>
      </c>
      <c r="E15" s="61">
        <f t="shared" si="0"/>
        <v>-17077.786462445743</v>
      </c>
      <c r="F15" s="95"/>
      <c r="G15" s="61">
        <f>Summary!G13/1000</f>
        <v>-13352.565340704547</v>
      </c>
      <c r="H15" s="61">
        <f>Summary!H13/1000</f>
        <v>-15429.914805213079</v>
      </c>
      <c r="I15" s="61">
        <f t="shared" si="1"/>
        <v>-28782.480145917623</v>
      </c>
    </row>
    <row r="16" spans="2:9">
      <c r="B16" s="83" t="s">
        <v>15</v>
      </c>
      <c r="C16" s="87">
        <f>SUM(C8:C15)</f>
        <v>-541365.51848336391</v>
      </c>
      <c r="D16" s="87">
        <f>SUM(D8:D15)</f>
        <v>196333.78937011803</v>
      </c>
      <c r="E16" s="87">
        <f t="shared" si="0"/>
        <v>-345031.72911324585</v>
      </c>
      <c r="F16" s="97"/>
      <c r="G16" s="87">
        <f>SUM(G8:G15)</f>
        <v>-631249.29825608735</v>
      </c>
      <c r="H16" s="87">
        <f>SUM(H8:H15)</f>
        <v>-18661.738725780342</v>
      </c>
      <c r="I16" s="87">
        <f t="shared" si="1"/>
        <v>-649911.03698186774</v>
      </c>
    </row>
    <row r="17" spans="2:9">
      <c r="B17" s="89" t="s">
        <v>16</v>
      </c>
      <c r="C17" s="90">
        <f>3726419+517337</f>
        <v>4243756</v>
      </c>
      <c r="D17" s="90">
        <f>3860761+551000</f>
        <v>4411761</v>
      </c>
      <c r="E17" s="90">
        <f>C17+D17</f>
        <v>8655517</v>
      </c>
      <c r="F17" s="98"/>
      <c r="G17" s="90">
        <f>C17</f>
        <v>4243756</v>
      </c>
      <c r="H17" s="90">
        <f>D17</f>
        <v>4411761</v>
      </c>
      <c r="I17" s="90">
        <f>E17</f>
        <v>8655517</v>
      </c>
    </row>
    <row r="18" spans="2:9">
      <c r="B18" s="88" t="s">
        <v>17</v>
      </c>
      <c r="C18" s="91">
        <f>C16/C17</f>
        <v>-0.12756754122606576</v>
      </c>
      <c r="D18" s="91">
        <f>D16/D17</f>
        <v>4.4502362972544986E-2</v>
      </c>
      <c r="E18" s="91">
        <f>E16/E17</f>
        <v>-3.9862636641259656E-2</v>
      </c>
      <c r="F18" s="92"/>
      <c r="G18" s="91">
        <f>G16/G17</f>
        <v>-0.14874778339190267</v>
      </c>
      <c r="H18" s="91">
        <f>H16/H17</f>
        <v>-4.2299976643749154E-3</v>
      </c>
      <c r="I18" s="91">
        <f>I16/I17</f>
        <v>-7.5086333604551608E-2</v>
      </c>
    </row>
    <row r="19" spans="2:9">
      <c r="B19" s="103" t="s">
        <v>18</v>
      </c>
      <c r="C19" s="104"/>
      <c r="D19" s="104"/>
      <c r="E19" s="104"/>
      <c r="F19" s="104"/>
      <c r="G19" s="104"/>
      <c r="H19" s="104"/>
      <c r="I19" s="99"/>
    </row>
    <row r="20" spans="2:9">
      <c r="B20" s="105" t="s">
        <v>19</v>
      </c>
      <c r="C20" s="106"/>
      <c r="D20" s="106"/>
      <c r="E20" s="106"/>
      <c r="F20" s="106"/>
      <c r="G20" s="106"/>
      <c r="H20" s="106"/>
      <c r="I20" s="93"/>
    </row>
    <row r="21" spans="2:9">
      <c r="B21" s="100" t="s">
        <v>20</v>
      </c>
      <c r="C21" s="101"/>
      <c r="D21" s="101"/>
      <c r="E21" s="101"/>
      <c r="F21" s="101"/>
      <c r="G21" s="101"/>
      <c r="H21" s="101"/>
      <c r="I21" s="102"/>
    </row>
  </sheetData>
  <mergeCells count="4">
    <mergeCell ref="C6:E6"/>
    <mergeCell ref="G6:I6"/>
    <mergeCell ref="B3:I3"/>
    <mergeCell ref="C5:I5"/>
  </mergeCell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400C6"/>
  </sheetPr>
  <dimension ref="A1:V35"/>
  <sheetViews>
    <sheetView topLeftCell="A13" workbookViewId="0">
      <selection activeCell="E40" sqref="E40"/>
    </sheetView>
  </sheetViews>
  <sheetFormatPr baseColWidth="10" defaultColWidth="10.83203125" defaultRowHeight="16"/>
  <cols>
    <col min="1" max="1" width="15.1640625" style="110" bestFit="1" customWidth="1"/>
    <col min="2" max="2" width="16" style="110" customWidth="1"/>
    <col min="3" max="10" width="15" style="110" bestFit="1" customWidth="1"/>
    <col min="11" max="12" width="16" style="110" bestFit="1" customWidth="1"/>
    <col min="13" max="22" width="15" style="110" bestFit="1" customWidth="1"/>
    <col min="23" max="60" width="10.83203125" style="110" customWidth="1"/>
    <col min="61" max="16384" width="10.83203125" style="110"/>
  </cols>
  <sheetData>
    <row r="1" spans="1:22" ht="26" customHeight="1">
      <c r="A1" s="132" t="s">
        <v>127</v>
      </c>
      <c r="B1" s="133"/>
      <c r="C1" s="133"/>
      <c r="D1" s="133"/>
      <c r="E1" s="133"/>
      <c r="F1" s="133"/>
      <c r="G1" s="133"/>
      <c r="H1" s="133"/>
      <c r="I1" s="133"/>
      <c r="J1" s="133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-4473509.7762431009</v>
      </c>
      <c r="F5" s="64">
        <f>SUM(B25:D25)</f>
        <v>-5751655.4265982723</v>
      </c>
    </row>
    <row r="6" spans="1:22" ht="19" customHeight="1">
      <c r="B6" s="4"/>
      <c r="D6" s="20" t="s">
        <v>22</v>
      </c>
      <c r="E6" s="65">
        <f>SUM(E16:P16)</f>
        <v>-6778299.9107023496</v>
      </c>
      <c r="F6" s="66">
        <f>SUM(E25:P25)</f>
        <v>-9133279.6454666536</v>
      </c>
    </row>
    <row r="7" spans="1:22" ht="21" customHeight="1" thickBot="1">
      <c r="D7" s="21" t="s">
        <v>93</v>
      </c>
      <c r="E7" s="67">
        <f>SUM(Q16:V16)</f>
        <v>-2208507.8477198826</v>
      </c>
      <c r="F7" s="68">
        <f>SUM(Q25:V25)</f>
        <v>-2208507.8477198826</v>
      </c>
      <c r="J7" s="32"/>
    </row>
    <row r="8" spans="1:22" ht="20" customHeight="1" thickTop="1" thickBot="1">
      <c r="B8" s="11"/>
      <c r="D8" s="22" t="s">
        <v>6</v>
      </c>
      <c r="E8" s="69">
        <f>SUM(E5:E7)</f>
        <v>-13460317.534665331</v>
      </c>
      <c r="F8" s="70">
        <f>SUM(F5:F7)</f>
        <v>-17093442.919784807</v>
      </c>
    </row>
    <row r="9" spans="1:22" ht="20" customHeight="1">
      <c r="B9" s="12"/>
    </row>
    <row r="11" spans="1:22" ht="26" customHeight="1">
      <c r="A11" s="134" t="s">
        <v>120</v>
      </c>
      <c r="B11" s="133"/>
      <c r="C11" s="133"/>
      <c r="D11" s="133"/>
      <c r="E11" s="133"/>
      <c r="F11" s="133"/>
      <c r="G11" s="133"/>
      <c r="H11" s="133"/>
      <c r="I11" s="133"/>
      <c r="J11" s="13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7" t="s">
        <v>121</v>
      </c>
      <c r="C14" s="124"/>
      <c r="D14" s="124"/>
      <c r="E14" s="124"/>
      <c r="F14" s="124"/>
      <c r="G14" s="124"/>
      <c r="H14" s="124"/>
      <c r="I14" s="124"/>
      <c r="J14" s="125"/>
      <c r="K14" s="137" t="s">
        <v>122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-2959182.430264649</v>
      </c>
      <c r="C16" s="78">
        <f t="shared" si="0"/>
        <v>-964305.35749525414</v>
      </c>
      <c r="D16" s="78">
        <f t="shared" si="0"/>
        <v>-550021.98848319822</v>
      </c>
      <c r="E16" s="78">
        <f t="shared" si="0"/>
        <v>-894705.97828096524</v>
      </c>
      <c r="F16" s="78">
        <f t="shared" si="0"/>
        <v>-2054036.2512394371</v>
      </c>
      <c r="G16" s="78">
        <f t="shared" si="0"/>
        <v>-713643.78089414001</v>
      </c>
      <c r="H16" s="78">
        <f t="shared" si="0"/>
        <v>-487859.98065642896</v>
      </c>
      <c r="I16" s="78">
        <f t="shared" si="0"/>
        <v>-404505.65209613298</v>
      </c>
      <c r="J16" s="78">
        <f t="shared" si="0"/>
        <v>-395809.59076096001</v>
      </c>
      <c r="K16" s="78">
        <f t="shared" si="0"/>
        <v>-254660.85851066094</v>
      </c>
      <c r="L16" s="78">
        <f t="shared" si="0"/>
        <v>-298231.1321922408</v>
      </c>
      <c r="M16" s="78">
        <f t="shared" si="0"/>
        <v>-245563.06386007299</v>
      </c>
      <c r="N16" s="78">
        <f t="shared" si="0"/>
        <v>-693358.42944000289</v>
      </c>
      <c r="O16" s="78">
        <f t="shared" si="0"/>
        <v>-208184.32735962397</v>
      </c>
      <c r="P16" s="78">
        <f t="shared" si="0"/>
        <v>-127740.8654116831</v>
      </c>
      <c r="Q16" s="78">
        <f t="shared" si="0"/>
        <v>-329477.02964054374</v>
      </c>
      <c r="R16" s="78">
        <f t="shared" si="0"/>
        <v>-759143.29742227681</v>
      </c>
      <c r="S16" s="78">
        <f t="shared" si="0"/>
        <v>-351935.55995588214</v>
      </c>
      <c r="T16" s="78">
        <f t="shared" si="0"/>
        <v>-262591.86007163092</v>
      </c>
      <c r="U16" s="78">
        <f t="shared" si="0"/>
        <v>-258386.92892476683</v>
      </c>
      <c r="V16" s="78">
        <f t="shared" si="0"/>
        <v>-246973.17170478194</v>
      </c>
    </row>
    <row r="17" spans="1:22">
      <c r="A17" s="7" t="s">
        <v>110</v>
      </c>
      <c r="B17" s="78">
        <f>SUM($B$16:B16)</f>
        <v>-2959182.430264649</v>
      </c>
      <c r="C17" s="78">
        <f>SUM($B$16:C16)</f>
        <v>-3923487.7877599029</v>
      </c>
      <c r="D17" s="78">
        <f>SUM($B$16:D16)</f>
        <v>-4473509.7762431009</v>
      </c>
      <c r="E17" s="78">
        <f>SUM($B$16:E16)</f>
        <v>-5368215.7545240661</v>
      </c>
      <c r="F17" s="78">
        <f>SUM($B$16:F16)</f>
        <v>-7422252.0057635028</v>
      </c>
      <c r="G17" s="78">
        <f>SUM($B$16:G16)</f>
        <v>-8135895.7866576426</v>
      </c>
      <c r="H17" s="78">
        <f>SUM($B$16:H16)</f>
        <v>-8623755.7673140708</v>
      </c>
      <c r="I17" s="78">
        <f>SUM($B$16:I16)</f>
        <v>-9028261.4194102045</v>
      </c>
      <c r="J17" s="78">
        <f>SUM($B$16:J16)</f>
        <v>-9424071.0101711638</v>
      </c>
      <c r="K17" s="78">
        <f>SUM($B$16:K16)</f>
        <v>-9678731.8686818257</v>
      </c>
      <c r="L17" s="78">
        <f>SUM($B$16:L16)</f>
        <v>-9976963.0008740667</v>
      </c>
      <c r="M17" s="78">
        <f>SUM($B$16:M16)</f>
        <v>-10222526.06473414</v>
      </c>
      <c r="N17" s="78">
        <f>SUM($B$16:N16)</f>
        <v>-10915884.494174143</v>
      </c>
      <c r="O17" s="78">
        <f>SUM($B$16:O16)</f>
        <v>-11124068.821533768</v>
      </c>
      <c r="P17" s="78">
        <f>SUM($B$16:P16)</f>
        <v>-11251809.686945451</v>
      </c>
      <c r="Q17" s="78">
        <f>SUM($B$16:Q16)</f>
        <v>-11581286.716585996</v>
      </c>
      <c r="R17" s="78">
        <f>SUM($B$16:R16)</f>
        <v>-12340430.014008272</v>
      </c>
      <c r="S17" s="78">
        <f>SUM($B$16:S16)</f>
        <v>-12692365.573964154</v>
      </c>
      <c r="T17" s="78">
        <f>SUM($B$16:T16)</f>
        <v>-12954957.434035785</v>
      </c>
      <c r="U17" s="78">
        <f>SUM($B$16:U16)</f>
        <v>-13213344.362960553</v>
      </c>
      <c r="V17" s="78">
        <f>SUM($B$16:V16)</f>
        <v>-13460317.534665335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4" t="s">
        <v>123</v>
      </c>
      <c r="B20" s="133"/>
      <c r="C20" s="133"/>
      <c r="D20" s="133"/>
      <c r="E20" s="133"/>
      <c r="F20" s="133"/>
      <c r="G20" s="133"/>
      <c r="H20" s="133"/>
      <c r="I20" s="133"/>
      <c r="J20" s="133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7" t="s">
        <v>121</v>
      </c>
      <c r="C23" s="124"/>
      <c r="D23" s="124"/>
      <c r="E23" s="124"/>
      <c r="F23" s="124"/>
      <c r="G23" s="124"/>
      <c r="H23" s="124"/>
      <c r="I23" s="124"/>
      <c r="J23" s="125"/>
      <c r="K23" s="137" t="s">
        <v>122</v>
      </c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-3804663.1246259767</v>
      </c>
      <c r="C25" s="78">
        <f t="shared" si="1"/>
        <v>-1239821.1739224696</v>
      </c>
      <c r="D25" s="78">
        <f t="shared" si="1"/>
        <v>-707171.12804982625</v>
      </c>
      <c r="E25" s="78">
        <f t="shared" si="1"/>
        <v>-1342058.9674214474</v>
      </c>
      <c r="F25" s="78">
        <f t="shared" si="1"/>
        <v>-3081054.3768591564</v>
      </c>
      <c r="G25" s="78">
        <f t="shared" si="1"/>
        <v>-1070465.6713412101</v>
      </c>
      <c r="H25" s="78">
        <f t="shared" si="1"/>
        <v>-585431.97678771499</v>
      </c>
      <c r="I25" s="78">
        <f t="shared" si="1"/>
        <v>-485406.78251535981</v>
      </c>
      <c r="J25" s="78">
        <f t="shared" si="1"/>
        <v>-474971.50891315192</v>
      </c>
      <c r="K25" s="78">
        <f t="shared" si="1"/>
        <v>-339547.81134754908</v>
      </c>
      <c r="L25" s="78">
        <f t="shared" si="1"/>
        <v>-397641.50958965393</v>
      </c>
      <c r="M25" s="78">
        <f t="shared" si="1"/>
        <v>-327417.41848009801</v>
      </c>
      <c r="N25" s="78">
        <f t="shared" si="1"/>
        <v>-693358.42944000289</v>
      </c>
      <c r="O25" s="78">
        <f t="shared" si="1"/>
        <v>-208184.32735962397</v>
      </c>
      <c r="P25" s="78">
        <f t="shared" si="1"/>
        <v>-127740.8654116831</v>
      </c>
      <c r="Q25" s="78">
        <f t="shared" si="1"/>
        <v>-329477.02964054374</v>
      </c>
      <c r="R25" s="78">
        <f t="shared" si="1"/>
        <v>-759143.29742227681</v>
      </c>
      <c r="S25" s="78">
        <f t="shared" si="1"/>
        <v>-351935.55995588214</v>
      </c>
      <c r="T25" s="78">
        <f t="shared" si="1"/>
        <v>-262591.86007163092</v>
      </c>
      <c r="U25" s="78">
        <f t="shared" si="1"/>
        <v>-258386.92892476683</v>
      </c>
      <c r="V25" s="78">
        <f t="shared" si="1"/>
        <v>-246973.17170478194</v>
      </c>
    </row>
    <row r="26" spans="1:22">
      <c r="A26" s="7" t="s">
        <v>110</v>
      </c>
      <c r="B26" s="78">
        <f>SUM($B$25:B25)</f>
        <v>-3804663.1246259767</v>
      </c>
      <c r="C26" s="78">
        <f>SUM($B$25:C25)</f>
        <v>-5044484.298548446</v>
      </c>
      <c r="D26" s="78">
        <f>SUM($B$25:D25)</f>
        <v>-5751655.4265982723</v>
      </c>
      <c r="E26" s="78">
        <f>SUM($B$25:E25)</f>
        <v>-7093714.3940197192</v>
      </c>
      <c r="F26" s="78">
        <f>SUM($B$25:F25)</f>
        <v>-10174768.770878876</v>
      </c>
      <c r="G26" s="78">
        <f>SUM($B$25:G25)</f>
        <v>-11245234.442220086</v>
      </c>
      <c r="H26" s="78">
        <f>SUM($B$25:H25)</f>
        <v>-11830666.419007801</v>
      </c>
      <c r="I26" s="78">
        <f>SUM($B$25:I25)</f>
        <v>-12316073.201523161</v>
      </c>
      <c r="J26" s="78">
        <f>SUM($B$25:J25)</f>
        <v>-12791044.710436312</v>
      </c>
      <c r="K26" s="78">
        <f>SUM($B$25:K25)</f>
        <v>-13130592.521783862</v>
      </c>
      <c r="L26" s="78">
        <f>SUM($B$25:L25)</f>
        <v>-13528234.031373516</v>
      </c>
      <c r="M26" s="78">
        <f>SUM($B$25:M25)</f>
        <v>-13855651.449853614</v>
      </c>
      <c r="N26" s="78">
        <f>SUM($B$25:N25)</f>
        <v>-14549009.879293617</v>
      </c>
      <c r="O26" s="78">
        <f>SUM($B$25:O25)</f>
        <v>-14757194.206653241</v>
      </c>
      <c r="P26" s="78">
        <f>SUM($B$25:P25)</f>
        <v>-14884935.072064925</v>
      </c>
      <c r="Q26" s="78">
        <f>SUM($B$25:Q25)</f>
        <v>-15214412.101705469</v>
      </c>
      <c r="R26" s="78">
        <f>SUM($B$25:R25)</f>
        <v>-15973555.399127746</v>
      </c>
      <c r="S26" s="78">
        <f>SUM($B$25:S25)</f>
        <v>-16325490.959083628</v>
      </c>
      <c r="T26" s="78">
        <f>SUM($B$25:T25)</f>
        <v>-16588082.819155259</v>
      </c>
      <c r="U26" s="78">
        <f>SUM($B$25:U25)</f>
        <v>-16846469.748080026</v>
      </c>
      <c r="V26" s="78">
        <f>SUM($B$25:V25)</f>
        <v>-17093442.919784807</v>
      </c>
    </row>
    <row r="30" spans="1:22" ht="26" customHeight="1">
      <c r="A30" s="138" t="s">
        <v>112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5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5" t="s">
        <v>114</v>
      </c>
      <c r="B32" s="112">
        <v>4227403.4718066407</v>
      </c>
      <c r="C32" s="112">
        <v>1377579.0821360771</v>
      </c>
      <c r="D32" s="112">
        <v>785745.69783314026</v>
      </c>
      <c r="E32" s="112">
        <v>2236764.9457024122</v>
      </c>
      <c r="F32" s="112">
        <v>5135090.6280985931</v>
      </c>
      <c r="G32" s="112">
        <v>1784109.4522353499</v>
      </c>
      <c r="H32" s="112">
        <v>1951439.9226257161</v>
      </c>
      <c r="I32" s="112">
        <v>1618022.6083845319</v>
      </c>
      <c r="J32" s="112">
        <v>1583238.363043841</v>
      </c>
      <c r="K32" s="112">
        <v>1697739.056737744</v>
      </c>
      <c r="L32" s="112">
        <v>1988207.5479482729</v>
      </c>
      <c r="M32" s="112">
        <v>1637087.092400488</v>
      </c>
      <c r="N32" s="112">
        <v>4622389.5296000168</v>
      </c>
      <c r="O32" s="112">
        <v>1387895.515730828</v>
      </c>
      <c r="P32" s="112">
        <v>851605.7694112208</v>
      </c>
      <c r="Q32" s="112">
        <v>2196513.5309369578</v>
      </c>
      <c r="R32" s="112">
        <v>5060955.3161485093</v>
      </c>
      <c r="S32" s="112">
        <v>2346237.066372544</v>
      </c>
      <c r="T32" s="112">
        <v>1750612.40047754</v>
      </c>
      <c r="U32" s="112">
        <v>1722579.5261651089</v>
      </c>
      <c r="V32" s="112">
        <v>1646487.811365217</v>
      </c>
    </row>
    <row r="33" spans="1:22">
      <c r="A33" s="115" t="s">
        <v>115</v>
      </c>
      <c r="B33" s="112">
        <v>1268221.041541992</v>
      </c>
      <c r="C33" s="112">
        <v>413273.72464082303</v>
      </c>
      <c r="D33" s="112">
        <v>235723.7093499421</v>
      </c>
      <c r="E33" s="112">
        <v>1342058.9674214469</v>
      </c>
      <c r="F33" s="112">
        <v>3081054.3768591559</v>
      </c>
      <c r="G33" s="112">
        <v>1070465.6713412099</v>
      </c>
      <c r="H33" s="112">
        <v>1463579.9419692871</v>
      </c>
      <c r="I33" s="112">
        <v>1213516.9562883989</v>
      </c>
      <c r="J33" s="112">
        <v>1187428.772282881</v>
      </c>
      <c r="K33" s="112">
        <v>1443078.1982270831</v>
      </c>
      <c r="L33" s="112">
        <v>1689976.4157560321</v>
      </c>
      <c r="M33" s="112">
        <v>1391524.028540415</v>
      </c>
      <c r="N33" s="112">
        <v>3929031.1001600139</v>
      </c>
      <c r="O33" s="112">
        <v>1179711.1883712041</v>
      </c>
      <c r="P33" s="112">
        <v>723864.9039995377</v>
      </c>
      <c r="Q33" s="112">
        <v>1867036.5012964141</v>
      </c>
      <c r="R33" s="112">
        <v>4301812.0187262325</v>
      </c>
      <c r="S33" s="112">
        <v>1994301.5064166619</v>
      </c>
      <c r="T33" s="112">
        <v>1488020.5404059091</v>
      </c>
      <c r="U33" s="112">
        <v>1464192.5972403421</v>
      </c>
      <c r="V33" s="112">
        <v>1399514.639660435</v>
      </c>
    </row>
    <row r="34" spans="1:22">
      <c r="A34" s="114" t="s">
        <v>116</v>
      </c>
      <c r="B34" s="112">
        <v>422740.34718066402</v>
      </c>
      <c r="C34" s="112">
        <v>137757.90821360759</v>
      </c>
      <c r="D34" s="112">
        <v>78574.569783314015</v>
      </c>
      <c r="E34" s="112">
        <v>894705.97828096477</v>
      </c>
      <c r="F34" s="112">
        <v>2054036.2512394369</v>
      </c>
      <c r="G34" s="112">
        <v>713643.7808941399</v>
      </c>
      <c r="H34" s="112">
        <v>1366007.9458380011</v>
      </c>
      <c r="I34" s="112">
        <v>1132615.8258691721</v>
      </c>
      <c r="J34" s="112">
        <v>1108266.8541306891</v>
      </c>
      <c r="K34" s="112">
        <v>1358191.2453901949</v>
      </c>
      <c r="L34" s="112">
        <v>1590566.038358619</v>
      </c>
      <c r="M34" s="112">
        <v>1309669.67392039</v>
      </c>
      <c r="N34" s="112">
        <v>3929031.1001600139</v>
      </c>
      <c r="O34" s="112">
        <v>1179711.1883712041</v>
      </c>
      <c r="P34" s="112">
        <v>723864.9039995377</v>
      </c>
      <c r="Q34" s="112">
        <v>1867036.5012964141</v>
      </c>
      <c r="R34" s="112">
        <v>4301812.0187262325</v>
      </c>
      <c r="S34" s="112">
        <v>1994301.5064166619</v>
      </c>
      <c r="T34" s="112">
        <v>1488020.5404059091</v>
      </c>
      <c r="U34" s="112">
        <v>1464192.5972403421</v>
      </c>
      <c r="V34" s="112">
        <v>1399514.639660435</v>
      </c>
    </row>
    <row r="35" spans="1:22">
      <c r="A35" s="114" t="s">
        <v>117</v>
      </c>
      <c r="B35" s="112">
        <v>391195</v>
      </c>
      <c r="C35" s="112">
        <v>48405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F4D90"/>
  </sheetPr>
  <dimension ref="A1:V35"/>
  <sheetViews>
    <sheetView topLeftCell="A14" workbookViewId="0">
      <selection activeCell="B34" sqref="B34"/>
    </sheetView>
  </sheetViews>
  <sheetFormatPr baseColWidth="10" defaultColWidth="10.83203125" defaultRowHeight="16"/>
  <cols>
    <col min="1" max="1" width="15.1640625" style="110" bestFit="1" customWidth="1"/>
    <col min="2" max="2" width="16" style="110" customWidth="1"/>
    <col min="3" max="10" width="15" style="110" bestFit="1" customWidth="1"/>
    <col min="11" max="12" width="16" style="110" bestFit="1" customWidth="1"/>
    <col min="13" max="22" width="15" style="110" bestFit="1" customWidth="1"/>
    <col min="23" max="60" width="10.83203125" style="110" customWidth="1"/>
    <col min="61" max="16384" width="10.83203125" style="110"/>
  </cols>
  <sheetData>
    <row r="1" spans="1:22" ht="26" customHeight="1">
      <c r="A1" s="132" t="s">
        <v>128</v>
      </c>
      <c r="B1" s="133"/>
      <c r="C1" s="133"/>
      <c r="D1" s="133"/>
      <c r="E1" s="133"/>
      <c r="F1" s="133"/>
      <c r="G1" s="133"/>
      <c r="H1" s="133"/>
      <c r="I1" s="133"/>
      <c r="J1" s="133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-47079803.360152446</v>
      </c>
      <c r="F5" s="64">
        <f>SUM(B25:D25)</f>
        <v>-47315180.236540467</v>
      </c>
    </row>
    <row r="6" spans="1:22" ht="19" customHeight="1">
      <c r="B6" s="4"/>
      <c r="D6" s="20" t="s">
        <v>22</v>
      </c>
      <c r="E6" s="65">
        <f>SUM(E16:P16)</f>
        <v>37467702.703691751</v>
      </c>
      <c r="F6" s="66">
        <f>SUM(E25:P25)</f>
        <v>31380139.493555605</v>
      </c>
    </row>
    <row r="7" spans="1:22" ht="21" customHeight="1" thickBot="1">
      <c r="D7" s="21" t="s">
        <v>93</v>
      </c>
      <c r="E7" s="67">
        <f>SUM(Q16:V16)</f>
        <v>-1046991.508682088</v>
      </c>
      <c r="F7" s="68">
        <f>SUM(Q25:V25)</f>
        <v>-1570487.2630231318</v>
      </c>
      <c r="J7" s="32"/>
    </row>
    <row r="8" spans="1:22" ht="20" customHeight="1" thickTop="1" thickBot="1">
      <c r="B8" s="11"/>
      <c r="D8" s="22" t="s">
        <v>6</v>
      </c>
      <c r="E8" s="69">
        <f>SUM(E5:E7)</f>
        <v>-10659092.165142782</v>
      </c>
      <c r="F8" s="70">
        <f>SUM(F5:F7)</f>
        <v>-17505528.006007992</v>
      </c>
    </row>
    <row r="9" spans="1:22" ht="20" customHeight="1">
      <c r="B9" s="12"/>
    </row>
    <row r="11" spans="1:22" ht="26" customHeight="1">
      <c r="A11" s="134" t="s">
        <v>120</v>
      </c>
      <c r="B11" s="133"/>
      <c r="C11" s="133"/>
      <c r="D11" s="133"/>
      <c r="E11" s="133"/>
      <c r="F11" s="133"/>
      <c r="G11" s="133"/>
      <c r="H11" s="133"/>
      <c r="I11" s="133"/>
      <c r="J11" s="13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7" t="s">
        <v>121</v>
      </c>
      <c r="C14" s="124"/>
      <c r="D14" s="124"/>
      <c r="E14" s="124"/>
      <c r="F14" s="124"/>
      <c r="G14" s="124"/>
      <c r="H14" s="124"/>
      <c r="I14" s="124"/>
      <c r="J14" s="125"/>
      <c r="K14" s="137" t="s">
        <v>122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-32171187.159455977</v>
      </c>
      <c r="C16" s="78">
        <f t="shared" si="0"/>
        <v>-11784395.191352196</v>
      </c>
      <c r="D16" s="78">
        <f t="shared" si="0"/>
        <v>-3124221.0093442705</v>
      </c>
      <c r="E16" s="78">
        <f t="shared" si="0"/>
        <v>32003697.792146519</v>
      </c>
      <c r="F16" s="78">
        <f t="shared" si="0"/>
        <v>10382127.215369491</v>
      </c>
      <c r="G16" s="78">
        <f t="shared" si="0"/>
        <v>2172452.0109660099</v>
      </c>
      <c r="H16" s="78">
        <f t="shared" si="0"/>
        <v>-1731853.65579599</v>
      </c>
      <c r="I16" s="78">
        <f t="shared" si="0"/>
        <v>647843.48726585938</v>
      </c>
      <c r="J16" s="78">
        <f t="shared" si="0"/>
        <v>571756.99361295905</v>
      </c>
      <c r="K16" s="78">
        <f t="shared" si="0"/>
        <v>-330896.15531009203</v>
      </c>
      <c r="L16" s="78">
        <f t="shared" si="0"/>
        <v>-119974.37585920608</v>
      </c>
      <c r="M16" s="78">
        <f t="shared" si="0"/>
        <v>-588144.46926204767</v>
      </c>
      <c r="N16" s="78">
        <f t="shared" si="0"/>
        <v>-3746301.0044569895</v>
      </c>
      <c r="O16" s="78">
        <f t="shared" si="0"/>
        <v>-1358631.6022814699</v>
      </c>
      <c r="P16" s="78">
        <f t="shared" si="0"/>
        <v>-434373.53270329488</v>
      </c>
      <c r="Q16" s="78">
        <f t="shared" si="0"/>
        <v>-125245.29923391016</v>
      </c>
      <c r="R16" s="78">
        <f t="shared" si="0"/>
        <v>-151744.41399495397</v>
      </c>
      <c r="S16" s="78">
        <f t="shared" si="0"/>
        <v>-214254.16846523271</v>
      </c>
      <c r="T16" s="78">
        <f t="shared" si="0"/>
        <v>-284576.98839034606</v>
      </c>
      <c r="U16" s="78">
        <f t="shared" si="0"/>
        <v>-98006.407478899928</v>
      </c>
      <c r="V16" s="78">
        <f t="shared" si="0"/>
        <v>-173164.23111874517</v>
      </c>
    </row>
    <row r="17" spans="1:22">
      <c r="A17" s="7" t="s">
        <v>110</v>
      </c>
      <c r="B17" s="78">
        <f>SUM($B$16:B16)</f>
        <v>-32171187.159455977</v>
      </c>
      <c r="C17" s="78">
        <f>SUM($B$16:C16)</f>
        <v>-43955582.350808173</v>
      </c>
      <c r="D17" s="78">
        <f>SUM($B$16:D16)</f>
        <v>-47079803.360152446</v>
      </c>
      <c r="E17" s="78">
        <f>SUM($B$16:E16)</f>
        <v>-15076105.568005927</v>
      </c>
      <c r="F17" s="78">
        <f>SUM($B$16:F16)</f>
        <v>-4693978.352636436</v>
      </c>
      <c r="G17" s="78">
        <f>SUM($B$16:G16)</f>
        <v>-2521526.3416704261</v>
      </c>
      <c r="H17" s="78">
        <f>SUM($B$16:H16)</f>
        <v>-4253379.9974664161</v>
      </c>
      <c r="I17" s="78">
        <f>SUM($B$16:I16)</f>
        <v>-3605536.5102005568</v>
      </c>
      <c r="J17" s="78">
        <f>SUM($B$16:J16)</f>
        <v>-3033779.5165875978</v>
      </c>
      <c r="K17" s="78">
        <f>SUM($B$16:K16)</f>
        <v>-3364675.6718976898</v>
      </c>
      <c r="L17" s="78">
        <f>SUM($B$16:L16)</f>
        <v>-3484650.0477568959</v>
      </c>
      <c r="M17" s="78">
        <f>SUM($B$16:M16)</f>
        <v>-4072794.5170189436</v>
      </c>
      <c r="N17" s="78">
        <f>SUM($B$16:N16)</f>
        <v>-7819095.5214759335</v>
      </c>
      <c r="O17" s="78">
        <f>SUM($B$16:O16)</f>
        <v>-9177727.1237574033</v>
      </c>
      <c r="P17" s="78">
        <f>SUM($B$16:P16)</f>
        <v>-9612100.6564606987</v>
      </c>
      <c r="Q17" s="78">
        <f>SUM($B$16:Q16)</f>
        <v>-9737345.9556946084</v>
      </c>
      <c r="R17" s="78">
        <f>SUM($B$16:R16)</f>
        <v>-9889090.3696895614</v>
      </c>
      <c r="S17" s="78">
        <f>SUM($B$16:S16)</f>
        <v>-10103344.538154794</v>
      </c>
      <c r="T17" s="78">
        <f>SUM($B$16:T16)</f>
        <v>-10387921.526545141</v>
      </c>
      <c r="U17" s="78">
        <f>SUM($B$16:U16)</f>
        <v>-10485927.934024042</v>
      </c>
      <c r="V17" s="78">
        <f>SUM($B$16:V16)</f>
        <v>-10659092.165142786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4" t="s">
        <v>123</v>
      </c>
      <c r="B20" s="133"/>
      <c r="C20" s="133"/>
      <c r="D20" s="133"/>
      <c r="E20" s="133"/>
      <c r="F20" s="133"/>
      <c r="G20" s="133"/>
      <c r="H20" s="133"/>
      <c r="I20" s="133"/>
      <c r="J20" s="133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7" t="s">
        <v>121</v>
      </c>
      <c r="C23" s="124"/>
      <c r="D23" s="124"/>
      <c r="E23" s="124"/>
      <c r="F23" s="124"/>
      <c r="G23" s="124"/>
      <c r="H23" s="124"/>
      <c r="I23" s="124"/>
      <c r="J23" s="125"/>
      <c r="K23" s="137" t="s">
        <v>122</v>
      </c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-32298386.866613146</v>
      </c>
      <c r="C25" s="78">
        <f t="shared" si="1"/>
        <v>-11828059.457199164</v>
      </c>
      <c r="D25" s="78">
        <f t="shared" si="1"/>
        <v>-3188733.9127281569</v>
      </c>
      <c r="E25" s="78">
        <f t="shared" si="1"/>
        <v>30274298.712374404</v>
      </c>
      <c r="F25" s="78">
        <f t="shared" si="1"/>
        <v>9751426.4032472614</v>
      </c>
      <c r="G25" s="78">
        <f t="shared" si="1"/>
        <v>1954953.7022841061</v>
      </c>
      <c r="H25" s="78">
        <f t="shared" si="1"/>
        <v>-1774597.891972167</v>
      </c>
      <c r="I25" s="78">
        <f t="shared" si="1"/>
        <v>567784.07651821536</v>
      </c>
      <c r="J25" s="78">
        <f t="shared" si="1"/>
        <v>473756.20091345022</v>
      </c>
      <c r="K25" s="78">
        <f t="shared" si="1"/>
        <v>-496344.23296513921</v>
      </c>
      <c r="L25" s="78">
        <f t="shared" si="1"/>
        <v>-179961.563788809</v>
      </c>
      <c r="M25" s="78">
        <f t="shared" si="1"/>
        <v>-882216.70389307197</v>
      </c>
      <c r="N25" s="78">
        <f t="shared" si="1"/>
        <v>-5619451.5066854954</v>
      </c>
      <c r="O25" s="78">
        <f t="shared" si="1"/>
        <v>-2037947.4034222011</v>
      </c>
      <c r="P25" s="78">
        <f t="shared" si="1"/>
        <v>-651560.29905494209</v>
      </c>
      <c r="Q25" s="78">
        <f t="shared" si="1"/>
        <v>-187867.94885086501</v>
      </c>
      <c r="R25" s="78">
        <f t="shared" si="1"/>
        <v>-227616.62099243095</v>
      </c>
      <c r="S25" s="78">
        <f t="shared" si="1"/>
        <v>-321381.25269784871</v>
      </c>
      <c r="T25" s="78">
        <f t="shared" si="1"/>
        <v>-426865.48258552002</v>
      </c>
      <c r="U25" s="78">
        <f t="shared" si="1"/>
        <v>-147009.61121835001</v>
      </c>
      <c r="V25" s="78">
        <f t="shared" si="1"/>
        <v>-259746.34667811706</v>
      </c>
    </row>
    <row r="26" spans="1:22">
      <c r="A26" s="7" t="s">
        <v>110</v>
      </c>
      <c r="B26" s="78">
        <f>SUM($B$25:B25)</f>
        <v>-32298386.866613146</v>
      </c>
      <c r="C26" s="78">
        <f>SUM($B$25:C25)</f>
        <v>-44126446.323812306</v>
      </c>
      <c r="D26" s="78">
        <f>SUM($B$25:D25)</f>
        <v>-47315180.236540467</v>
      </c>
      <c r="E26" s="78">
        <f>SUM($B$25:E25)</f>
        <v>-17040881.524166062</v>
      </c>
      <c r="F26" s="78">
        <f>SUM($B$25:F25)</f>
        <v>-7289455.1209188011</v>
      </c>
      <c r="G26" s="78">
        <f>SUM($B$25:G25)</f>
        <v>-5334501.418634695</v>
      </c>
      <c r="H26" s="78">
        <f>SUM($B$25:H25)</f>
        <v>-7109099.3106068615</v>
      </c>
      <c r="I26" s="78">
        <f>SUM($B$25:I25)</f>
        <v>-6541315.2340886462</v>
      </c>
      <c r="J26" s="78">
        <f>SUM($B$25:J25)</f>
        <v>-6067559.0331751965</v>
      </c>
      <c r="K26" s="78">
        <f>SUM($B$25:K25)</f>
        <v>-6563903.2661403362</v>
      </c>
      <c r="L26" s="78">
        <f>SUM($B$25:L25)</f>
        <v>-6743864.8299291451</v>
      </c>
      <c r="M26" s="78">
        <f>SUM($B$25:M25)</f>
        <v>-7626081.533822217</v>
      </c>
      <c r="N26" s="78">
        <f>SUM($B$25:N25)</f>
        <v>-13245533.040507711</v>
      </c>
      <c r="O26" s="78">
        <f>SUM($B$25:O25)</f>
        <v>-15283480.443929913</v>
      </c>
      <c r="P26" s="78">
        <f>SUM($B$25:P25)</f>
        <v>-15935040.742984854</v>
      </c>
      <c r="Q26" s="78">
        <f>SUM($B$25:Q25)</f>
        <v>-16122908.691835718</v>
      </c>
      <c r="R26" s="78">
        <f>SUM($B$25:R25)</f>
        <v>-16350525.31282815</v>
      </c>
      <c r="S26" s="78">
        <f>SUM($B$25:S25)</f>
        <v>-16671906.565525997</v>
      </c>
      <c r="T26" s="78">
        <f>SUM($B$25:T25)</f>
        <v>-17098772.048111517</v>
      </c>
      <c r="U26" s="78">
        <f>SUM($B$25:U25)</f>
        <v>-17245781.659329869</v>
      </c>
      <c r="V26" s="78">
        <f>SUM($B$25:V25)</f>
        <v>-17505528.006007984</v>
      </c>
    </row>
    <row r="30" spans="1:22" ht="26" customHeight="1">
      <c r="A30" s="138" t="s">
        <v>112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5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5" t="s">
        <v>114</v>
      </c>
      <c r="B32" s="112">
        <v>34587981.595442168</v>
      </c>
      <c r="C32" s="112">
        <v>12614016.242444601</v>
      </c>
      <c r="D32" s="112">
        <v>4349966.1736381026</v>
      </c>
      <c r="E32" s="112">
        <v>854884.72352354415</v>
      </c>
      <c r="F32" s="112">
        <v>1601188.214952878</v>
      </c>
      <c r="G32" s="112">
        <v>1960015.8539901869</v>
      </c>
      <c r="H32" s="112">
        <v>2543994.1431433568</v>
      </c>
      <c r="I32" s="112">
        <v>873285.31693937455</v>
      </c>
      <c r="J32" s="112">
        <v>1290258.0676777179</v>
      </c>
      <c r="K32" s="112">
        <v>3308961.5531009212</v>
      </c>
      <c r="L32" s="112">
        <v>1199743.758592058</v>
      </c>
      <c r="M32" s="112">
        <v>5881444.6926204776</v>
      </c>
      <c r="N32" s="112">
        <v>37463010.044569977</v>
      </c>
      <c r="O32" s="112">
        <v>13586316.022814671</v>
      </c>
      <c r="P32" s="112">
        <v>4343735.3270329479</v>
      </c>
      <c r="Q32" s="112">
        <v>1252452.9923390991</v>
      </c>
      <c r="R32" s="112">
        <v>1517444.139949538</v>
      </c>
      <c r="S32" s="112">
        <v>2142541.6846523308</v>
      </c>
      <c r="T32" s="112">
        <v>2845769.883903461</v>
      </c>
      <c r="U32" s="112">
        <v>980064.07478899974</v>
      </c>
      <c r="V32" s="112">
        <v>1731642.3111874501</v>
      </c>
    </row>
    <row r="33" spans="1:22">
      <c r="A33" s="115" t="s">
        <v>115</v>
      </c>
      <c r="B33" s="112">
        <v>2416794.4359861892</v>
      </c>
      <c r="C33" s="112">
        <v>829621.0510924058</v>
      </c>
      <c r="D33" s="112">
        <v>1225745.1642938319</v>
      </c>
      <c r="E33" s="112">
        <v>32858582.515670061</v>
      </c>
      <c r="F33" s="112">
        <v>11983315.43032237</v>
      </c>
      <c r="G33" s="112">
        <v>4132467.8649561969</v>
      </c>
      <c r="H33" s="112">
        <v>812140.48734736687</v>
      </c>
      <c r="I33" s="112">
        <v>1521128.8042052339</v>
      </c>
      <c r="J33" s="112">
        <v>1862015.0612906769</v>
      </c>
      <c r="K33" s="112">
        <v>2978065.3977908292</v>
      </c>
      <c r="L33" s="112">
        <v>1079769.3827328519</v>
      </c>
      <c r="M33" s="112">
        <v>5293300.22335843</v>
      </c>
      <c r="N33" s="112">
        <v>33716709.040112987</v>
      </c>
      <c r="O33" s="112">
        <v>12227684.420533201</v>
      </c>
      <c r="P33" s="112">
        <v>3909361.794329653</v>
      </c>
      <c r="Q33" s="112">
        <v>1127207.6931051889</v>
      </c>
      <c r="R33" s="112">
        <v>1365699.7259545841</v>
      </c>
      <c r="S33" s="112">
        <v>1928287.5161870981</v>
      </c>
      <c r="T33" s="112">
        <v>2561192.895513115</v>
      </c>
      <c r="U33" s="112">
        <v>882057.66731009982</v>
      </c>
      <c r="V33" s="112">
        <v>1558478.0800687049</v>
      </c>
    </row>
    <row r="34" spans="1:22">
      <c r="A34" s="114" t="s">
        <v>116</v>
      </c>
      <c r="B34" s="112">
        <v>2289594.7288290211</v>
      </c>
      <c r="C34" s="112">
        <v>785956.78524543706</v>
      </c>
      <c r="D34" s="112">
        <v>1161232.2609099459</v>
      </c>
      <c r="E34" s="112">
        <v>31129183.43589795</v>
      </c>
      <c r="F34" s="112">
        <v>11352614.61820014</v>
      </c>
      <c r="G34" s="112">
        <v>3914969.556274293</v>
      </c>
      <c r="H34" s="112">
        <v>769396.25117118971</v>
      </c>
      <c r="I34" s="112">
        <v>1441069.3934575899</v>
      </c>
      <c r="J34" s="112">
        <v>1764014.2685911681</v>
      </c>
      <c r="K34" s="112">
        <v>2812617.320135782</v>
      </c>
      <c r="L34" s="112">
        <v>1019782.194803249</v>
      </c>
      <c r="M34" s="112">
        <v>4999227.9887274057</v>
      </c>
      <c r="N34" s="112">
        <v>31843558.537884481</v>
      </c>
      <c r="O34" s="112">
        <v>11548368.61939247</v>
      </c>
      <c r="P34" s="112">
        <v>3692175.0279780058</v>
      </c>
      <c r="Q34" s="112">
        <v>1064585.043488234</v>
      </c>
      <c r="R34" s="112">
        <v>1289827.5189571071</v>
      </c>
      <c r="S34" s="112">
        <v>1821160.4319544821</v>
      </c>
      <c r="T34" s="112">
        <v>2418904.401317941</v>
      </c>
      <c r="U34" s="112">
        <v>833054.46357064974</v>
      </c>
      <c r="V34" s="112">
        <v>1471895.964509333</v>
      </c>
    </row>
    <row r="35" spans="1:22">
      <c r="A35" s="114" t="s">
        <v>117</v>
      </c>
      <c r="B35" s="112">
        <v>7120342</v>
      </c>
      <c r="C35" s="112">
        <v>4713316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115" zoomScaleNormal="125" zoomScalePageLayoutView="125" workbookViewId="0">
      <selection activeCell="G22" sqref="G22"/>
    </sheetView>
  </sheetViews>
  <sheetFormatPr baseColWidth="10" defaultRowHeight="16"/>
  <cols>
    <col min="1" max="1" width="35.83203125" style="108" bestFit="1" customWidth="1"/>
    <col min="2" max="4" width="13.6640625" style="108" bestFit="1" customWidth="1"/>
    <col min="5" max="5" width="12.5" style="108" bestFit="1" customWidth="1"/>
    <col min="6" max="6" width="35.5" style="108" bestFit="1" customWidth="1"/>
    <col min="7" max="9" width="13.6640625" style="108" bestFit="1" customWidth="1"/>
    <col min="10" max="10" width="12.33203125" style="108" bestFit="1" customWidth="1"/>
    <col min="11" max="51" width="10.83203125" style="108" customWidth="1"/>
    <col min="52" max="16384" width="10.83203125" style="108"/>
  </cols>
  <sheetData>
    <row r="1" spans="1:10" ht="21" customHeight="1">
      <c r="A1" s="128" t="s">
        <v>3</v>
      </c>
      <c r="B1" s="127"/>
      <c r="C1" s="127"/>
      <c r="D1" s="127"/>
      <c r="F1" s="126" t="s">
        <v>4</v>
      </c>
      <c r="G1" s="127"/>
      <c r="H1" s="127"/>
      <c r="I1" s="127"/>
    </row>
    <row r="2" spans="1:10">
      <c r="A2" s="111"/>
      <c r="F2" s="111"/>
    </row>
    <row r="3" spans="1:10">
      <c r="A3" s="28"/>
      <c r="B3" s="8" t="s">
        <v>21</v>
      </c>
      <c r="C3" s="8" t="s">
        <v>22</v>
      </c>
      <c r="D3" s="8" t="s">
        <v>23</v>
      </c>
      <c r="F3" s="28"/>
      <c r="G3" s="8" t="s">
        <v>21</v>
      </c>
      <c r="H3" s="8" t="s">
        <v>22</v>
      </c>
      <c r="I3" s="8" t="s">
        <v>23</v>
      </c>
    </row>
    <row r="4" spans="1:10" hidden="1">
      <c r="A4" s="31" t="s">
        <v>24</v>
      </c>
      <c r="B4" s="51">
        <v>352000000</v>
      </c>
      <c r="C4" s="51"/>
      <c r="D4" s="51"/>
      <c r="E4" s="51"/>
      <c r="F4" s="31" t="s">
        <v>24</v>
      </c>
      <c r="G4" s="51">
        <v>352000000</v>
      </c>
      <c r="H4" s="51"/>
      <c r="I4" s="51"/>
    </row>
    <row r="5" spans="1:10" hidden="1">
      <c r="A5" s="31"/>
      <c r="B5" s="51"/>
      <c r="C5" s="51"/>
      <c r="D5" s="51"/>
      <c r="E5" s="51"/>
      <c r="F5" s="31"/>
      <c r="G5" s="51"/>
      <c r="H5" s="51"/>
      <c r="I5" s="51"/>
    </row>
    <row r="6" spans="1:10">
      <c r="A6" s="1" t="s">
        <v>25</v>
      </c>
      <c r="D6" s="51"/>
      <c r="E6" s="51"/>
      <c r="F6" s="1" t="s">
        <v>25</v>
      </c>
      <c r="I6" s="51"/>
    </row>
    <row r="7" spans="1:10">
      <c r="A7" s="31" t="s">
        <v>26</v>
      </c>
      <c r="B7" s="51">
        <f>'Wage Scenario Analysis'!E5</f>
        <v>-57476560.640329033</v>
      </c>
      <c r="C7" s="51">
        <f>'Wage Scenario Analysis'!E6</f>
        <v>-51873060.793726854</v>
      </c>
      <c r="D7" s="51">
        <f t="shared" ref="D7:D14" si="0">SUM(B7:C7)</f>
        <v>-109349621.43405589</v>
      </c>
      <c r="E7" s="51"/>
      <c r="F7" s="31" t="s">
        <v>26</v>
      </c>
      <c r="G7" s="51">
        <f>'Wage Scenario Analysis'!F5</f>
        <v>-121990906.19367841</v>
      </c>
      <c r="H7" s="51">
        <f>'Wage Scenario Analysis'!F6</f>
        <v>-138982016.7664614</v>
      </c>
      <c r="I7" s="51">
        <f t="shared" ref="I7:I14" si="1">SUM(G7:H7)</f>
        <v>-260972922.96013981</v>
      </c>
      <c r="J7" s="51"/>
    </row>
    <row r="8" spans="1:10">
      <c r="A8" s="31" t="s">
        <v>27</v>
      </c>
      <c r="B8" s="51">
        <f>'Sales Scenario Analysis'!E5</f>
        <v>-26484689.873610541</v>
      </c>
      <c r="C8" s="51">
        <f>'Sales Scenario Analysis'!E6</f>
        <v>-38316177.775714673</v>
      </c>
      <c r="D8" s="51">
        <f t="shared" si="0"/>
        <v>-64800867.649325214</v>
      </c>
      <c r="E8" s="51"/>
      <c r="F8" s="31" t="s">
        <v>27</v>
      </c>
      <c r="G8" s="51">
        <f>'Sales Scenario Analysis'!F5</f>
        <v>-38190246.157471083</v>
      </c>
      <c r="H8" s="51">
        <f>'Sales Scenario Analysis'!F6</f>
        <v>-64378845.877599247</v>
      </c>
      <c r="I8" s="51">
        <f t="shared" si="1"/>
        <v>-102569092.03507033</v>
      </c>
      <c r="J8" s="3"/>
    </row>
    <row r="9" spans="1:10">
      <c r="A9" s="31" t="s">
        <v>28</v>
      </c>
      <c r="B9" s="51">
        <f>'RTT Scenario Analysis'!E5</f>
        <v>-24372191.860057317</v>
      </c>
      <c r="C9" s="51">
        <f>'RTT Scenario Analysis'!E6</f>
        <v>-25617556.511571545</v>
      </c>
      <c r="D9" s="51">
        <f t="shared" si="0"/>
        <v>-49989748.371628866</v>
      </c>
      <c r="E9" s="51"/>
      <c r="F9" s="31" t="s">
        <v>28</v>
      </c>
      <c r="G9" s="51">
        <f>'RTT Scenario Analysis'!F5</f>
        <v>-24372191.860057317</v>
      </c>
      <c r="H9" s="51">
        <f>'RTT Scenario Analysis'!F6</f>
        <v>-59768570.034714624</v>
      </c>
      <c r="I9" s="51">
        <f t="shared" si="1"/>
        <v>-84140761.894771934</v>
      </c>
      <c r="J9" s="3"/>
    </row>
    <row r="10" spans="1:10">
      <c r="A10" s="31" t="s">
        <v>29</v>
      </c>
      <c r="B10" s="51">
        <f>'Soda Scenario Analysis'!E5</f>
        <v>-5242819.3094313275</v>
      </c>
      <c r="C10" s="51">
        <f>'Soda Scenario Analysis'!E6</f>
        <v>-3225764.0580054</v>
      </c>
      <c r="D10" s="51">
        <f t="shared" si="0"/>
        <v>-8468583.3674367275</v>
      </c>
      <c r="E10" s="51"/>
      <c r="F10" s="31" t="s">
        <v>29</v>
      </c>
      <c r="G10" s="51">
        <f>'Soda Scenario Analysis'!F5</f>
        <v>-10485638.618862662</v>
      </c>
      <c r="H10" s="51">
        <f>'Soda Scenario Analysis'!F6</f>
        <v>-9011299.3392480835</v>
      </c>
      <c r="I10" s="51">
        <f t="shared" si="1"/>
        <v>-19496937.958110746</v>
      </c>
      <c r="J10" s="3"/>
    </row>
    <row r="11" spans="1:10">
      <c r="A11" s="31" t="s">
        <v>30</v>
      </c>
      <c r="B11" s="51">
        <f>'Amusement Scenario Analysis'!E5</f>
        <v>-4473509.7762431009</v>
      </c>
      <c r="C11" s="51">
        <f>'Amusement Scenario Analysis'!E6</f>
        <v>-6778299.9107023496</v>
      </c>
      <c r="D11" s="51">
        <f t="shared" si="0"/>
        <v>-11251809.68694545</v>
      </c>
      <c r="E11" s="51"/>
      <c r="F11" s="31" t="s">
        <v>30</v>
      </c>
      <c r="G11" s="51">
        <f>'Amusement Scenario Analysis'!F5</f>
        <v>-5751655.4265982723</v>
      </c>
      <c r="H11" s="51">
        <f>'Amusement Scenario Analysis'!F6</f>
        <v>-9133279.6454666536</v>
      </c>
      <c r="I11" s="51">
        <f t="shared" si="1"/>
        <v>-14884935.072064925</v>
      </c>
      <c r="J11" s="3"/>
    </row>
    <row r="12" spans="1:10">
      <c r="A12" s="31" t="s">
        <v>31</v>
      </c>
      <c r="B12" s="51">
        <f>'NPT Scenario Analysis'!E5</f>
        <v>-47079803.360152446</v>
      </c>
      <c r="C12" s="51">
        <f>'NPT Scenario Analysis'!E6</f>
        <v>37467702.703691751</v>
      </c>
      <c r="D12" s="51">
        <f t="shared" si="0"/>
        <v>-9612100.656460695</v>
      </c>
      <c r="E12" s="51"/>
      <c r="F12" s="31" t="s">
        <v>31</v>
      </c>
      <c r="G12" s="51">
        <f>'NPT Scenario Analysis'!F5</f>
        <v>-47315180.236540467</v>
      </c>
      <c r="H12" s="51">
        <f>'NPT Scenario Analysis'!F6</f>
        <v>31380139.493555605</v>
      </c>
      <c r="I12" s="51">
        <f t="shared" si="1"/>
        <v>-15935040.742984861</v>
      </c>
      <c r="J12" s="3"/>
    </row>
    <row r="13" spans="1:10">
      <c r="A13" s="31" t="s">
        <v>14</v>
      </c>
      <c r="B13" s="51">
        <f>'Parking Scenario Analysis'!E5</f>
        <v>-8011539.20442273</v>
      </c>
      <c r="C13" s="51">
        <f>'Parking Scenario Analysis'!E6</f>
        <v>-9066247.2580230124</v>
      </c>
      <c r="D13" s="51">
        <f t="shared" si="0"/>
        <v>-17077786.462445743</v>
      </c>
      <c r="E13" s="51"/>
      <c r="F13" s="31" t="s">
        <v>14</v>
      </c>
      <c r="G13" s="51">
        <f>'Parking Scenario Analysis'!F5</f>
        <v>-13352565.340704547</v>
      </c>
      <c r="H13" s="51">
        <f>'Parking Scenario Analysis'!F6</f>
        <v>-15429914.805213079</v>
      </c>
      <c r="I13" s="51">
        <f t="shared" si="1"/>
        <v>-28782480.145917624</v>
      </c>
      <c r="J13" s="3"/>
    </row>
    <row r="14" spans="1:10" ht="17" customHeight="1" thickBot="1">
      <c r="A14" s="27" t="s">
        <v>32</v>
      </c>
      <c r="B14" s="26">
        <f>'BIRT Scenario Analysis'!E5</f>
        <v>-368224404.45911747</v>
      </c>
      <c r="C14" s="26">
        <f>'BIRT Scenario Analysis'!E6</f>
        <v>293743192.97417009</v>
      </c>
      <c r="D14" s="26">
        <f t="shared" si="0"/>
        <v>-74481211.484947383</v>
      </c>
      <c r="E14" s="51"/>
      <c r="F14" s="27" t="s">
        <v>32</v>
      </c>
      <c r="G14" s="26">
        <f>'BIRT Scenario Analysis'!F5</f>
        <v>-369790914.42217463</v>
      </c>
      <c r="H14" s="26">
        <f>'BIRT Scenario Analysis'!F6</f>
        <v>246662048.24936712</v>
      </c>
      <c r="I14" s="26">
        <f t="shared" si="1"/>
        <v>-123128866.17280751</v>
      </c>
      <c r="J14" s="3"/>
    </row>
    <row r="15" spans="1:10" ht="17" customHeight="1" thickTop="1">
      <c r="A15" s="1" t="s">
        <v>6</v>
      </c>
      <c r="B15" s="53">
        <f>SUM(B7:B14)</f>
        <v>-541365518.48336399</v>
      </c>
      <c r="C15" s="53">
        <f>SUM(C7:C14)</f>
        <v>196333789.37011802</v>
      </c>
      <c r="D15" s="53">
        <f>SUM(D7:D14)</f>
        <v>-345031729.11324602</v>
      </c>
      <c r="E15" s="51"/>
      <c r="F15" s="1" t="s">
        <v>6</v>
      </c>
      <c r="G15" s="53">
        <f>SUM(G7:G14)</f>
        <v>-631249298.25608742</v>
      </c>
      <c r="H15" s="53">
        <f>SUM(H7:H14)</f>
        <v>-18661738.725780308</v>
      </c>
      <c r="I15" s="53">
        <f>SUM(I7:I14)</f>
        <v>-649911036.98186779</v>
      </c>
      <c r="J15" s="3"/>
    </row>
    <row r="16" spans="1:10">
      <c r="B16" s="51"/>
      <c r="C16" s="51"/>
      <c r="D16" s="51"/>
      <c r="E16" s="51"/>
      <c r="G16" s="51"/>
      <c r="H16" s="51"/>
      <c r="I16" s="51"/>
    </row>
    <row r="17" spans="1:9">
      <c r="A17" s="52"/>
      <c r="B17" s="51"/>
      <c r="C17" s="51"/>
      <c r="D17" s="51"/>
      <c r="E17" s="51"/>
      <c r="F17" s="52"/>
      <c r="G17" s="51"/>
      <c r="H17" s="51"/>
      <c r="I17" s="51"/>
    </row>
    <row r="18" spans="1:9">
      <c r="B18" s="51"/>
      <c r="C18" s="51"/>
      <c r="D18" s="51"/>
      <c r="E18" s="51"/>
      <c r="G18" s="51"/>
      <c r="H18" s="51"/>
      <c r="I18" s="51"/>
    </row>
    <row r="19" spans="1:9">
      <c r="B19" s="51"/>
      <c r="C19" s="51"/>
      <c r="D19" s="51"/>
      <c r="E19" s="51"/>
      <c r="G19" s="51"/>
      <c r="H19" s="51"/>
      <c r="I19" s="51"/>
    </row>
    <row r="20" spans="1:9" ht="17" customHeight="1">
      <c r="B20" s="51"/>
      <c r="C20" s="51"/>
      <c r="D20" s="51"/>
      <c r="E20" s="51"/>
      <c r="G20" s="51"/>
      <c r="H20" s="51"/>
      <c r="I20" s="51"/>
    </row>
    <row r="21" spans="1:9" ht="17" customHeight="1">
      <c r="A21" s="52"/>
      <c r="B21" s="53"/>
      <c r="C21" s="53"/>
      <c r="D21" s="51"/>
      <c r="E21" s="51"/>
      <c r="F21" s="52"/>
      <c r="G21" s="53"/>
      <c r="H21" s="53"/>
      <c r="I21" s="51"/>
    </row>
    <row r="22" spans="1:9">
      <c r="B22" s="51"/>
      <c r="C22" s="51"/>
      <c r="D22" s="51"/>
      <c r="E22" s="51"/>
      <c r="G22" s="51"/>
      <c r="H22" s="51"/>
      <c r="I22" s="51"/>
    </row>
    <row r="23" spans="1:9">
      <c r="B23" s="53"/>
      <c r="C23" s="53"/>
      <c r="D23" s="51"/>
      <c r="E23" s="51"/>
      <c r="F23" s="52"/>
      <c r="G23" s="53"/>
      <c r="H23" s="53"/>
      <c r="I23" s="51"/>
    </row>
    <row r="24" spans="1:9">
      <c r="B24" s="51"/>
      <c r="C24" s="51"/>
      <c r="D24" s="51"/>
      <c r="E24" s="51"/>
      <c r="G24" s="51"/>
      <c r="H24" s="51"/>
      <c r="I24" s="51"/>
    </row>
    <row r="25" spans="1:9">
      <c r="A25" s="52"/>
      <c r="B25" s="53"/>
      <c r="C25" s="53"/>
      <c r="D25" s="51"/>
      <c r="E25" s="51"/>
      <c r="F25" s="52"/>
      <c r="G25" s="53"/>
      <c r="H25" s="53"/>
      <c r="I25" s="51"/>
    </row>
    <row r="26" spans="1:9">
      <c r="B26" s="51"/>
      <c r="C26" s="51"/>
      <c r="D26" s="51"/>
      <c r="E26" s="51"/>
      <c r="G26" s="51"/>
      <c r="H26" s="51"/>
      <c r="I26" s="51"/>
    </row>
    <row r="27" spans="1:9">
      <c r="B27" s="51"/>
      <c r="C27" s="51"/>
      <c r="D27" s="51"/>
      <c r="E27" s="51"/>
      <c r="G27" s="51"/>
      <c r="H27" s="51"/>
      <c r="I27" s="51"/>
    </row>
    <row r="28" spans="1:9">
      <c r="A28" s="52"/>
      <c r="B28" s="53"/>
      <c r="C28" s="53"/>
      <c r="D28" s="51"/>
      <c r="E28" s="51"/>
      <c r="F28" s="52"/>
      <c r="G28" s="53"/>
      <c r="H28" s="53"/>
      <c r="I28" s="51"/>
    </row>
    <row r="29" spans="1:9">
      <c r="B29" s="51"/>
      <c r="C29" s="51"/>
      <c r="D29" s="51"/>
      <c r="E29" s="51"/>
      <c r="F29" s="51"/>
      <c r="G29" s="51"/>
    </row>
  </sheetData>
  <mergeCells count="2">
    <mergeCell ref="F1:I1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9"/>
  <sheetViews>
    <sheetView workbookViewId="0">
      <selection activeCell="G18" sqref="G18"/>
    </sheetView>
  </sheetViews>
  <sheetFormatPr baseColWidth="10" defaultRowHeight="16"/>
  <cols>
    <col min="1" max="1" width="48.83203125" style="108" bestFit="1" customWidth="1"/>
    <col min="2" max="2" width="8" style="109" bestFit="1" customWidth="1"/>
    <col min="3" max="3" width="8.83203125" style="108" bestFit="1" customWidth="1"/>
    <col min="4" max="9" width="8" style="108" bestFit="1" customWidth="1"/>
    <col min="10" max="10" width="10.83203125" style="108" customWidth="1"/>
    <col min="11" max="11" width="48.83203125" style="108" bestFit="1" customWidth="1"/>
    <col min="12" max="12" width="8" style="108" bestFit="1" customWidth="1"/>
    <col min="13" max="13" width="8.83203125" style="108" bestFit="1" customWidth="1"/>
    <col min="14" max="19" width="8" style="108" bestFit="1" customWidth="1"/>
    <col min="20" max="36" width="10.83203125" style="108" customWidth="1"/>
    <col min="37" max="16384" width="10.83203125" style="108"/>
  </cols>
  <sheetData>
    <row r="1" spans="1:19" ht="26" customHeight="1">
      <c r="A1" s="129" t="s">
        <v>3</v>
      </c>
      <c r="B1" s="130"/>
      <c r="C1" s="127"/>
      <c r="D1" s="127"/>
      <c r="E1" s="127"/>
      <c r="F1" s="127"/>
      <c r="G1" s="127"/>
      <c r="H1" s="127"/>
      <c r="K1" s="131" t="s">
        <v>4</v>
      </c>
      <c r="L1" s="127"/>
      <c r="M1" s="127"/>
      <c r="N1" s="127"/>
      <c r="O1" s="127"/>
      <c r="P1" s="127"/>
      <c r="Q1" s="127"/>
      <c r="R1" s="127"/>
    </row>
    <row r="2" spans="1:19">
      <c r="A2" s="43"/>
      <c r="C2" s="109"/>
      <c r="D2" s="109"/>
      <c r="G2" s="109"/>
      <c r="H2" s="109"/>
      <c r="I2" s="109"/>
      <c r="K2" s="43"/>
    </row>
    <row r="3" spans="1:19">
      <c r="A3" s="43"/>
      <c r="I3" s="42"/>
      <c r="K3" s="43"/>
      <c r="S3" s="43"/>
    </row>
    <row r="4" spans="1:19" ht="20" customHeight="1">
      <c r="A4" s="36" t="s">
        <v>33</v>
      </c>
      <c r="B4" s="35"/>
      <c r="C4" s="40"/>
      <c r="D4" s="40"/>
      <c r="E4" s="40"/>
      <c r="F4" s="40"/>
      <c r="G4" s="40"/>
      <c r="H4" s="40"/>
      <c r="I4" s="40"/>
      <c r="K4" s="37" t="s">
        <v>33</v>
      </c>
      <c r="L4" s="43"/>
      <c r="M4" s="40"/>
      <c r="N4" s="40"/>
      <c r="O4" s="40"/>
      <c r="P4" s="40"/>
      <c r="Q4" s="40"/>
      <c r="R4" s="40"/>
      <c r="S4" s="40"/>
    </row>
    <row r="5" spans="1:19">
      <c r="A5" s="114" t="s">
        <v>34</v>
      </c>
      <c r="B5" s="38" t="s">
        <v>35</v>
      </c>
      <c r="C5" s="46" t="s">
        <v>36</v>
      </c>
      <c r="D5" s="47" t="s">
        <v>37</v>
      </c>
      <c r="E5" s="48" t="s">
        <v>38</v>
      </c>
      <c r="F5" s="48" t="s">
        <v>39</v>
      </c>
      <c r="G5" s="46" t="s">
        <v>40</v>
      </c>
      <c r="H5" s="46" t="s">
        <v>41</v>
      </c>
      <c r="I5" s="40"/>
      <c r="K5" s="114" t="s">
        <v>34</v>
      </c>
      <c r="L5" s="38" t="s">
        <v>35</v>
      </c>
      <c r="M5" s="46" t="s">
        <v>36</v>
      </c>
      <c r="N5" s="47" t="s">
        <v>37</v>
      </c>
      <c r="O5" s="48" t="s">
        <v>38</v>
      </c>
      <c r="P5" s="48" t="s">
        <v>39</v>
      </c>
      <c r="Q5" s="46" t="s">
        <v>40</v>
      </c>
      <c r="R5" s="46" t="s">
        <v>41</v>
      </c>
      <c r="S5" s="40"/>
    </row>
    <row r="6" spans="1:19">
      <c r="A6" s="114" t="s">
        <v>42</v>
      </c>
      <c r="B6" s="40">
        <v>0.22842997479722291</v>
      </c>
      <c r="C6" s="40">
        <v>0.132535918391959</v>
      </c>
      <c r="D6" s="40">
        <v>8.2747541311899653E-2</v>
      </c>
      <c r="E6" s="40">
        <v>5.0282792444110269E-2</v>
      </c>
      <c r="F6" s="40">
        <v>3.0664222103793271E-2</v>
      </c>
      <c r="G6" s="40">
        <v>1.8896385528237691E-2</v>
      </c>
      <c r="H6" s="40">
        <v>1.171562038169904E-2</v>
      </c>
      <c r="I6" s="40"/>
      <c r="K6" s="114" t="s">
        <v>42</v>
      </c>
      <c r="L6" s="40">
        <v>0.5</v>
      </c>
      <c r="M6" s="40">
        <v>0.33075164706363869</v>
      </c>
      <c r="N6" s="40">
        <v>0.24367006055946969</v>
      </c>
      <c r="O6" s="40">
        <v>0.1764129032878905</v>
      </c>
      <c r="P6" s="40">
        <v>0.12803613928179799</v>
      </c>
      <c r="Q6" s="40">
        <v>9.3547443063691671E-2</v>
      </c>
      <c r="R6" s="40">
        <v>6.8612520160672319E-2</v>
      </c>
      <c r="S6" s="40"/>
    </row>
    <row r="7" spans="1:19">
      <c r="A7" s="114" t="s">
        <v>43</v>
      </c>
      <c r="B7" s="40">
        <v>4.3702452173317363E-2</v>
      </c>
      <c r="C7" s="40">
        <v>1.6269854471002709E-2</v>
      </c>
      <c r="D7" s="40">
        <v>7.0056243931175821E-3</v>
      </c>
      <c r="E7" s="40">
        <v>2.872072866018649E-3</v>
      </c>
      <c r="F7" s="40">
        <v>1.268508981537408E-3</v>
      </c>
      <c r="G7" s="40">
        <v>5.1888638012709265E-4</v>
      </c>
      <c r="H7" s="40">
        <v>2.2027781563327409E-4</v>
      </c>
      <c r="I7" s="40"/>
      <c r="K7" s="114" t="s">
        <v>43</v>
      </c>
      <c r="L7" s="40">
        <v>0.1000000000000001</v>
      </c>
      <c r="M7" s="40">
        <v>4.1672327316844338E-2</v>
      </c>
      <c r="N7" s="40">
        <v>2.1676114937100421E-2</v>
      </c>
      <c r="O7" s="40">
        <v>1.0848544109400169E-2</v>
      </c>
      <c r="P7" s="40">
        <v>5.7584610876320053E-3</v>
      </c>
      <c r="Q7" s="40">
        <v>2.8785511189135531E-3</v>
      </c>
      <c r="R7" s="40">
        <v>1.480851779997572E-3</v>
      </c>
      <c r="S7" s="40"/>
    </row>
    <row r="8" spans="1:19">
      <c r="A8" s="114" t="s">
        <v>44</v>
      </c>
      <c r="B8" s="40">
        <v>8.7498177931151999E-2</v>
      </c>
      <c r="C8" s="40">
        <v>3.2909274784697851E-2</v>
      </c>
      <c r="D8" s="40">
        <v>1.412245779165067E-2</v>
      </c>
      <c r="E8" s="40">
        <v>6.0052376466713797E-3</v>
      </c>
      <c r="F8" s="40">
        <v>2.475605460137698E-3</v>
      </c>
      <c r="G8" s="40">
        <v>1.0494757042948111E-3</v>
      </c>
      <c r="H8" s="40">
        <v>4.4701319373108278E-4</v>
      </c>
      <c r="I8" s="40"/>
      <c r="K8" s="114" t="s">
        <v>44</v>
      </c>
      <c r="L8" s="40">
        <v>0.20000000000000009</v>
      </c>
      <c r="M8" s="40">
        <v>8.4078506584294499E-2</v>
      </c>
      <c r="N8" s="40">
        <v>4.3614998513047398E-2</v>
      </c>
      <c r="O8" s="40">
        <v>2.2469047763544751E-2</v>
      </c>
      <c r="P8" s="40">
        <v>1.1302052419350891E-2</v>
      </c>
      <c r="Q8" s="40">
        <v>5.8075787004016064E-3</v>
      </c>
      <c r="R8" s="40">
        <v>2.9955602851370329E-3</v>
      </c>
      <c r="S8" s="40"/>
    </row>
    <row r="9" spans="1:19">
      <c r="A9" s="114" t="s">
        <v>45</v>
      </c>
      <c r="B9" s="40">
        <v>8.6295336215606255E-2</v>
      </c>
      <c r="C9" s="40">
        <v>3.2436774446915617E-2</v>
      </c>
      <c r="D9" s="40">
        <v>1.373049926952785E-2</v>
      </c>
      <c r="E9" s="40">
        <v>5.7485991256480684E-3</v>
      </c>
      <c r="F9" s="40">
        <v>2.4616326025650448E-3</v>
      </c>
      <c r="G9" s="40">
        <v>1.0297886464526449E-3</v>
      </c>
      <c r="H9" s="40">
        <v>4.3368907539331758E-4</v>
      </c>
      <c r="I9" s="40"/>
      <c r="K9" s="114" t="s">
        <v>45</v>
      </c>
      <c r="L9" s="40">
        <v>0.20000000000000009</v>
      </c>
      <c r="M9" s="40">
        <v>8.3122041149609971E-2</v>
      </c>
      <c r="N9" s="40">
        <v>4.2673448773771987E-2</v>
      </c>
      <c r="O9" s="40">
        <v>2.1717974652704201E-2</v>
      </c>
      <c r="P9" s="40">
        <v>1.125004911370309E-2</v>
      </c>
      <c r="Q9" s="40">
        <v>5.7218715811462317E-3</v>
      </c>
      <c r="R9" s="40">
        <v>2.9258957039330902E-3</v>
      </c>
      <c r="S9" s="40"/>
    </row>
    <row r="10" spans="1:19">
      <c r="A10" s="114" t="s">
        <v>46</v>
      </c>
      <c r="B10" s="40">
        <v>2.6550171932593351E-2</v>
      </c>
      <c r="C10" s="40">
        <v>9.7670925546597953E-3</v>
      </c>
      <c r="D10" s="40">
        <v>4.1527624023368634E-3</v>
      </c>
      <c r="E10" s="40">
        <v>1.7803844722975579E-3</v>
      </c>
      <c r="F10" s="40">
        <v>7.4962989019666804E-4</v>
      </c>
      <c r="G10" s="40">
        <v>3.0998882609734052E-4</v>
      </c>
      <c r="H10" s="40">
        <v>1.32101674333085E-4</v>
      </c>
      <c r="I10" s="40"/>
      <c r="K10" s="114" t="s">
        <v>46</v>
      </c>
      <c r="L10" s="40">
        <v>4.9999999999999933E-2</v>
      </c>
      <c r="M10" s="40">
        <v>2.0832663411703201E-2</v>
      </c>
      <c r="N10" s="40">
        <v>1.0734435164620139E-2</v>
      </c>
      <c r="O10" s="40">
        <v>5.5624622795431566E-3</v>
      </c>
      <c r="P10" s="40">
        <v>2.8453844689836361E-3</v>
      </c>
      <c r="Q10" s="40">
        <v>1.4337083016559E-3</v>
      </c>
      <c r="R10" s="40">
        <v>7.4003510033127107E-4</v>
      </c>
      <c r="S10" s="40"/>
    </row>
    <row r="11" spans="1:19">
      <c r="A11" s="114" t="s">
        <v>47</v>
      </c>
      <c r="B11" s="40">
        <v>8.5555435835870219E-2</v>
      </c>
      <c r="C11" s="40">
        <v>3.2676246757546767E-2</v>
      </c>
      <c r="D11" s="40">
        <v>1.3977264460964809E-2</v>
      </c>
      <c r="E11" s="40">
        <v>5.9815012683336333E-3</v>
      </c>
      <c r="F11" s="40">
        <v>2.4594905373818139E-3</v>
      </c>
      <c r="G11" s="40">
        <v>1.042223104092854E-3</v>
      </c>
      <c r="H11" s="40">
        <v>4.4389145501189109E-4</v>
      </c>
      <c r="I11" s="40"/>
      <c r="K11" s="114" t="s">
        <v>47</v>
      </c>
      <c r="L11" s="40">
        <v>0.2</v>
      </c>
      <c r="M11" s="40">
        <v>8.3616836674083039E-2</v>
      </c>
      <c r="N11" s="40">
        <v>4.3271882552927583E-2</v>
      </c>
      <c r="O11" s="40">
        <v>2.239889217740032E-2</v>
      </c>
      <c r="P11" s="40">
        <v>1.1242281683252361E-2</v>
      </c>
      <c r="Q11" s="40">
        <v>5.7762798723487441E-3</v>
      </c>
      <c r="R11" s="40">
        <v>2.9794167310102089E-3</v>
      </c>
      <c r="S11" s="40"/>
    </row>
    <row r="12" spans="1:19">
      <c r="A12" s="114" t="s">
        <v>48</v>
      </c>
      <c r="B12" s="40">
        <v>0.22725263260841649</v>
      </c>
      <c r="C12" s="40">
        <v>0.13237823916545341</v>
      </c>
      <c r="D12" s="40">
        <v>8.1754431432293773E-2</v>
      </c>
      <c r="E12" s="40">
        <v>4.9939493750612907E-2</v>
      </c>
      <c r="F12" s="40">
        <v>3.0449158500497009E-2</v>
      </c>
      <c r="G12" s="40">
        <v>1.887434993011006E-2</v>
      </c>
      <c r="H12" s="40">
        <v>1.1621239730033039E-2</v>
      </c>
      <c r="I12" s="40"/>
      <c r="K12" s="114" t="s">
        <v>48</v>
      </c>
      <c r="L12" s="40">
        <v>0.5</v>
      </c>
      <c r="M12" s="40">
        <v>0.33048664298044378</v>
      </c>
      <c r="N12" s="40">
        <v>0.24178565117459089</v>
      </c>
      <c r="O12" s="40">
        <v>0.17562937008884841</v>
      </c>
      <c r="P12" s="40">
        <v>0.12745434516022031</v>
      </c>
      <c r="Q12" s="40">
        <v>9.3476646666066365E-2</v>
      </c>
      <c r="R12" s="40">
        <v>6.8256065411352651E-2</v>
      </c>
      <c r="S12" s="40"/>
    </row>
    <row r="13" spans="1:19">
      <c r="A13" s="114" t="s">
        <v>49</v>
      </c>
      <c r="B13" s="40">
        <v>4.3061795541818659E-2</v>
      </c>
      <c r="C13" s="40">
        <v>1.6320108161843479E-2</v>
      </c>
      <c r="D13" s="40">
        <v>7.0265568356544517E-3</v>
      </c>
      <c r="E13" s="40">
        <v>2.6759950412368338E-3</v>
      </c>
      <c r="F13" s="40">
        <v>1.2622431467828039E-3</v>
      </c>
      <c r="G13" s="40">
        <v>5.2310090111096219E-4</v>
      </c>
      <c r="H13" s="40">
        <v>2.222774152753626E-4</v>
      </c>
      <c r="I13" s="40"/>
      <c r="K13" s="114" t="s">
        <v>49</v>
      </c>
      <c r="L13" s="40">
        <v>0.1000000000000001</v>
      </c>
      <c r="M13" s="40">
        <v>4.1773857798389713E-2</v>
      </c>
      <c r="N13" s="40">
        <v>2.172922227616347E-2</v>
      </c>
      <c r="O13" s="40">
        <v>1.0266043383994731E-2</v>
      </c>
      <c r="P13" s="40">
        <v>5.7358210832179068E-3</v>
      </c>
      <c r="Q13" s="40">
        <v>2.8967404860189561E-3</v>
      </c>
      <c r="R13" s="40">
        <v>1.491546791503429E-3</v>
      </c>
      <c r="S13" s="40"/>
    </row>
    <row r="14" spans="1:19">
      <c r="A14" s="114" t="s">
        <v>50</v>
      </c>
      <c r="B14" s="40">
        <v>0.1300844282858368</v>
      </c>
      <c r="C14" s="40">
        <v>4.9118199774030202E-2</v>
      </c>
      <c r="D14" s="40">
        <v>2.1041599266210631E-2</v>
      </c>
      <c r="E14" s="40">
        <v>8.5949670444039894E-3</v>
      </c>
      <c r="F14" s="40">
        <v>3.736744537868208E-3</v>
      </c>
      <c r="G14" s="40">
        <v>1.565575901815164E-3</v>
      </c>
      <c r="H14" s="40">
        <v>6.6593167164408218E-4</v>
      </c>
      <c r="I14" s="40"/>
      <c r="K14" s="114" t="s">
        <v>50</v>
      </c>
      <c r="L14" s="40">
        <v>0.30000000000000021</v>
      </c>
      <c r="M14" s="40">
        <v>0.12562260406435541</v>
      </c>
      <c r="N14" s="40">
        <v>6.5077494461304952E-2</v>
      </c>
      <c r="O14" s="40">
        <v>3.2478971831078278E-2</v>
      </c>
      <c r="P14" s="40">
        <v>1.7032436131084409E-2</v>
      </c>
      <c r="Q14" s="40">
        <v>8.6736203596727846E-3</v>
      </c>
      <c r="R14" s="40">
        <v>4.4690158734913554E-3</v>
      </c>
      <c r="S14" s="40"/>
    </row>
    <row r="15" spans="1:19">
      <c r="A15" s="114" t="s">
        <v>51</v>
      </c>
      <c r="B15" s="40">
        <v>0.13221865886592549</v>
      </c>
      <c r="C15" s="40">
        <v>5.0057070762270728E-2</v>
      </c>
      <c r="D15" s="40">
        <v>2.1388647246565421E-2</v>
      </c>
      <c r="E15" s="40">
        <v>9.0791180747162858E-3</v>
      </c>
      <c r="F15" s="40">
        <v>3.7395741239980569E-3</v>
      </c>
      <c r="G15" s="40">
        <v>1.5928070041717479E-3</v>
      </c>
      <c r="H15" s="40">
        <v>6.746645694521991E-4</v>
      </c>
      <c r="I15" s="40"/>
      <c r="K15" s="114" t="s">
        <v>51</v>
      </c>
      <c r="L15" s="40">
        <v>0.3</v>
      </c>
      <c r="M15" s="40">
        <v>0.12751128632997921</v>
      </c>
      <c r="N15" s="40">
        <v>6.5911000367576689E-2</v>
      </c>
      <c r="O15" s="40">
        <v>3.3913654147572969E-2</v>
      </c>
      <c r="P15" s="40">
        <v>1.7047497507408971E-2</v>
      </c>
      <c r="Q15" s="40">
        <v>8.7919429192517828E-3</v>
      </c>
      <c r="R15" s="40">
        <v>4.5146856269833169E-3</v>
      </c>
      <c r="S15" s="40"/>
    </row>
    <row r="16" spans="1:19">
      <c r="A16" s="114" t="s">
        <v>52</v>
      </c>
      <c r="B16" s="40">
        <v>4.3656329021193652E-2</v>
      </c>
      <c r="C16" s="40">
        <v>1.6444836738267909E-2</v>
      </c>
      <c r="D16" s="40">
        <v>7.0536985118658801E-3</v>
      </c>
      <c r="E16" s="40">
        <v>3.1005318895280798E-3</v>
      </c>
      <c r="F16" s="40">
        <v>1.2417188785358579E-3</v>
      </c>
      <c r="G16" s="40">
        <v>5.2468136998851111E-4</v>
      </c>
      <c r="H16" s="40">
        <v>2.2239091856302021E-4</v>
      </c>
      <c r="I16" s="40"/>
      <c r="K16" s="114" t="s">
        <v>52</v>
      </c>
      <c r="L16" s="40">
        <v>9.9999999999999867E-2</v>
      </c>
      <c r="M16" s="40">
        <v>4.2020145673874347E-2</v>
      </c>
      <c r="N16" s="40">
        <v>2.1786446295861569E-2</v>
      </c>
      <c r="O16" s="40">
        <v>1.151838919184567E-2</v>
      </c>
      <c r="P16" s="40">
        <v>5.6649106235425739E-3</v>
      </c>
      <c r="Q16" s="40">
        <v>2.9034095684403738E-3</v>
      </c>
      <c r="R16" s="40">
        <v>1.4917188619238959E-3</v>
      </c>
      <c r="S16" s="40"/>
    </row>
    <row r="17" spans="1:19">
      <c r="A17" s="114" t="s">
        <v>53</v>
      </c>
      <c r="B17" s="40">
        <v>4.3698929512722029E-2</v>
      </c>
      <c r="C17" s="40">
        <v>1.6206300729793229E-2</v>
      </c>
      <c r="D17" s="40">
        <v>6.977797319849488E-3</v>
      </c>
      <c r="E17" s="40">
        <v>2.719260361366826E-3</v>
      </c>
      <c r="F17" s="40">
        <v>1.2683499112304819E-3</v>
      </c>
      <c r="G17" s="40">
        <v>5.1473115215994181E-4</v>
      </c>
      <c r="H17" s="40">
        <v>2.1947627029594849E-4</v>
      </c>
      <c r="I17" s="40"/>
      <c r="K17" s="114" t="s">
        <v>53</v>
      </c>
      <c r="L17" s="40">
        <v>9.9999999999999978E-2</v>
      </c>
      <c r="M17" s="40">
        <v>4.1536727400858342E-2</v>
      </c>
      <c r="N17" s="40">
        <v>2.1603208201851461E-2</v>
      </c>
      <c r="O17" s="40">
        <v>1.0402119196633031E-2</v>
      </c>
      <c r="P17" s="40">
        <v>5.7578323013662844E-3</v>
      </c>
      <c r="Q17" s="40">
        <v>2.8602935002984831E-3</v>
      </c>
      <c r="R17" s="40">
        <v>1.476510989342539E-3</v>
      </c>
      <c r="S17" s="40"/>
    </row>
    <row r="18" spans="1:19">
      <c r="A18" s="114" t="s">
        <v>54</v>
      </c>
      <c r="B18" s="40">
        <v>4.3635351043499908E-2</v>
      </c>
      <c r="C18" s="40">
        <v>1.641246679172181E-2</v>
      </c>
      <c r="D18" s="40">
        <v>7.1228317673620589E-3</v>
      </c>
      <c r="E18" s="40">
        <v>2.9830805170534269E-3</v>
      </c>
      <c r="F18" s="40">
        <v>1.251213147642094E-3</v>
      </c>
      <c r="G18" s="40">
        <v>5.2511327805038199E-4</v>
      </c>
      <c r="H18" s="40">
        <v>2.242736151281122E-4</v>
      </c>
      <c r="I18" s="40"/>
      <c r="K18" s="114" t="s">
        <v>54</v>
      </c>
      <c r="L18" s="40">
        <v>9.9999999999999978E-2</v>
      </c>
      <c r="M18" s="40">
        <v>4.1958064341406032E-2</v>
      </c>
      <c r="N18" s="40">
        <v>2.195373296761971E-2</v>
      </c>
      <c r="O18" s="40">
        <v>1.117518330140355E-2</v>
      </c>
      <c r="P18" s="40">
        <v>5.6982583979638957E-3</v>
      </c>
      <c r="Q18" s="40">
        <v>2.9052953337310732E-3</v>
      </c>
      <c r="R18" s="40">
        <v>1.501609487268962E-3</v>
      </c>
      <c r="S18" s="40"/>
    </row>
    <row r="19" spans="1:19">
      <c r="A19" s="114" t="s">
        <v>55</v>
      </c>
      <c r="B19" s="40">
        <v>4.419477417636275E-2</v>
      </c>
      <c r="C19" s="40">
        <v>1.6373071834548839E-2</v>
      </c>
      <c r="D19" s="40">
        <v>7.2069184263159336E-3</v>
      </c>
      <c r="E19" s="40">
        <v>2.9701236378776308E-3</v>
      </c>
      <c r="F19" s="40">
        <v>1.2663654330676839E-3</v>
      </c>
      <c r="G19" s="40">
        <v>5.2327357737769198E-4</v>
      </c>
      <c r="H19" s="40">
        <v>2.2582754283539949E-4</v>
      </c>
      <c r="I19" s="40"/>
      <c r="K19" s="114" t="s">
        <v>55</v>
      </c>
      <c r="L19" s="40">
        <v>9.9999999999999978E-2</v>
      </c>
      <c r="M19" s="40">
        <v>4.1879373278623337E-2</v>
      </c>
      <c r="N19" s="40">
        <v>2.2155691032857309E-2</v>
      </c>
      <c r="O19" s="40">
        <v>1.1138904923260419E-2</v>
      </c>
      <c r="P19" s="40">
        <v>5.7520078746911008E-3</v>
      </c>
      <c r="Q19" s="40">
        <v>2.8974571765773009E-3</v>
      </c>
      <c r="R19" s="40">
        <v>1.509719418107736E-3</v>
      </c>
      <c r="S19" s="40"/>
    </row>
    <row r="20" spans="1:19">
      <c r="A20" s="114" t="s">
        <v>56</v>
      </c>
      <c r="B20" s="40">
        <v>0.64321618659164015</v>
      </c>
      <c r="C20" s="40">
        <v>0.37313728448369921</v>
      </c>
      <c r="D20" s="40">
        <v>0.22992975415018921</v>
      </c>
      <c r="E20" s="40">
        <v>0.14171358487653249</v>
      </c>
      <c r="F20" s="40">
        <v>8.6060351037901772E-2</v>
      </c>
      <c r="G20" s="40">
        <v>5.3353861658535173E-2</v>
      </c>
      <c r="H20" s="40">
        <v>3.2681543168561533E-2</v>
      </c>
      <c r="I20" s="40"/>
      <c r="K20" s="114" t="s">
        <v>56</v>
      </c>
      <c r="L20" s="40">
        <v>0.9</v>
      </c>
      <c r="M20" s="40">
        <v>0.59747080979693012</v>
      </c>
      <c r="N20" s="40">
        <v>0.4364143881629462</v>
      </c>
      <c r="O20" s="40">
        <v>0.3189260431319485</v>
      </c>
      <c r="P20" s="40">
        <v>0.23083140385630291</v>
      </c>
      <c r="Q20" s="40">
        <v>0.1693015589767061</v>
      </c>
      <c r="R20" s="40">
        <v>0.12320312400814611</v>
      </c>
      <c r="S20" s="40"/>
    </row>
    <row r="21" spans="1:19">
      <c r="A21" s="114" t="s">
        <v>57</v>
      </c>
      <c r="B21" s="40">
        <v>0.22993625306861051</v>
      </c>
      <c r="C21" s="40">
        <v>0.13272149748718759</v>
      </c>
      <c r="D21" s="40">
        <v>8.2319565850857424E-2</v>
      </c>
      <c r="E21" s="40">
        <v>5.0759925271031681E-2</v>
      </c>
      <c r="F21" s="40">
        <v>3.0882155419570512E-2</v>
      </c>
      <c r="G21" s="40">
        <v>1.8930209558388759E-2</v>
      </c>
      <c r="H21" s="40">
        <v>1.168479164379854E-2</v>
      </c>
      <c r="I21" s="40"/>
      <c r="K21" s="114" t="s">
        <v>57</v>
      </c>
      <c r="L21" s="40">
        <v>0.5</v>
      </c>
      <c r="M21" s="40">
        <v>0.33102392389765189</v>
      </c>
      <c r="N21" s="40">
        <v>0.2428540017741633</v>
      </c>
      <c r="O21" s="40">
        <v>0.1775026371917918</v>
      </c>
      <c r="P21" s="40">
        <v>0.1286299516239798</v>
      </c>
      <c r="Q21" s="40">
        <v>9.365152518261477E-2</v>
      </c>
      <c r="R21" s="40">
        <v>6.8495835626797952E-2</v>
      </c>
      <c r="S21" s="40"/>
    </row>
    <row r="22" spans="1:19">
      <c r="A22" s="114" t="s">
        <v>58</v>
      </c>
      <c r="B22" s="40">
        <v>8.2306319929396965E-2</v>
      </c>
      <c r="C22" s="40">
        <v>3.1646882252017838E-2</v>
      </c>
      <c r="D22" s="40">
        <v>1.3463545232663691E-2</v>
      </c>
      <c r="E22" s="40">
        <v>5.8046311759800684E-3</v>
      </c>
      <c r="F22" s="40">
        <v>2.5237712099893672E-3</v>
      </c>
      <c r="G22" s="40">
        <v>1.018306457429508E-3</v>
      </c>
      <c r="H22" s="40">
        <v>4.2524649633590711E-4</v>
      </c>
      <c r="I22" s="40"/>
      <c r="K22" s="114" t="s">
        <v>58</v>
      </c>
      <c r="L22" s="40">
        <v>0.19999999999999979</v>
      </c>
      <c r="M22" s="40">
        <v>8.1551355046407981E-2</v>
      </c>
      <c r="N22" s="40">
        <v>4.2007353620609922E-2</v>
      </c>
      <c r="O22" s="40">
        <v>2.1877663526568499E-2</v>
      </c>
      <c r="P22" s="40">
        <v>1.1464581057014979E-2</v>
      </c>
      <c r="Q22" s="40">
        <v>5.6723731930784496E-3</v>
      </c>
      <c r="R22" s="40">
        <v>2.880601459918863E-3</v>
      </c>
      <c r="S22" s="40"/>
    </row>
    <row r="23" spans="1:19">
      <c r="A23" s="114" t="s">
        <v>59</v>
      </c>
      <c r="B23" s="40">
        <v>0.22058222603693881</v>
      </c>
      <c r="C23" s="40">
        <v>0.13001416874026769</v>
      </c>
      <c r="D23" s="40">
        <v>8.2402946200050065E-2</v>
      </c>
      <c r="E23" s="40">
        <v>5.1029563263819577E-2</v>
      </c>
      <c r="F23" s="40">
        <v>3.049385361446566E-2</v>
      </c>
      <c r="G23" s="40">
        <v>1.8467988416482561E-2</v>
      </c>
      <c r="H23" s="40">
        <v>1.164320724359047E-2</v>
      </c>
      <c r="I23" s="40"/>
      <c r="K23" s="114" t="s">
        <v>59</v>
      </c>
      <c r="L23" s="40">
        <v>0.5</v>
      </c>
      <c r="M23" s="40">
        <v>0.32656363124946769</v>
      </c>
      <c r="N23" s="40">
        <v>0.24303335247617769</v>
      </c>
      <c r="O23" s="40">
        <v>0.17810274511901439</v>
      </c>
      <c r="P23" s="40">
        <v>0.1275571653511394</v>
      </c>
      <c r="Q23" s="40">
        <v>9.2143184258781763E-2</v>
      </c>
      <c r="R23" s="40">
        <v>6.8337940193998525E-2</v>
      </c>
      <c r="S23" s="40"/>
    </row>
    <row r="24" spans="1:19">
      <c r="A24" s="114" t="s">
        <v>60</v>
      </c>
      <c r="B24" s="40">
        <v>4.3184213269390481E-2</v>
      </c>
      <c r="C24" s="40">
        <v>1.6378496470324522E-2</v>
      </c>
      <c r="D24" s="40">
        <v>6.9728368326251733E-3</v>
      </c>
      <c r="E24" s="40">
        <v>2.7143311666362191E-3</v>
      </c>
      <c r="F24" s="40">
        <v>1.2884702091117139E-3</v>
      </c>
      <c r="G24" s="40">
        <v>5.2191233562248751E-4</v>
      </c>
      <c r="H24" s="40">
        <v>2.212943824914104E-4</v>
      </c>
      <c r="I24" s="40"/>
      <c r="K24" s="114" t="s">
        <v>60</v>
      </c>
      <c r="L24" s="40">
        <v>9.9999999999999867E-2</v>
      </c>
      <c r="M24" s="40">
        <v>4.188841178659064E-2</v>
      </c>
      <c r="N24" s="40">
        <v>2.1612775912543621E-2</v>
      </c>
      <c r="O24" s="40">
        <v>1.037853074591222E-2</v>
      </c>
      <c r="P24" s="40">
        <v>5.8282320219841246E-3</v>
      </c>
      <c r="Q24" s="40">
        <v>2.8916576545492401E-3</v>
      </c>
      <c r="R24" s="40">
        <v>1.486957738525696E-3</v>
      </c>
      <c r="S24" s="40"/>
    </row>
    <row r="25" spans="1:19">
      <c r="A25" s="114" t="s">
        <v>61</v>
      </c>
      <c r="B25" s="40">
        <v>0.12849598948489421</v>
      </c>
      <c r="C25" s="40">
        <v>4.9313044079898012E-2</v>
      </c>
      <c r="D25" s="40">
        <v>2.087919830540819E-2</v>
      </c>
      <c r="E25" s="40">
        <v>8.8245841315580664E-3</v>
      </c>
      <c r="F25" s="40">
        <v>3.6872134536533041E-3</v>
      </c>
      <c r="G25" s="40">
        <v>1.566832163698129E-3</v>
      </c>
      <c r="H25" s="40">
        <v>6.590900657174048E-4</v>
      </c>
      <c r="I25" s="40"/>
      <c r="K25" s="114" t="s">
        <v>61</v>
      </c>
      <c r="L25" s="40">
        <v>0.3</v>
      </c>
      <c r="M25" s="40">
        <v>0.12603063065941941</v>
      </c>
      <c r="N25" s="40">
        <v>6.469095734475494E-2</v>
      </c>
      <c r="O25" s="40">
        <v>3.3162214108070853E-2</v>
      </c>
      <c r="P25" s="40">
        <v>1.6857141238095789E-2</v>
      </c>
      <c r="Q25" s="40">
        <v>8.6795801963591712E-3</v>
      </c>
      <c r="R25" s="40">
        <v>4.4331857980280942E-3</v>
      </c>
      <c r="S25" s="40"/>
    </row>
    <row r="26" spans="1:19">
      <c r="A26" s="114" t="s">
        <v>62</v>
      </c>
      <c r="B26" s="40">
        <v>4.7114317441544477E-2</v>
      </c>
      <c r="C26" s="40">
        <v>1.7032764892199289E-2</v>
      </c>
      <c r="D26" s="40">
        <v>7.5840174707445529E-3</v>
      </c>
      <c r="E26" s="40">
        <v>3.0733228501367278E-3</v>
      </c>
      <c r="F26" s="40">
        <v>1.3285503152474789E-3</v>
      </c>
      <c r="G26" s="40">
        <v>5.5166096270375942E-4</v>
      </c>
      <c r="H26" s="40">
        <v>2.3570412774320809E-4</v>
      </c>
      <c r="I26" s="40"/>
      <c r="K26" s="114" t="s">
        <v>62</v>
      </c>
      <c r="L26" s="40">
        <v>9.9999999999999978E-2</v>
      </c>
      <c r="M26" s="40">
        <v>4.322037047554661E-2</v>
      </c>
      <c r="N26" s="40">
        <v>2.307617635388504E-2</v>
      </c>
      <c r="O26" s="40">
        <v>1.144435477143513E-2</v>
      </c>
      <c r="P26" s="40">
        <v>5.9762313763997987E-3</v>
      </c>
      <c r="Q26" s="40">
        <v>3.0213438804332911E-3</v>
      </c>
      <c r="R26" s="40">
        <v>1.5621592177742501E-3</v>
      </c>
      <c r="S26" s="40"/>
    </row>
    <row r="27" spans="1:19">
      <c r="A27" s="114" t="s">
        <v>63</v>
      </c>
      <c r="B27" s="40">
        <v>0.23151748060929181</v>
      </c>
      <c r="C27" s="40">
        <v>0.1331255230421835</v>
      </c>
      <c r="D27" s="40">
        <v>8.2532113950663843E-2</v>
      </c>
      <c r="E27" s="40">
        <v>5.1305210110899717E-2</v>
      </c>
      <c r="F27" s="40">
        <v>3.0928137723690519E-2</v>
      </c>
      <c r="G27" s="40">
        <v>1.8989146526751991E-2</v>
      </c>
      <c r="H27" s="40">
        <v>1.168362742098383E-2</v>
      </c>
      <c r="I27" s="41"/>
      <c r="K27" s="114" t="s">
        <v>63</v>
      </c>
      <c r="L27" s="40">
        <v>0.5</v>
      </c>
      <c r="M27" s="40">
        <v>0.33169553285780751</v>
      </c>
      <c r="N27" s="40">
        <v>0.24323351482763089</v>
      </c>
      <c r="O27" s="40">
        <v>0.17874312020488731</v>
      </c>
      <c r="P27" s="40">
        <v>0.1287626656490406</v>
      </c>
      <c r="Q27" s="40">
        <v>9.3843509499957789E-2</v>
      </c>
      <c r="R27" s="40">
        <v>6.8486605991626925E-2</v>
      </c>
    </row>
    <row r="28" spans="1:19">
      <c r="A28" s="114" t="s">
        <v>6</v>
      </c>
      <c r="B28" s="40">
        <v>0.10629710556592439</v>
      </c>
      <c r="C28" s="40">
        <v>4.7587673898377258E-2</v>
      </c>
      <c r="D28" s="40">
        <v>2.5501518323146621E-2</v>
      </c>
      <c r="E28" s="40">
        <v>1.268281499995294E-2</v>
      </c>
      <c r="F28" s="40">
        <v>7.2142163313869689E-3</v>
      </c>
      <c r="G28" s="40">
        <v>4.0434105524892461E-3</v>
      </c>
      <c r="H28" s="40">
        <v>2.4255035258007318E-3</v>
      </c>
      <c r="I28" s="42"/>
      <c r="K28" s="114" t="s">
        <v>6</v>
      </c>
      <c r="L28" s="40">
        <v>0.22560988495636591</v>
      </c>
      <c r="M28" s="40">
        <v>0.1104236392267742</v>
      </c>
      <c r="N28" s="40">
        <v>6.934431455657819E-2</v>
      </c>
      <c r="O28" s="40">
        <v>4.0761101258246502E-2</v>
      </c>
      <c r="P28" s="40">
        <v>2.717540914357075E-2</v>
      </c>
      <c r="Q28" s="40">
        <v>1.778922777650449E-2</v>
      </c>
      <c r="R28" s="40">
        <v>1.244512139161413E-2</v>
      </c>
      <c r="S28" s="43"/>
    </row>
    <row r="29" spans="1:19">
      <c r="A29" s="43"/>
      <c r="B29" s="42"/>
      <c r="C29" s="41"/>
      <c r="D29" s="41"/>
      <c r="F29" s="44"/>
      <c r="G29" s="45"/>
      <c r="H29" s="41"/>
      <c r="I29" s="41"/>
      <c r="K29" s="43"/>
      <c r="L29" s="43"/>
    </row>
    <row r="30" spans="1:19">
      <c r="A30" s="43"/>
      <c r="B30" s="42"/>
      <c r="C30" s="41"/>
      <c r="D30" s="41"/>
      <c r="F30" s="44"/>
      <c r="G30" s="45"/>
      <c r="H30" s="41"/>
      <c r="I30" s="41"/>
      <c r="K30" s="43"/>
      <c r="L30" s="43"/>
    </row>
    <row r="31" spans="1:19">
      <c r="A31" s="39"/>
      <c r="B31" s="42"/>
      <c r="C31" s="41"/>
      <c r="D31" s="41"/>
      <c r="F31" s="44"/>
      <c r="G31" s="45"/>
      <c r="H31" s="41"/>
      <c r="I31" s="41"/>
      <c r="K31" s="39"/>
      <c r="L31" s="43"/>
    </row>
    <row r="32" spans="1:19" ht="21" customHeight="1">
      <c r="A32" s="36" t="s">
        <v>8</v>
      </c>
      <c r="B32" s="42"/>
      <c r="C32" s="41"/>
      <c r="D32" s="41"/>
      <c r="F32" s="44"/>
      <c r="G32" s="45"/>
      <c r="H32" s="41"/>
      <c r="I32" s="41"/>
      <c r="K32" s="37" t="s">
        <v>8</v>
      </c>
      <c r="L32" s="43"/>
    </row>
    <row r="33" spans="1:19">
      <c r="A33" s="114" t="s">
        <v>34</v>
      </c>
      <c r="B33" s="38" t="s">
        <v>35</v>
      </c>
      <c r="C33" s="46" t="s">
        <v>36</v>
      </c>
      <c r="D33" s="47" t="s">
        <v>37</v>
      </c>
      <c r="E33" s="48" t="s">
        <v>38</v>
      </c>
      <c r="F33" s="48" t="s">
        <v>39</v>
      </c>
      <c r="G33" s="46" t="s">
        <v>40</v>
      </c>
      <c r="H33" s="46" t="s">
        <v>41</v>
      </c>
      <c r="I33" s="41"/>
      <c r="K33" s="114" t="s">
        <v>34</v>
      </c>
      <c r="L33" s="38" t="s">
        <v>35</v>
      </c>
      <c r="M33" s="46" t="s">
        <v>36</v>
      </c>
      <c r="N33" s="47" t="s">
        <v>37</v>
      </c>
      <c r="O33" s="48" t="s">
        <v>38</v>
      </c>
      <c r="P33" s="48" t="s">
        <v>39</v>
      </c>
      <c r="Q33" s="46" t="s">
        <v>40</v>
      </c>
      <c r="R33" s="46" t="s">
        <v>41</v>
      </c>
    </row>
    <row r="34" spans="1:19">
      <c r="A34" s="114" t="s">
        <v>64</v>
      </c>
      <c r="B34" s="40">
        <v>0.3</v>
      </c>
      <c r="C34" s="40">
        <v>0.2</v>
      </c>
      <c r="D34" s="40">
        <v>9.9999999999999867E-2</v>
      </c>
      <c r="E34" s="40">
        <v>5.0000000000000273E-2</v>
      </c>
      <c r="F34" s="40">
        <v>2.9999999999999919E-2</v>
      </c>
      <c r="G34" s="40">
        <v>0</v>
      </c>
      <c r="H34" s="40">
        <v>0</v>
      </c>
      <c r="I34" s="41"/>
      <c r="K34" s="114" t="s">
        <v>64</v>
      </c>
      <c r="L34" s="40">
        <v>0.5</v>
      </c>
      <c r="M34" s="40">
        <v>0.3</v>
      </c>
      <c r="N34" s="40">
        <v>0.2</v>
      </c>
      <c r="O34" s="40">
        <v>9.9999999999999978E-2</v>
      </c>
      <c r="P34" s="40">
        <v>5.0000000000000037E-2</v>
      </c>
      <c r="Q34" s="40">
        <v>2.9999999999999919E-2</v>
      </c>
      <c r="R34" s="40">
        <v>0</v>
      </c>
    </row>
    <row r="35" spans="1:19">
      <c r="A35" s="114" t="s">
        <v>65</v>
      </c>
      <c r="B35" s="40">
        <v>0.3</v>
      </c>
      <c r="C35" s="40">
        <v>0.2</v>
      </c>
      <c r="D35" s="40">
        <v>9.9999999999999978E-2</v>
      </c>
      <c r="E35" s="40">
        <v>4.9999999999999933E-2</v>
      </c>
      <c r="F35" s="40">
        <v>3.000000000000003E-2</v>
      </c>
      <c r="G35" s="40">
        <v>0</v>
      </c>
      <c r="H35" s="40">
        <v>0</v>
      </c>
      <c r="I35" s="41"/>
      <c r="K35" s="114" t="s">
        <v>65</v>
      </c>
      <c r="L35" s="40">
        <v>0.5</v>
      </c>
      <c r="M35" s="40">
        <v>0.3</v>
      </c>
      <c r="N35" s="40">
        <v>0.20000000000000009</v>
      </c>
      <c r="O35" s="40">
        <v>9.9999999999999978E-2</v>
      </c>
      <c r="P35" s="40">
        <v>5.0000000000000162E-2</v>
      </c>
      <c r="Q35" s="40">
        <v>3.000000000000003E-2</v>
      </c>
      <c r="R35" s="40">
        <v>0</v>
      </c>
    </row>
    <row r="36" spans="1:19">
      <c r="A36" s="114" t="s">
        <v>44</v>
      </c>
      <c r="B36" s="40">
        <v>0.3</v>
      </c>
      <c r="C36" s="40">
        <v>0.19999999999999871</v>
      </c>
      <c r="D36" s="40">
        <v>9.9999999999999978E-2</v>
      </c>
      <c r="E36" s="40">
        <v>5.0000000000000162E-2</v>
      </c>
      <c r="F36" s="40">
        <v>3.000000000000003E-2</v>
      </c>
      <c r="G36" s="40">
        <v>0</v>
      </c>
      <c r="H36" s="40">
        <v>0</v>
      </c>
      <c r="I36" s="41"/>
      <c r="K36" s="114" t="s">
        <v>44</v>
      </c>
      <c r="L36" s="40">
        <v>0.5</v>
      </c>
      <c r="M36" s="40">
        <v>0.3000000000000006</v>
      </c>
      <c r="N36" s="40">
        <v>0.2</v>
      </c>
      <c r="O36" s="40">
        <v>0.1000000000000001</v>
      </c>
      <c r="P36" s="40">
        <v>4.9999999999999933E-2</v>
      </c>
      <c r="Q36" s="40">
        <v>2.9999999999999919E-2</v>
      </c>
      <c r="R36" s="40">
        <v>0</v>
      </c>
    </row>
    <row r="37" spans="1:19">
      <c r="A37" s="114" t="s">
        <v>48</v>
      </c>
      <c r="B37" s="40">
        <v>0.5</v>
      </c>
      <c r="C37" s="40">
        <v>0.29999999999999988</v>
      </c>
      <c r="D37" s="40">
        <v>0.2</v>
      </c>
      <c r="E37" s="40">
        <v>9.9999999999999978E-2</v>
      </c>
      <c r="F37" s="40">
        <v>5.0000000000000162E-2</v>
      </c>
      <c r="G37" s="40">
        <v>0</v>
      </c>
      <c r="H37" s="40">
        <v>0</v>
      </c>
      <c r="I37" s="41"/>
      <c r="K37" s="114" t="s">
        <v>48</v>
      </c>
      <c r="L37" s="40">
        <v>0.7</v>
      </c>
      <c r="M37" s="40">
        <v>0.5</v>
      </c>
      <c r="N37" s="40">
        <v>0.3</v>
      </c>
      <c r="O37" s="40">
        <v>0.19999999999999979</v>
      </c>
      <c r="P37" s="40">
        <v>9.9999999999999978E-2</v>
      </c>
      <c r="Q37" s="40">
        <v>5.0000000000000037E-2</v>
      </c>
      <c r="R37" s="40">
        <v>0</v>
      </c>
    </row>
    <row r="38" spans="1:19">
      <c r="A38" s="114" t="s">
        <v>66</v>
      </c>
      <c r="B38" s="40">
        <v>0.3</v>
      </c>
      <c r="C38" s="40">
        <v>0.19999999999999979</v>
      </c>
      <c r="D38" s="40">
        <v>9.9999999999999867E-2</v>
      </c>
      <c r="E38" s="40">
        <v>5.0000000000000162E-2</v>
      </c>
      <c r="F38" s="40">
        <v>3.0000000000000141E-2</v>
      </c>
      <c r="G38" s="40">
        <v>0</v>
      </c>
      <c r="H38" s="40">
        <v>0</v>
      </c>
      <c r="I38" s="41"/>
      <c r="K38" s="114" t="s">
        <v>66</v>
      </c>
      <c r="L38" s="40">
        <v>0.5</v>
      </c>
      <c r="M38" s="40">
        <v>0.3</v>
      </c>
      <c r="N38" s="40">
        <v>0.19999999999999979</v>
      </c>
      <c r="O38" s="40">
        <v>9.9999999999999978E-2</v>
      </c>
      <c r="P38" s="40">
        <v>5.0000000000000162E-2</v>
      </c>
      <c r="Q38" s="40">
        <v>3.000000000000003E-2</v>
      </c>
      <c r="R38" s="40">
        <v>0</v>
      </c>
    </row>
    <row r="39" spans="1:19">
      <c r="A39" s="114" t="s">
        <v>53</v>
      </c>
      <c r="B39" s="40">
        <v>0.3</v>
      </c>
      <c r="C39" s="40">
        <v>0.2</v>
      </c>
      <c r="D39" s="40">
        <v>0.1000000000000001</v>
      </c>
      <c r="E39" s="40">
        <v>5.0000000000000037E-2</v>
      </c>
      <c r="F39" s="40">
        <v>2.9999999999999801E-2</v>
      </c>
      <c r="G39" s="40">
        <v>0</v>
      </c>
      <c r="H39" s="40">
        <v>0</v>
      </c>
      <c r="I39" s="41"/>
      <c r="K39" s="114" t="s">
        <v>53</v>
      </c>
      <c r="L39" s="40">
        <v>0.5</v>
      </c>
      <c r="M39" s="40">
        <v>0.29999999999999988</v>
      </c>
      <c r="N39" s="40">
        <v>0.20000000000000009</v>
      </c>
      <c r="O39" s="40">
        <v>0.1000000000000002</v>
      </c>
      <c r="P39" s="40">
        <v>5.0000000000000037E-2</v>
      </c>
      <c r="Q39" s="40">
        <v>3.000000000000003E-2</v>
      </c>
      <c r="R39" s="40">
        <v>0</v>
      </c>
    </row>
    <row r="40" spans="1:19">
      <c r="A40" s="114" t="s">
        <v>67</v>
      </c>
      <c r="B40" s="40">
        <v>0.3</v>
      </c>
      <c r="C40" s="40">
        <v>0.19999999999999979</v>
      </c>
      <c r="D40" s="40">
        <v>9.9999999999999867E-2</v>
      </c>
      <c r="E40" s="40">
        <v>4.9999999999999933E-2</v>
      </c>
      <c r="F40" s="40">
        <v>3.000000000000003E-2</v>
      </c>
      <c r="G40" s="40">
        <v>0</v>
      </c>
      <c r="H40" s="40">
        <v>0</v>
      </c>
      <c r="I40" s="41"/>
      <c r="K40" s="114" t="s">
        <v>67</v>
      </c>
      <c r="L40" s="40">
        <v>0.5</v>
      </c>
      <c r="M40" s="40">
        <v>0.29999999999999982</v>
      </c>
      <c r="N40" s="40">
        <v>0.2</v>
      </c>
      <c r="O40" s="40">
        <v>9.9999999999999978E-2</v>
      </c>
      <c r="P40" s="40">
        <v>5.0000000000000037E-2</v>
      </c>
      <c r="Q40" s="40">
        <v>3.0000000000000249E-2</v>
      </c>
      <c r="R40" s="40">
        <v>0</v>
      </c>
    </row>
    <row r="41" spans="1:19">
      <c r="A41" s="114" t="s">
        <v>68</v>
      </c>
      <c r="B41" s="40">
        <v>0.3</v>
      </c>
      <c r="C41" s="40">
        <v>0.19999999999999959</v>
      </c>
      <c r="D41" s="40">
        <v>9.9999999999999978E-2</v>
      </c>
      <c r="E41" s="40">
        <v>4.9999999999999933E-2</v>
      </c>
      <c r="F41" s="40">
        <v>3.000000000000003E-2</v>
      </c>
      <c r="G41" s="40">
        <v>0</v>
      </c>
      <c r="H41" s="40">
        <v>0</v>
      </c>
      <c r="I41" s="41"/>
      <c r="K41" s="114" t="s">
        <v>68</v>
      </c>
      <c r="L41" s="40">
        <v>0.5</v>
      </c>
      <c r="M41" s="40">
        <v>0.29999999999999949</v>
      </c>
      <c r="N41" s="40">
        <v>0.2</v>
      </c>
      <c r="O41" s="40">
        <v>9.9999999999999978E-2</v>
      </c>
      <c r="P41" s="40">
        <v>5.0000000000000037E-2</v>
      </c>
      <c r="Q41" s="40">
        <v>2.9999999999999801E-2</v>
      </c>
      <c r="R41" s="40">
        <v>0</v>
      </c>
    </row>
    <row r="42" spans="1:19">
      <c r="A42" s="114" t="s">
        <v>69</v>
      </c>
      <c r="B42" s="40">
        <v>0.5</v>
      </c>
      <c r="C42" s="40">
        <v>0.3</v>
      </c>
      <c r="D42" s="40">
        <v>0.19999999999999979</v>
      </c>
      <c r="E42" s="40">
        <v>9.9999999999999978E-2</v>
      </c>
      <c r="F42" s="40">
        <v>5.0000000000000037E-2</v>
      </c>
      <c r="G42" s="40">
        <v>0</v>
      </c>
      <c r="H42" s="40">
        <v>0</v>
      </c>
      <c r="I42" s="41"/>
      <c r="K42" s="114" t="s">
        <v>69</v>
      </c>
      <c r="L42" s="40">
        <v>0.7</v>
      </c>
      <c r="M42" s="40">
        <v>0.5</v>
      </c>
      <c r="N42" s="40">
        <v>0.29999999999999988</v>
      </c>
      <c r="O42" s="40">
        <v>0.2</v>
      </c>
      <c r="P42" s="40">
        <v>0.1000000000000001</v>
      </c>
      <c r="Q42" s="40">
        <v>5.0000000000000037E-2</v>
      </c>
      <c r="R42" s="40">
        <v>0</v>
      </c>
    </row>
    <row r="43" spans="1:19">
      <c r="A43" s="114" t="s">
        <v>70</v>
      </c>
      <c r="B43" s="40">
        <v>0.30000000000000021</v>
      </c>
      <c r="C43" s="40">
        <v>0.2</v>
      </c>
      <c r="D43" s="40">
        <v>9.9999999999999867E-2</v>
      </c>
      <c r="E43" s="40">
        <v>4.9999999999999933E-2</v>
      </c>
      <c r="F43" s="40">
        <v>3.0000000000000249E-2</v>
      </c>
      <c r="G43" s="40">
        <v>0</v>
      </c>
      <c r="H43" s="40">
        <v>0</v>
      </c>
      <c r="I43" s="41"/>
      <c r="K43" s="114" t="s">
        <v>70</v>
      </c>
      <c r="L43" s="40">
        <v>0.5</v>
      </c>
      <c r="M43" s="40">
        <v>0.3</v>
      </c>
      <c r="N43" s="40">
        <v>0.19999999999999979</v>
      </c>
      <c r="O43" s="40">
        <v>0.1000000000000001</v>
      </c>
      <c r="P43" s="40">
        <v>5.0000000000000037E-2</v>
      </c>
      <c r="Q43" s="40">
        <v>2.9999999999999919E-2</v>
      </c>
      <c r="R43" s="40">
        <v>0</v>
      </c>
    </row>
    <row r="44" spans="1:19">
      <c r="A44" s="114" t="s">
        <v>71</v>
      </c>
      <c r="B44" s="40">
        <v>0.3</v>
      </c>
      <c r="C44" s="40">
        <v>0.20000000000000009</v>
      </c>
      <c r="D44" s="40">
        <v>9.9999999999999978E-2</v>
      </c>
      <c r="E44" s="40">
        <v>5.0000000000000037E-2</v>
      </c>
      <c r="F44" s="40">
        <v>2.9999999999999919E-2</v>
      </c>
      <c r="G44" s="40">
        <v>0</v>
      </c>
      <c r="H44" s="40">
        <v>0</v>
      </c>
      <c r="I44" s="43"/>
      <c r="K44" s="114" t="s">
        <v>71</v>
      </c>
      <c r="L44" s="40">
        <v>0.5</v>
      </c>
      <c r="M44" s="40">
        <v>0.3</v>
      </c>
      <c r="N44" s="40">
        <v>0.19999999999999979</v>
      </c>
      <c r="O44" s="40">
        <v>9.9999999999999978E-2</v>
      </c>
      <c r="P44" s="40">
        <v>4.9999999999999933E-2</v>
      </c>
      <c r="Q44" s="40">
        <v>3.000000000000003E-2</v>
      </c>
      <c r="R44" s="40">
        <v>0</v>
      </c>
      <c r="S44" s="43"/>
    </row>
    <row r="45" spans="1:19">
      <c r="A45" s="114" t="s">
        <v>72</v>
      </c>
      <c r="B45" s="40">
        <v>0.5</v>
      </c>
      <c r="C45" s="40">
        <v>0.29999999999999988</v>
      </c>
      <c r="D45" s="40">
        <v>0.2</v>
      </c>
      <c r="E45" s="40">
        <v>9.9999999999999978E-2</v>
      </c>
      <c r="F45" s="40">
        <v>5.0000000000000037E-2</v>
      </c>
      <c r="G45" s="40">
        <v>0</v>
      </c>
      <c r="H45" s="40">
        <v>0</v>
      </c>
      <c r="K45" s="114" t="s">
        <v>72</v>
      </c>
      <c r="L45" s="40">
        <v>0.7</v>
      </c>
      <c r="M45" s="40">
        <v>0.5</v>
      </c>
      <c r="N45" s="40">
        <v>0.30000000000000032</v>
      </c>
      <c r="O45" s="40">
        <v>0.19999999999999979</v>
      </c>
      <c r="P45" s="40">
        <v>9.9999999999999867E-2</v>
      </c>
      <c r="Q45" s="40">
        <v>5.0000000000000037E-2</v>
      </c>
      <c r="R45" s="40">
        <v>0</v>
      </c>
    </row>
    <row r="46" spans="1:19">
      <c r="A46" s="114" t="s">
        <v>73</v>
      </c>
      <c r="B46" s="40">
        <v>0.5</v>
      </c>
      <c r="C46" s="40">
        <v>0.3</v>
      </c>
      <c r="D46" s="40">
        <v>0.2</v>
      </c>
      <c r="E46" s="40">
        <v>9.9999999999999978E-2</v>
      </c>
      <c r="F46" s="40">
        <v>5.0000000000000162E-2</v>
      </c>
      <c r="G46" s="40">
        <v>0</v>
      </c>
      <c r="H46" s="40">
        <v>0</v>
      </c>
      <c r="K46" s="114" t="s">
        <v>73</v>
      </c>
      <c r="L46" s="40">
        <v>0.7</v>
      </c>
      <c r="M46" s="40">
        <v>0.5</v>
      </c>
      <c r="N46" s="40">
        <v>0.29999999999999988</v>
      </c>
      <c r="O46" s="40">
        <v>0.2</v>
      </c>
      <c r="P46" s="40">
        <v>9.9999999999999978E-2</v>
      </c>
      <c r="Q46" s="40">
        <v>5.0000000000000037E-2</v>
      </c>
      <c r="R46" s="40">
        <v>0</v>
      </c>
    </row>
    <row r="47" spans="1:19">
      <c r="A47" s="114" t="s">
        <v>6</v>
      </c>
      <c r="B47" s="40">
        <v>0.45251484391437707</v>
      </c>
      <c r="C47" s="40">
        <v>0.27046907892362099</v>
      </c>
      <c r="D47" s="40">
        <v>0.17732917926360209</v>
      </c>
      <c r="E47" s="40">
        <v>8.84671583498573E-2</v>
      </c>
      <c r="F47" s="40">
        <v>4.4890419060838897E-2</v>
      </c>
      <c r="G47" s="40">
        <v>0</v>
      </c>
      <c r="H47" s="40">
        <v>0</v>
      </c>
      <c r="I47" s="43"/>
      <c r="K47" s="114" t="s">
        <v>6</v>
      </c>
      <c r="L47" s="40">
        <v>0.65251484391437709</v>
      </c>
      <c r="M47" s="40">
        <v>0.440938157847242</v>
      </c>
      <c r="N47" s="40">
        <v>0.27732917926360218</v>
      </c>
      <c r="O47" s="40">
        <v>0.17693431669971471</v>
      </c>
      <c r="P47" s="40">
        <v>8.722604765209685E-2</v>
      </c>
      <c r="Q47" s="40">
        <v>4.3961911998478653E-2</v>
      </c>
      <c r="R47" s="40">
        <v>0</v>
      </c>
      <c r="S47" s="43"/>
    </row>
    <row r="48" spans="1:19">
      <c r="A48" s="39"/>
      <c r="B48" s="43"/>
      <c r="K48" s="39"/>
      <c r="L48" s="43"/>
    </row>
    <row r="49" spans="1:19">
      <c r="A49" s="39"/>
      <c r="B49" s="43"/>
      <c r="K49" s="39"/>
      <c r="L49" s="43"/>
    </row>
    <row r="50" spans="1:19">
      <c r="A50" s="39"/>
      <c r="B50" s="43"/>
      <c r="K50" s="39"/>
      <c r="L50" s="43"/>
    </row>
    <row r="51" spans="1:19">
      <c r="A51" s="39"/>
      <c r="B51" s="43"/>
      <c r="C51" s="43"/>
      <c r="D51" s="43"/>
      <c r="E51" s="43"/>
      <c r="F51" s="43"/>
      <c r="G51" s="43"/>
      <c r="H51" s="43"/>
      <c r="I51" s="43"/>
      <c r="K51" s="39"/>
      <c r="L51" s="43"/>
      <c r="M51" s="43"/>
      <c r="N51" s="43"/>
      <c r="O51" s="43"/>
      <c r="P51" s="43"/>
      <c r="Q51" s="43"/>
      <c r="R51" s="43"/>
      <c r="S51" s="43"/>
    </row>
    <row r="52" spans="1:19" ht="21" customHeight="1">
      <c r="A52" s="49" t="s">
        <v>74</v>
      </c>
      <c r="B52" s="38" t="s">
        <v>35</v>
      </c>
      <c r="C52" s="46" t="s">
        <v>36</v>
      </c>
      <c r="D52" s="47" t="s">
        <v>37</v>
      </c>
      <c r="E52" s="48" t="s">
        <v>38</v>
      </c>
      <c r="F52" s="48" t="s">
        <v>39</v>
      </c>
      <c r="G52" s="46" t="s">
        <v>40</v>
      </c>
      <c r="H52" s="46" t="s">
        <v>41</v>
      </c>
      <c r="I52" s="41"/>
      <c r="K52" s="50" t="s">
        <v>74</v>
      </c>
      <c r="L52" s="38" t="s">
        <v>35</v>
      </c>
      <c r="M52" s="46" t="s">
        <v>36</v>
      </c>
      <c r="N52" s="47" t="s">
        <v>37</v>
      </c>
      <c r="O52" s="48" t="s">
        <v>38</v>
      </c>
      <c r="P52" s="48" t="s">
        <v>39</v>
      </c>
      <c r="Q52" s="46" t="s">
        <v>40</v>
      </c>
      <c r="R52" s="46" t="s">
        <v>41</v>
      </c>
    </row>
    <row r="53" spans="1:19">
      <c r="A53" s="114" t="s">
        <v>6</v>
      </c>
      <c r="B53" s="40">
        <v>0.29657362253246672</v>
      </c>
      <c r="C53" s="40">
        <v>0.1000000000000001</v>
      </c>
      <c r="D53" s="40">
        <v>9.9999999999999978E-2</v>
      </c>
      <c r="E53" s="40">
        <v>5.0000000000000037E-2</v>
      </c>
      <c r="F53" s="40">
        <v>5.0000000000000162E-2</v>
      </c>
      <c r="G53" s="40">
        <v>5.0000000000000162E-2</v>
      </c>
      <c r="H53" s="40">
        <v>5.0000000000000037E-2</v>
      </c>
      <c r="I53" s="41"/>
      <c r="K53" s="114" t="s">
        <v>6</v>
      </c>
      <c r="L53" s="41">
        <v>0.29657362253246672</v>
      </c>
      <c r="M53" s="41">
        <v>0.25</v>
      </c>
      <c r="N53" s="41">
        <v>0.25</v>
      </c>
      <c r="O53" s="41">
        <v>9.9999999999999867E-2</v>
      </c>
      <c r="P53" s="41">
        <v>0.1000000000000001</v>
      </c>
      <c r="Q53" s="41">
        <v>0.1000000000000001</v>
      </c>
      <c r="R53" s="41">
        <v>0.1000000000000001</v>
      </c>
    </row>
    <row r="54" spans="1:19">
      <c r="A54" s="39"/>
      <c r="B54" s="43"/>
      <c r="C54" s="41"/>
      <c r="D54" s="41"/>
      <c r="E54" s="41"/>
      <c r="F54" s="41"/>
      <c r="G54" s="41"/>
      <c r="H54" s="41"/>
      <c r="I54" s="41"/>
      <c r="K54" s="39"/>
      <c r="L54" s="43"/>
    </row>
    <row r="55" spans="1:19">
      <c r="A55" s="39"/>
      <c r="B55" s="43"/>
      <c r="C55" s="41"/>
      <c r="D55" s="41"/>
      <c r="E55" s="41"/>
      <c r="F55" s="41"/>
      <c r="G55" s="41"/>
      <c r="H55" s="41"/>
      <c r="I55" s="41"/>
      <c r="K55" s="39"/>
      <c r="L55" s="43"/>
    </row>
    <row r="56" spans="1:19">
      <c r="A56" s="39"/>
      <c r="B56" s="43"/>
      <c r="C56" s="41"/>
      <c r="D56" s="41"/>
      <c r="E56" s="41"/>
      <c r="F56" s="41"/>
      <c r="G56" s="41"/>
      <c r="H56" s="41"/>
      <c r="I56" s="41"/>
      <c r="K56" s="39"/>
      <c r="L56" s="43"/>
    </row>
    <row r="57" spans="1:19" ht="21" customHeight="1">
      <c r="A57" s="49" t="s">
        <v>32</v>
      </c>
      <c r="B57" s="43"/>
      <c r="C57" s="41"/>
      <c r="D57" s="41"/>
      <c r="E57" s="41"/>
      <c r="F57" s="41"/>
      <c r="G57" s="41"/>
      <c r="H57" s="41"/>
      <c r="I57" s="41"/>
      <c r="K57" s="50" t="s">
        <v>32</v>
      </c>
      <c r="L57" s="43"/>
    </row>
    <row r="58" spans="1:19">
      <c r="A58" s="114" t="s">
        <v>34</v>
      </c>
      <c r="B58" s="38" t="s">
        <v>35</v>
      </c>
      <c r="C58" s="46" t="s">
        <v>36</v>
      </c>
      <c r="D58" s="47" t="s">
        <v>37</v>
      </c>
      <c r="E58" s="48" t="s">
        <v>38</v>
      </c>
      <c r="F58" s="48" t="s">
        <v>39</v>
      </c>
      <c r="G58" s="46" t="s">
        <v>40</v>
      </c>
      <c r="H58" s="46" t="s">
        <v>41</v>
      </c>
      <c r="I58" s="41"/>
      <c r="K58" s="114" t="s">
        <v>34</v>
      </c>
      <c r="L58" s="38" t="s">
        <v>35</v>
      </c>
      <c r="M58" s="46" t="s">
        <v>36</v>
      </c>
      <c r="N58" s="47" t="s">
        <v>37</v>
      </c>
      <c r="O58" s="48" t="s">
        <v>38</v>
      </c>
      <c r="P58" s="48" t="s">
        <v>39</v>
      </c>
      <c r="Q58" s="46" t="s">
        <v>40</v>
      </c>
      <c r="R58" s="46" t="s">
        <v>41</v>
      </c>
    </row>
    <row r="59" spans="1:19">
      <c r="A59" s="114" t="s">
        <v>64</v>
      </c>
      <c r="B59" s="40">
        <v>0.94108517608201281</v>
      </c>
      <c r="C59" s="40">
        <v>-12.991123839443251</v>
      </c>
      <c r="D59" s="40">
        <v>-4.0144390284859721E-2</v>
      </c>
      <c r="E59" s="40">
        <v>9.9999999999999867E-2</v>
      </c>
      <c r="F59" s="40">
        <v>0.1000000000000001</v>
      </c>
      <c r="G59" s="40">
        <v>0.1000000000000001</v>
      </c>
      <c r="H59" s="40">
        <v>9.9999999999999978E-2</v>
      </c>
      <c r="I59" s="41"/>
      <c r="K59" s="114" t="s">
        <v>64</v>
      </c>
      <c r="L59" s="40">
        <v>0.94418595628822266</v>
      </c>
      <c r="M59" s="40">
        <v>-12.25474890052519</v>
      </c>
      <c r="N59" s="40">
        <v>1.4600051309080261E-2</v>
      </c>
      <c r="O59" s="40">
        <v>0.15</v>
      </c>
      <c r="P59" s="40">
        <v>0.15</v>
      </c>
      <c r="Q59" s="40">
        <v>0.15000000000000011</v>
      </c>
      <c r="R59" s="40">
        <v>0.15</v>
      </c>
    </row>
    <row r="60" spans="1:19">
      <c r="A60" s="114" t="s">
        <v>75</v>
      </c>
      <c r="B60" s="40">
        <v>0.92897811649593165</v>
      </c>
      <c r="C60" s="40">
        <v>-12.09580118582284</v>
      </c>
      <c r="D60" s="40">
        <v>7.8179086026188949E-2</v>
      </c>
      <c r="E60" s="40">
        <v>9.9999999999999867E-2</v>
      </c>
      <c r="F60" s="40">
        <v>9.9999999999999978E-2</v>
      </c>
      <c r="G60" s="40">
        <v>9.9999999999999978E-2</v>
      </c>
      <c r="H60" s="40">
        <v>9.9999999999999867E-2</v>
      </c>
      <c r="I60" s="41"/>
      <c r="K60" s="114" t="s">
        <v>75</v>
      </c>
      <c r="L60" s="40">
        <v>0.93271611036456681</v>
      </c>
      <c r="M60" s="40">
        <v>-11.40654849183217</v>
      </c>
      <c r="N60" s="40">
        <v>0.1266959762353369</v>
      </c>
      <c r="O60" s="40">
        <v>0.15</v>
      </c>
      <c r="P60" s="40">
        <v>0.14999999999999991</v>
      </c>
      <c r="Q60" s="40">
        <v>0.15</v>
      </c>
      <c r="R60" s="40">
        <v>0.15</v>
      </c>
    </row>
    <row r="61" spans="1:19">
      <c r="A61" s="114" t="s">
        <v>76</v>
      </c>
      <c r="B61" s="40">
        <v>0.92431668110758192</v>
      </c>
      <c r="C61" s="40">
        <v>-11.811362422064491</v>
      </c>
      <c r="D61" s="40">
        <v>0.1157494674505659</v>
      </c>
      <c r="E61" s="40">
        <v>9.9999999999999978E-2</v>
      </c>
      <c r="F61" s="40">
        <v>9.9999999999999978E-2</v>
      </c>
      <c r="G61" s="40">
        <v>9.9999999999999978E-2</v>
      </c>
      <c r="H61" s="40">
        <v>9.9999999999999978E-2</v>
      </c>
      <c r="I61" s="41"/>
      <c r="K61" s="114" t="s">
        <v>76</v>
      </c>
      <c r="L61" s="40">
        <v>0.92830001368086712</v>
      </c>
      <c r="M61" s="40">
        <v>-11.13708018932426</v>
      </c>
      <c r="N61" s="40">
        <v>0.1622889691636937</v>
      </c>
      <c r="O61" s="40">
        <v>0.15</v>
      </c>
      <c r="P61" s="40">
        <v>0.14999999999999991</v>
      </c>
      <c r="Q61" s="40">
        <v>0.15</v>
      </c>
      <c r="R61" s="40">
        <v>0.15</v>
      </c>
    </row>
    <row r="62" spans="1:19">
      <c r="A62" s="114" t="s">
        <v>44</v>
      </c>
      <c r="B62" s="40">
        <v>0.92941133852443247</v>
      </c>
      <c r="C62" s="40">
        <v>-11.567243051812831</v>
      </c>
      <c r="D62" s="40">
        <v>3.351336084713108E-2</v>
      </c>
      <c r="E62" s="40">
        <v>9.9999999999999978E-2</v>
      </c>
      <c r="F62" s="40">
        <v>9.9999999999999978E-2</v>
      </c>
      <c r="G62" s="40">
        <v>0.1000000000000001</v>
      </c>
      <c r="H62" s="40">
        <v>9.9999999999999867E-2</v>
      </c>
      <c r="I62" s="41"/>
      <c r="K62" s="114" t="s">
        <v>44</v>
      </c>
      <c r="L62" s="40">
        <v>0.93312653123367284</v>
      </c>
      <c r="M62" s="40">
        <v>-10.905809206980569</v>
      </c>
      <c r="N62" s="40">
        <v>8.4381078697282064E-2</v>
      </c>
      <c r="O62" s="40">
        <v>0.14999999999999991</v>
      </c>
      <c r="P62" s="40">
        <v>0.15</v>
      </c>
      <c r="Q62" s="40">
        <v>0.15000000000000011</v>
      </c>
      <c r="R62" s="40">
        <v>0.15</v>
      </c>
    </row>
    <row r="63" spans="1:19">
      <c r="A63" s="114" t="s">
        <v>77</v>
      </c>
      <c r="B63" s="40">
        <v>0.92566106205299015</v>
      </c>
      <c r="C63" s="40">
        <v>-15.401646664603931</v>
      </c>
      <c r="D63" s="40">
        <v>0.29681918730782753</v>
      </c>
      <c r="E63" s="40">
        <v>0.1000000000000001</v>
      </c>
      <c r="F63" s="40">
        <v>9.9999999999999978E-2</v>
      </c>
      <c r="G63" s="40">
        <v>0.1000000000000001</v>
      </c>
      <c r="H63" s="40">
        <v>9.9999999999999978E-2</v>
      </c>
      <c r="I63" s="41"/>
      <c r="K63" s="114" t="s">
        <v>77</v>
      </c>
      <c r="L63" s="40">
        <v>0.92957363773441171</v>
      </c>
      <c r="M63" s="40">
        <v>-14.538402103308989</v>
      </c>
      <c r="N63" s="40">
        <v>0.33382870376531021</v>
      </c>
      <c r="O63" s="40">
        <v>0.15000000000000011</v>
      </c>
      <c r="P63" s="40">
        <v>0.14999999999999991</v>
      </c>
      <c r="Q63" s="40">
        <v>0.15</v>
      </c>
      <c r="R63" s="40">
        <v>0.15</v>
      </c>
    </row>
    <row r="64" spans="1:19">
      <c r="A64" s="114" t="s">
        <v>78</v>
      </c>
      <c r="B64" s="40">
        <v>0.9409354406320799</v>
      </c>
      <c r="C64" s="40">
        <v>-14.41676989133969</v>
      </c>
      <c r="D64" s="40">
        <v>5.8434673139339033E-2</v>
      </c>
      <c r="E64" s="40">
        <v>9.9999999999999867E-2</v>
      </c>
      <c r="F64" s="40">
        <v>0.1000000000000001</v>
      </c>
      <c r="G64" s="40">
        <v>0.1000000000000001</v>
      </c>
      <c r="H64" s="40">
        <v>0.1000000000000001</v>
      </c>
      <c r="I64" s="41"/>
      <c r="K64" s="114" t="s">
        <v>78</v>
      </c>
      <c r="L64" s="40">
        <v>0.94404410165144415</v>
      </c>
      <c r="M64" s="40">
        <v>-13.60536094969023</v>
      </c>
      <c r="N64" s="40">
        <v>0.1079907429741106</v>
      </c>
      <c r="O64" s="40">
        <v>0.14999999999999991</v>
      </c>
      <c r="P64" s="40">
        <v>0.15000000000000011</v>
      </c>
      <c r="Q64" s="40">
        <v>0.15000000000000011</v>
      </c>
      <c r="R64" s="40">
        <v>0.15000000000000011</v>
      </c>
    </row>
    <row r="65" spans="1:19">
      <c r="A65" s="114" t="s">
        <v>47</v>
      </c>
      <c r="B65" s="40">
        <v>0.92455909059600694</v>
      </c>
      <c r="C65" s="40">
        <v>-12.070145681222829</v>
      </c>
      <c r="D65" s="40">
        <v>0.1304721979146243</v>
      </c>
      <c r="E65" s="40">
        <v>0.1000000000000001</v>
      </c>
      <c r="F65" s="40">
        <v>9.9999999999999867E-2</v>
      </c>
      <c r="G65" s="40">
        <v>9.9999999999999978E-2</v>
      </c>
      <c r="H65" s="40">
        <v>9.9999999999999978E-2</v>
      </c>
      <c r="I65" s="41"/>
      <c r="K65" s="114" t="s">
        <v>47</v>
      </c>
      <c r="L65" s="40">
        <v>0.92852966477516441</v>
      </c>
      <c r="M65" s="40">
        <v>-11.38224327694795</v>
      </c>
      <c r="N65" s="40">
        <v>0.17623681907701241</v>
      </c>
      <c r="O65" s="40">
        <v>0.15</v>
      </c>
      <c r="P65" s="40">
        <v>0.15</v>
      </c>
      <c r="Q65" s="40">
        <v>0.15</v>
      </c>
      <c r="R65" s="40">
        <v>0.15</v>
      </c>
    </row>
    <row r="66" spans="1:19">
      <c r="A66" s="114" t="s">
        <v>79</v>
      </c>
      <c r="B66" s="40">
        <v>0.92692646409082913</v>
      </c>
      <c r="C66" s="40">
        <v>-15.610689481954029</v>
      </c>
      <c r="D66" s="40">
        <v>0.29364498398837519</v>
      </c>
      <c r="E66" s="40">
        <v>9.9999999999999978E-2</v>
      </c>
      <c r="F66" s="40">
        <v>9.9999999999999867E-2</v>
      </c>
      <c r="G66" s="40">
        <v>0.1000000000000001</v>
      </c>
      <c r="H66" s="40">
        <v>9.9999999999999978E-2</v>
      </c>
      <c r="K66" s="114" t="s">
        <v>79</v>
      </c>
      <c r="L66" s="40">
        <v>0.93077243966499612</v>
      </c>
      <c r="M66" s="40">
        <v>-14.736442667114339</v>
      </c>
      <c r="N66" s="40">
        <v>0.33082156377846073</v>
      </c>
      <c r="O66" s="40">
        <v>0.15</v>
      </c>
      <c r="P66" s="40">
        <v>0.14999999999999991</v>
      </c>
      <c r="Q66" s="40">
        <v>0.15000000000000011</v>
      </c>
      <c r="R66" s="40">
        <v>0.15</v>
      </c>
    </row>
    <row r="67" spans="1:19">
      <c r="A67" s="114" t="s">
        <v>80</v>
      </c>
      <c r="B67" s="40">
        <v>0.9258487845601866</v>
      </c>
      <c r="C67" s="40">
        <v>-13.098338818138339</v>
      </c>
      <c r="D67" s="40">
        <v>0.1798664124885887</v>
      </c>
      <c r="E67" s="40">
        <v>9.9999999999999867E-2</v>
      </c>
      <c r="F67" s="40">
        <v>9.9999999999999867E-2</v>
      </c>
      <c r="G67" s="40">
        <v>9.9999999999999978E-2</v>
      </c>
      <c r="H67" s="40">
        <v>9.9999999999999978E-2</v>
      </c>
      <c r="K67" s="114" t="s">
        <v>80</v>
      </c>
      <c r="L67" s="40">
        <v>0.92975148010965047</v>
      </c>
      <c r="M67" s="40">
        <v>-12.35632098560475</v>
      </c>
      <c r="N67" s="40">
        <v>0.2230313381470839</v>
      </c>
      <c r="O67" s="40">
        <v>0.14999999999999991</v>
      </c>
      <c r="P67" s="40">
        <v>0.15</v>
      </c>
      <c r="Q67" s="40">
        <v>0.15</v>
      </c>
      <c r="R67" s="40">
        <v>0.15</v>
      </c>
    </row>
    <row r="68" spans="1:19">
      <c r="A68" s="114" t="s">
        <v>49</v>
      </c>
      <c r="B68" s="40">
        <v>0.93570191027426519</v>
      </c>
      <c r="C68" s="40">
        <v>-12.88570714576637</v>
      </c>
      <c r="D68" s="40">
        <v>3.9704831339946289E-2</v>
      </c>
      <c r="E68" s="40">
        <v>9.9999999999999867E-2</v>
      </c>
      <c r="F68" s="40">
        <v>9.9999999999999867E-2</v>
      </c>
      <c r="G68" s="40">
        <v>9.9999999999999978E-2</v>
      </c>
      <c r="H68" s="40">
        <v>9.9999999999999978E-2</v>
      </c>
      <c r="K68" s="114" t="s">
        <v>49</v>
      </c>
      <c r="L68" s="40">
        <v>0.93908602025983023</v>
      </c>
      <c r="M68" s="40">
        <v>-12.15488045388393</v>
      </c>
      <c r="N68" s="40">
        <v>9.0246682322054239E-2</v>
      </c>
      <c r="O68" s="40">
        <v>0.15</v>
      </c>
      <c r="P68" s="40">
        <v>0.14999999999999991</v>
      </c>
      <c r="Q68" s="40">
        <v>0.15</v>
      </c>
      <c r="R68" s="40">
        <v>0.15000000000000011</v>
      </c>
    </row>
    <row r="69" spans="1:19">
      <c r="A69" s="114" t="s">
        <v>81</v>
      </c>
      <c r="B69" s="40">
        <v>0.92351735618368669</v>
      </c>
      <c r="C69" s="40">
        <v>-17.792485714306359</v>
      </c>
      <c r="D69" s="40">
        <v>0.40348180498040132</v>
      </c>
      <c r="E69" s="40">
        <v>9.9999999999999978E-2</v>
      </c>
      <c r="F69" s="40">
        <v>9.9999999999999978E-2</v>
      </c>
      <c r="G69" s="40">
        <v>0.1000000000000002</v>
      </c>
      <c r="H69" s="40">
        <v>9.9999999999999978E-2</v>
      </c>
      <c r="K69" s="114" t="s">
        <v>81</v>
      </c>
      <c r="L69" s="40">
        <v>0.92754275848980838</v>
      </c>
      <c r="M69" s="40">
        <v>-16.803407518816549</v>
      </c>
      <c r="N69" s="40">
        <v>0.434877499455117</v>
      </c>
      <c r="O69" s="40">
        <v>0.15</v>
      </c>
      <c r="P69" s="40">
        <v>0.14999999999999991</v>
      </c>
      <c r="Q69" s="40">
        <v>0.15000000000000019</v>
      </c>
      <c r="R69" s="40">
        <v>0.14999999999999991</v>
      </c>
    </row>
    <row r="70" spans="1:19">
      <c r="A70" s="114" t="s">
        <v>82</v>
      </c>
      <c r="B70" s="40">
        <v>0.91909602059808482</v>
      </c>
      <c r="C70" s="40">
        <v>-13.54519303466874</v>
      </c>
      <c r="D70" s="40">
        <v>0.27141295816757061</v>
      </c>
      <c r="E70" s="40">
        <v>9.9999999999999867E-2</v>
      </c>
      <c r="F70" s="40">
        <v>0.1000000000000002</v>
      </c>
      <c r="G70" s="40">
        <v>9.9999999999999978E-2</v>
      </c>
      <c r="H70" s="40">
        <v>9.9999999999999978E-2</v>
      </c>
      <c r="I70" s="43"/>
      <c r="K70" s="114" t="s">
        <v>82</v>
      </c>
      <c r="L70" s="40">
        <v>0.92335412477713297</v>
      </c>
      <c r="M70" s="40">
        <v>-12.779656559159861</v>
      </c>
      <c r="N70" s="40">
        <v>0.30975964457980371</v>
      </c>
      <c r="O70" s="40">
        <v>0.14999999999999991</v>
      </c>
      <c r="P70" s="40">
        <v>0.15000000000000011</v>
      </c>
      <c r="Q70" s="40">
        <v>0.15</v>
      </c>
      <c r="R70" s="40">
        <v>0.15</v>
      </c>
      <c r="S70" s="43"/>
    </row>
    <row r="71" spans="1:19">
      <c r="A71" s="114" t="s">
        <v>83</v>
      </c>
      <c r="B71" s="40">
        <v>0.91986252716554251</v>
      </c>
      <c r="C71" s="40">
        <v>-13.04591296136253</v>
      </c>
      <c r="D71" s="40">
        <v>0.23829781691624469</v>
      </c>
      <c r="E71" s="40">
        <v>9.9999999999999978E-2</v>
      </c>
      <c r="F71" s="40">
        <v>0.1000000000000001</v>
      </c>
      <c r="G71" s="40">
        <v>0.1000000000000001</v>
      </c>
      <c r="H71" s="40">
        <v>0.1000000000000001</v>
      </c>
      <c r="K71" s="114" t="s">
        <v>83</v>
      </c>
      <c r="L71" s="40">
        <v>0.92408028889367178</v>
      </c>
      <c r="M71" s="40">
        <v>-12.306654384448709</v>
      </c>
      <c r="N71" s="40">
        <v>0.27838740549960023</v>
      </c>
      <c r="O71" s="40">
        <v>0.15000000000000011</v>
      </c>
      <c r="P71" s="40">
        <v>0.15000000000000011</v>
      </c>
      <c r="Q71" s="40">
        <v>0.15</v>
      </c>
      <c r="R71" s="40">
        <v>0.15000000000000011</v>
      </c>
    </row>
    <row r="72" spans="1:19">
      <c r="A72" s="114" t="s">
        <v>84</v>
      </c>
      <c r="B72" s="40">
        <v>0.92386723762071776</v>
      </c>
      <c r="C72" s="40">
        <v>-12.276934055125</v>
      </c>
      <c r="D72" s="40">
        <v>0.1517938250636143</v>
      </c>
      <c r="E72" s="40">
        <v>9.9999999999999978E-2</v>
      </c>
      <c r="F72" s="40">
        <v>9.9999999999999978E-2</v>
      </c>
      <c r="G72" s="40">
        <v>9.9999999999999978E-2</v>
      </c>
      <c r="H72" s="40">
        <v>9.9999999999999978E-2</v>
      </c>
      <c r="K72" s="114" t="s">
        <v>84</v>
      </c>
      <c r="L72" s="40">
        <v>0.92787422511436424</v>
      </c>
      <c r="M72" s="40">
        <v>-11.578148052223691</v>
      </c>
      <c r="N72" s="40">
        <v>0.1964362553234241</v>
      </c>
      <c r="O72" s="40">
        <v>0.15</v>
      </c>
      <c r="P72" s="40">
        <v>0.15</v>
      </c>
      <c r="Q72" s="40">
        <v>0.15</v>
      </c>
      <c r="R72" s="40">
        <v>0.15000000000000011</v>
      </c>
    </row>
    <row r="73" spans="1:19">
      <c r="A73" s="114" t="s">
        <v>85</v>
      </c>
      <c r="B73" s="40">
        <v>0.92361312178711463</v>
      </c>
      <c r="C73" s="40">
        <v>-12.091046229778041</v>
      </c>
      <c r="D73" s="40">
        <v>0.1426114138490214</v>
      </c>
      <c r="E73" s="40">
        <v>0.1000000000000001</v>
      </c>
      <c r="F73" s="40">
        <v>9.9999999999999978E-2</v>
      </c>
      <c r="G73" s="40">
        <v>9.9999999999999867E-2</v>
      </c>
      <c r="H73" s="40">
        <v>9.9999999999999867E-2</v>
      </c>
      <c r="I73" s="43"/>
      <c r="K73" s="114" t="s">
        <v>85</v>
      </c>
      <c r="L73" s="40">
        <v>0.92763348379831911</v>
      </c>
      <c r="M73" s="40">
        <v>-11.40204379663183</v>
      </c>
      <c r="N73" s="40">
        <v>0.18773712890959909</v>
      </c>
      <c r="O73" s="40">
        <v>0.15</v>
      </c>
      <c r="P73" s="40">
        <v>0.15000000000000011</v>
      </c>
      <c r="Q73" s="40">
        <v>0.15000000000000011</v>
      </c>
      <c r="R73" s="40">
        <v>0.14999999999999991</v>
      </c>
      <c r="S73" s="43"/>
    </row>
    <row r="74" spans="1:19">
      <c r="A74" s="114" t="s">
        <v>57</v>
      </c>
      <c r="B74" s="40">
        <v>0.92774914788221119</v>
      </c>
      <c r="C74" s="40">
        <v>-12.44512651826196</v>
      </c>
      <c r="D74" s="40">
        <v>0.1174019794150386</v>
      </c>
      <c r="E74" s="40">
        <v>9.9999999999999978E-2</v>
      </c>
      <c r="F74" s="40">
        <v>9.9999999999999978E-2</v>
      </c>
      <c r="G74" s="40">
        <v>0.1000000000000002</v>
      </c>
      <c r="H74" s="40">
        <v>9.9999999999999978E-2</v>
      </c>
      <c r="K74" s="114" t="s">
        <v>57</v>
      </c>
      <c r="L74" s="40">
        <v>0.93155182430946326</v>
      </c>
      <c r="M74" s="40">
        <v>-11.737488280458701</v>
      </c>
      <c r="N74" s="40">
        <v>0.16385450681424679</v>
      </c>
      <c r="O74" s="40">
        <v>0.15</v>
      </c>
      <c r="P74" s="40">
        <v>0.14999999999999991</v>
      </c>
      <c r="Q74" s="40">
        <v>0.15</v>
      </c>
      <c r="R74" s="40">
        <v>0.15</v>
      </c>
    </row>
    <row r="75" spans="1:19">
      <c r="A75" s="114" t="s">
        <v>86</v>
      </c>
      <c r="B75" s="40">
        <v>0.92078797496689235</v>
      </c>
      <c r="C75" s="40">
        <v>-14.622220844584501</v>
      </c>
      <c r="D75" s="40">
        <v>0.30715366040019232</v>
      </c>
      <c r="E75" s="40">
        <v>9.9999999999999978E-2</v>
      </c>
      <c r="F75" s="40">
        <v>9.9999999999999978E-2</v>
      </c>
      <c r="G75" s="40">
        <v>9.9999999999999978E-2</v>
      </c>
      <c r="H75" s="40">
        <v>9.9999999999999978E-2</v>
      </c>
      <c r="K75" s="114" t="s">
        <v>86</v>
      </c>
      <c r="L75" s="40">
        <v>0.92495702891600318</v>
      </c>
      <c r="M75" s="40">
        <v>-13.799998694869529</v>
      </c>
      <c r="N75" s="40">
        <v>0.34361925722123488</v>
      </c>
      <c r="O75" s="40">
        <v>0.15</v>
      </c>
      <c r="P75" s="40">
        <v>0.15</v>
      </c>
      <c r="Q75" s="40">
        <v>0.15</v>
      </c>
      <c r="R75" s="40">
        <v>0.15</v>
      </c>
    </row>
    <row r="76" spans="1:19">
      <c r="A76" s="114" t="s">
        <v>87</v>
      </c>
      <c r="B76" s="40">
        <v>0.93226169674013293</v>
      </c>
      <c r="C76" s="40">
        <v>-13.91186480509546</v>
      </c>
      <c r="D76" s="40">
        <v>0.1512016156573536</v>
      </c>
      <c r="E76" s="40">
        <v>0.1000000000000001</v>
      </c>
      <c r="F76" s="40">
        <v>9.9999999999999867E-2</v>
      </c>
      <c r="G76" s="40">
        <v>9.9999999999999978E-2</v>
      </c>
      <c r="H76" s="40">
        <v>9.9999999999999978E-2</v>
      </c>
      <c r="I76" s="43"/>
      <c r="K76" s="114" t="s">
        <v>87</v>
      </c>
      <c r="L76" s="40">
        <v>0.93582687059591541</v>
      </c>
      <c r="M76" s="40">
        <v>-13.127029815353589</v>
      </c>
      <c r="N76" s="40">
        <v>0.19587521483328241</v>
      </c>
      <c r="O76" s="40">
        <v>0.15000000000000011</v>
      </c>
      <c r="P76" s="40">
        <v>0.14999999999999991</v>
      </c>
      <c r="Q76" s="40">
        <v>0.15000000000000011</v>
      </c>
      <c r="R76" s="40">
        <v>0.15000000000000011</v>
      </c>
      <c r="S76" s="43"/>
    </row>
    <row r="77" spans="1:19">
      <c r="A77" s="114" t="s">
        <v>88</v>
      </c>
      <c r="B77" s="40">
        <v>0.92092500700405544</v>
      </c>
      <c r="C77" s="40">
        <v>-10.977902074840349</v>
      </c>
      <c r="D77" s="40">
        <v>9.4786764037370741E-2</v>
      </c>
      <c r="E77" s="40">
        <v>0.1000000000000001</v>
      </c>
      <c r="F77" s="40">
        <v>9.9999999999999978E-2</v>
      </c>
      <c r="G77" s="40">
        <v>9.9999999999999978E-2</v>
      </c>
      <c r="H77" s="40">
        <v>9.9999999999999867E-2</v>
      </c>
      <c r="K77" s="114" t="s">
        <v>88</v>
      </c>
      <c r="L77" s="40">
        <v>0.92508684874068403</v>
      </c>
      <c r="M77" s="40">
        <v>-10.34748617616455</v>
      </c>
      <c r="N77" s="40">
        <v>0.14242956593014081</v>
      </c>
      <c r="O77" s="40">
        <v>0.15</v>
      </c>
      <c r="P77" s="40">
        <v>0.15000000000000011</v>
      </c>
      <c r="Q77" s="40">
        <v>0.15</v>
      </c>
      <c r="R77" s="40">
        <v>0.14999999999999991</v>
      </c>
    </row>
    <row r="78" spans="1:19">
      <c r="A78" s="114" t="s">
        <v>63</v>
      </c>
      <c r="B78" s="40">
        <v>0.92887364176560228</v>
      </c>
      <c r="C78" s="40">
        <v>-12.1365497168474</v>
      </c>
      <c r="D78" s="40">
        <v>8.2388327750288926E-2</v>
      </c>
      <c r="E78" s="40">
        <v>9.9999999999999867E-2</v>
      </c>
      <c r="F78" s="40">
        <v>9.9999999999999978E-2</v>
      </c>
      <c r="G78" s="40">
        <v>9.9999999999999978E-2</v>
      </c>
      <c r="H78" s="40">
        <v>9.9999999999999978E-2</v>
      </c>
      <c r="K78" s="114" t="s">
        <v>63</v>
      </c>
      <c r="L78" s="40">
        <v>0.93261713430425475</v>
      </c>
      <c r="M78" s="40">
        <v>-11.445152363329109</v>
      </c>
      <c r="N78" s="40">
        <v>0.1306836789213264</v>
      </c>
      <c r="O78" s="40">
        <v>0.15</v>
      </c>
      <c r="P78" s="40">
        <v>0.14999999999999991</v>
      </c>
      <c r="Q78" s="40">
        <v>0.15</v>
      </c>
      <c r="R78" s="40">
        <v>0.14999999999999991</v>
      </c>
    </row>
    <row r="79" spans="1:19">
      <c r="A79" s="114" t="s">
        <v>6</v>
      </c>
      <c r="B79" s="40">
        <v>0.92521462384188058</v>
      </c>
      <c r="C79" s="40">
        <v>-13.02215507106472</v>
      </c>
      <c r="D79" s="40">
        <v>0.18240285215714541</v>
      </c>
      <c r="E79" s="40">
        <v>9.9999999999999867E-2</v>
      </c>
      <c r="F79" s="40">
        <v>9.9999999999999756E-2</v>
      </c>
      <c r="G79" s="40">
        <v>9.9999999999999867E-2</v>
      </c>
      <c r="H79" s="40">
        <v>9.9999999999999978E-2</v>
      </c>
      <c r="I79" s="43"/>
      <c r="K79" s="114" t="s">
        <v>6</v>
      </c>
      <c r="L79" s="40">
        <v>0.92915069627125524</v>
      </c>
      <c r="M79" s="40">
        <v>-12.28414690942974</v>
      </c>
      <c r="N79" s="40">
        <v>0.2254342809909797</v>
      </c>
      <c r="O79" s="40">
        <v>0.15000000000000011</v>
      </c>
      <c r="P79" s="40">
        <v>0.1499999999999998</v>
      </c>
      <c r="Q79" s="40">
        <v>0.14999999999999991</v>
      </c>
      <c r="R79" s="40">
        <v>0.15</v>
      </c>
      <c r="S79" s="43"/>
    </row>
    <row r="80" spans="1:19">
      <c r="A80" s="39"/>
      <c r="B80" s="43"/>
      <c r="K80" s="39"/>
      <c r="L80" s="43"/>
    </row>
    <row r="81" spans="1:19">
      <c r="A81" s="39"/>
      <c r="B81" s="43"/>
      <c r="C81" s="43"/>
      <c r="D81" s="43"/>
      <c r="E81" s="43"/>
      <c r="F81" s="43"/>
      <c r="G81" s="43"/>
      <c r="H81" s="43"/>
      <c r="I81" s="43"/>
      <c r="K81" s="39"/>
      <c r="L81" s="43"/>
      <c r="M81" s="43"/>
      <c r="N81" s="43"/>
      <c r="O81" s="43"/>
      <c r="P81" s="43"/>
      <c r="Q81" s="43"/>
      <c r="R81" s="43"/>
      <c r="S81" s="43"/>
    </row>
    <row r="82" spans="1:19">
      <c r="A82" s="107" t="s">
        <v>6</v>
      </c>
      <c r="B82" s="43">
        <v>0.7</v>
      </c>
      <c r="C82">
        <v>0.40000000000000008</v>
      </c>
      <c r="D82">
        <v>0.25</v>
      </c>
      <c r="E82">
        <v>0.15</v>
      </c>
      <c r="F82">
        <v>0.15000000000000011</v>
      </c>
      <c r="G82">
        <v>0.15</v>
      </c>
      <c r="H82">
        <v>0.15</v>
      </c>
      <c r="K82" s="107" t="s">
        <v>6</v>
      </c>
      <c r="L82" s="43">
        <v>0.9</v>
      </c>
      <c r="M82">
        <v>0.60000000000000009</v>
      </c>
      <c r="N82">
        <v>0.29999999999999988</v>
      </c>
      <c r="O82">
        <v>0.2</v>
      </c>
      <c r="P82">
        <v>0.15000000000000011</v>
      </c>
      <c r="Q82">
        <v>0.15</v>
      </c>
      <c r="R82">
        <v>0.15</v>
      </c>
    </row>
    <row r="83" spans="1:19">
      <c r="A83" s="39"/>
      <c r="K83" s="39"/>
    </row>
    <row r="84" spans="1:19" ht="21" customHeight="1">
      <c r="A84" s="49" t="s">
        <v>89</v>
      </c>
      <c r="B84" s="38" t="s">
        <v>35</v>
      </c>
      <c r="C84" s="46" t="s">
        <v>36</v>
      </c>
      <c r="D84" s="47" t="s">
        <v>37</v>
      </c>
      <c r="E84" s="48" t="s">
        <v>38</v>
      </c>
      <c r="F84" s="48" t="s">
        <v>39</v>
      </c>
      <c r="G84" s="46" t="s">
        <v>40</v>
      </c>
      <c r="H84" s="46" t="s">
        <v>41</v>
      </c>
      <c r="K84" s="50" t="s">
        <v>89</v>
      </c>
      <c r="L84" s="38" t="s">
        <v>35</v>
      </c>
      <c r="M84" s="46" t="s">
        <v>36</v>
      </c>
      <c r="N84" s="47" t="s">
        <v>37</v>
      </c>
      <c r="O84" s="48" t="s">
        <v>38</v>
      </c>
      <c r="P84" s="48" t="s">
        <v>39</v>
      </c>
      <c r="Q84" s="46" t="s">
        <v>40</v>
      </c>
      <c r="R84" s="46" t="s">
        <v>41</v>
      </c>
    </row>
    <row r="85" spans="1:19">
      <c r="A85" s="114" t="s">
        <v>6</v>
      </c>
      <c r="B85" s="40">
        <v>0.2</v>
      </c>
      <c r="C85" s="40">
        <v>9.9999999999999867E-2</v>
      </c>
      <c r="D85" s="40">
        <v>5.0000000000000037E-2</v>
      </c>
      <c r="E85" s="40">
        <v>2.9999999999999919E-2</v>
      </c>
      <c r="F85" s="40">
        <v>9.9999999999998979E-3</v>
      </c>
      <c r="G85" s="40">
        <v>1.000000000000012E-2</v>
      </c>
      <c r="H85" s="40">
        <v>1.000000000000012E-2</v>
      </c>
      <c r="I85" s="43"/>
      <c r="K85" s="114" t="s">
        <v>6</v>
      </c>
      <c r="L85" s="40">
        <v>0.4</v>
      </c>
      <c r="M85" s="40">
        <v>0.3</v>
      </c>
      <c r="N85" s="40">
        <v>0.15</v>
      </c>
      <c r="O85" s="40">
        <v>5.0000000000000162E-2</v>
      </c>
      <c r="P85" s="40">
        <v>2.9999999999999919E-2</v>
      </c>
      <c r="Q85" s="40">
        <v>3.000000000000003E-2</v>
      </c>
      <c r="R85" s="40">
        <v>3.000000000000003E-2</v>
      </c>
      <c r="S85" s="43"/>
    </row>
    <row r="86" spans="1:19">
      <c r="A86" s="39"/>
      <c r="B86" s="43"/>
      <c r="K86" s="39"/>
      <c r="L86" s="43"/>
    </row>
    <row r="87" spans="1:19">
      <c r="A87" s="39"/>
      <c r="B87" s="43"/>
      <c r="K87" s="39"/>
      <c r="L87" s="43"/>
    </row>
    <row r="88" spans="1:19">
      <c r="A88" s="107" t="s">
        <v>6</v>
      </c>
      <c r="B88" s="43">
        <v>0.89953170332615162</v>
      </c>
      <c r="C88">
        <v>-12.675947920059871</v>
      </c>
      <c r="D88">
        <v>0.37600036127204139</v>
      </c>
      <c r="E88">
        <v>9.9999999999999867E-2</v>
      </c>
      <c r="F88">
        <v>0.1000000000000001</v>
      </c>
      <c r="G88">
        <v>9.9999999999999978E-2</v>
      </c>
      <c r="H88">
        <v>0.1000000000000001</v>
      </c>
      <c r="K88" s="107" t="s">
        <v>6</v>
      </c>
      <c r="L88" s="43">
        <v>0.90481950841424896</v>
      </c>
      <c r="M88">
        <v>-11.956161187425151</v>
      </c>
      <c r="N88">
        <v>0.40884244752088128</v>
      </c>
      <c r="O88">
        <v>0.14999999999999991</v>
      </c>
      <c r="P88">
        <v>0.15</v>
      </c>
      <c r="Q88">
        <v>0.15000000000000011</v>
      </c>
      <c r="R88">
        <v>0.15000000000000011</v>
      </c>
    </row>
    <row r="89" spans="1:19">
      <c r="A89" s="39"/>
      <c r="B89" s="43"/>
      <c r="K89" s="39"/>
      <c r="L89" s="43"/>
    </row>
    <row r="90" spans="1:19" ht="21" customHeight="1">
      <c r="A90" s="49" t="s">
        <v>90</v>
      </c>
      <c r="B90" s="38" t="s">
        <v>35</v>
      </c>
      <c r="C90" s="46" t="s">
        <v>36</v>
      </c>
      <c r="D90" s="47" t="s">
        <v>37</v>
      </c>
      <c r="E90" s="48" t="s">
        <v>38</v>
      </c>
      <c r="F90" s="48" t="s">
        <v>39</v>
      </c>
      <c r="G90" s="46" t="s">
        <v>40</v>
      </c>
      <c r="H90" s="46" t="s">
        <v>41</v>
      </c>
      <c r="K90" s="50" t="s">
        <v>90</v>
      </c>
      <c r="L90" s="38" t="s">
        <v>35</v>
      </c>
      <c r="M90" s="46" t="s">
        <v>36</v>
      </c>
      <c r="N90" s="47" t="s">
        <v>37</v>
      </c>
      <c r="O90" s="48" t="s">
        <v>38</v>
      </c>
      <c r="P90" s="48" t="s">
        <v>39</v>
      </c>
      <c r="Q90" s="46" t="s">
        <v>40</v>
      </c>
      <c r="R90" s="46" t="s">
        <v>41</v>
      </c>
    </row>
    <row r="91" spans="1:19">
      <c r="A91" s="114" t="s">
        <v>6</v>
      </c>
      <c r="B91" s="40">
        <v>0.3</v>
      </c>
      <c r="C91" s="40">
        <v>0.15</v>
      </c>
      <c r="D91" s="40">
        <v>9.9999999999999867E-2</v>
      </c>
      <c r="E91" s="40">
        <v>5.0000000000000162E-2</v>
      </c>
      <c r="F91" s="40">
        <v>5.0000000000000162E-2</v>
      </c>
      <c r="G91" s="40">
        <v>5.0000000000000037E-2</v>
      </c>
      <c r="H91" s="40">
        <v>5.0000000000000037E-2</v>
      </c>
      <c r="K91" s="114" t="s">
        <v>6</v>
      </c>
      <c r="L91" s="40">
        <v>0.5</v>
      </c>
      <c r="M91" s="40">
        <v>0.29999999999999988</v>
      </c>
      <c r="N91" s="40">
        <v>0.14999999999999991</v>
      </c>
      <c r="O91" s="40">
        <v>0.1000000000000001</v>
      </c>
      <c r="P91" s="40">
        <v>5.0000000000000162E-2</v>
      </c>
      <c r="Q91" s="40">
        <v>5.0000000000000037E-2</v>
      </c>
      <c r="R91" s="40">
        <v>5.0000000000000037E-2</v>
      </c>
    </row>
    <row r="92" spans="1:19">
      <c r="A92" s="39"/>
      <c r="B92" s="43"/>
      <c r="K92" s="39"/>
      <c r="L92" s="43"/>
    </row>
    <row r="93" spans="1:19">
      <c r="A93" s="39"/>
      <c r="B93" s="43"/>
      <c r="K93" s="39"/>
      <c r="L93" s="43"/>
    </row>
    <row r="94" spans="1:19">
      <c r="A94" s="39"/>
      <c r="B94" s="43"/>
      <c r="K94" s="39"/>
      <c r="L94" s="43"/>
    </row>
    <row r="95" spans="1:19">
      <c r="A95" s="39"/>
      <c r="B95" s="43"/>
      <c r="K95" s="39"/>
      <c r="L95" s="43"/>
    </row>
    <row r="96" spans="1:19" ht="21" customHeight="1">
      <c r="A96" s="49" t="s">
        <v>12</v>
      </c>
      <c r="B96" s="38" t="s">
        <v>35</v>
      </c>
      <c r="C96" s="46" t="s">
        <v>36</v>
      </c>
      <c r="D96" s="47" t="s">
        <v>37</v>
      </c>
      <c r="E96" s="48" t="s">
        <v>38</v>
      </c>
      <c r="F96" s="48" t="s">
        <v>39</v>
      </c>
      <c r="G96" s="46" t="s">
        <v>40</v>
      </c>
      <c r="H96" s="46" t="s">
        <v>41</v>
      </c>
      <c r="K96" s="50" t="s">
        <v>12</v>
      </c>
      <c r="L96" s="38" t="s">
        <v>35</v>
      </c>
      <c r="M96" s="46" t="s">
        <v>36</v>
      </c>
      <c r="N96" s="47" t="s">
        <v>37</v>
      </c>
      <c r="O96" s="48" t="s">
        <v>38</v>
      </c>
      <c r="P96" s="48" t="s">
        <v>39</v>
      </c>
      <c r="Q96" s="46" t="s">
        <v>40</v>
      </c>
      <c r="R96" s="46" t="s">
        <v>41</v>
      </c>
    </row>
    <row r="97" spans="1:18">
      <c r="A97" s="114" t="s">
        <v>6</v>
      </c>
      <c r="B97" s="40">
        <v>0.7</v>
      </c>
      <c r="C97" s="40">
        <v>0.40000000000000008</v>
      </c>
      <c r="D97" s="40">
        <v>0.25</v>
      </c>
      <c r="E97" s="40">
        <v>0.15</v>
      </c>
      <c r="F97" s="40">
        <v>0.15000000000000011</v>
      </c>
      <c r="G97" s="40">
        <v>0.15</v>
      </c>
      <c r="H97" s="40">
        <v>0.15</v>
      </c>
      <c r="K97" s="114" t="s">
        <v>6</v>
      </c>
      <c r="L97" s="40">
        <v>0.9</v>
      </c>
      <c r="M97" s="40">
        <v>0.60000000000000009</v>
      </c>
      <c r="N97" s="40">
        <v>0.29999999999999988</v>
      </c>
      <c r="O97" s="40">
        <v>0.2</v>
      </c>
      <c r="P97" s="40">
        <v>0.15000000000000011</v>
      </c>
      <c r="Q97" s="40">
        <v>0.15</v>
      </c>
      <c r="R97" s="40">
        <v>0.15</v>
      </c>
    </row>
    <row r="98" spans="1:18">
      <c r="A98" s="43"/>
      <c r="B98" s="43"/>
      <c r="K98" s="43"/>
      <c r="L98" s="43"/>
    </row>
    <row r="99" spans="1:18">
      <c r="A99" s="43"/>
      <c r="B99" s="43"/>
      <c r="K99" s="43"/>
      <c r="L99" s="43"/>
    </row>
    <row r="100" spans="1:18">
      <c r="A100" s="43"/>
      <c r="B100" s="43"/>
      <c r="K100" s="43"/>
      <c r="L100" s="43"/>
    </row>
    <row r="101" spans="1:18">
      <c r="A101" s="43"/>
      <c r="B101" s="43"/>
      <c r="K101" s="43"/>
      <c r="L101" s="43"/>
    </row>
    <row r="102" spans="1:18" ht="21" customHeight="1">
      <c r="A102" s="49" t="s">
        <v>91</v>
      </c>
      <c r="B102" s="38" t="s">
        <v>35</v>
      </c>
      <c r="C102" s="46" t="s">
        <v>36</v>
      </c>
      <c r="D102" s="47" t="s">
        <v>37</v>
      </c>
      <c r="E102" s="48" t="s">
        <v>38</v>
      </c>
      <c r="F102" s="48" t="s">
        <v>39</v>
      </c>
      <c r="G102" s="46" t="s">
        <v>40</v>
      </c>
      <c r="H102" s="46" t="s">
        <v>41</v>
      </c>
      <c r="K102" s="50" t="s">
        <v>91</v>
      </c>
      <c r="L102" s="38" t="s">
        <v>35</v>
      </c>
      <c r="M102" s="46" t="s">
        <v>36</v>
      </c>
      <c r="N102" s="47" t="s">
        <v>37</v>
      </c>
      <c r="O102" s="48" t="s">
        <v>38</v>
      </c>
      <c r="P102" s="48" t="s">
        <v>39</v>
      </c>
      <c r="Q102" s="46" t="s">
        <v>40</v>
      </c>
      <c r="R102" s="46" t="s">
        <v>41</v>
      </c>
    </row>
    <row r="103" spans="1:18">
      <c r="A103" s="114" t="s">
        <v>6</v>
      </c>
      <c r="B103" s="40">
        <v>0.9132494612548101</v>
      </c>
      <c r="C103" s="40">
        <v>-10.089986662970601</v>
      </c>
      <c r="D103" s="40">
        <v>0.10881552656700109</v>
      </c>
      <c r="E103" s="40">
        <v>9.9999999999999978E-2</v>
      </c>
      <c r="F103" s="40">
        <v>9.9999999999999978E-2</v>
      </c>
      <c r="G103" s="40">
        <v>0.1000000000000001</v>
      </c>
      <c r="H103" s="40">
        <v>9.9999999999999978E-2</v>
      </c>
      <c r="K103" s="114" t="s">
        <v>6</v>
      </c>
      <c r="L103" s="40">
        <v>0.91781527908350424</v>
      </c>
      <c r="M103" s="40">
        <v>-9.5063031543932013</v>
      </c>
      <c r="N103" s="40">
        <v>0.15571997253715891</v>
      </c>
      <c r="O103" s="40">
        <v>0.14999999999999991</v>
      </c>
      <c r="P103" s="40">
        <v>0.14999999999999991</v>
      </c>
      <c r="Q103" s="40">
        <v>0.14999999999999991</v>
      </c>
      <c r="R103" s="40">
        <v>0.14999999999999991</v>
      </c>
    </row>
    <row r="104" spans="1:18">
      <c r="A104" s="43"/>
      <c r="B104" s="43"/>
      <c r="K104" s="43"/>
      <c r="L104" s="43"/>
    </row>
    <row r="105" spans="1:18">
      <c r="A105" s="43"/>
      <c r="B105" s="43"/>
      <c r="K105" s="43"/>
      <c r="L105" s="43"/>
    </row>
    <row r="106" spans="1:18">
      <c r="A106" s="43"/>
      <c r="B106" s="43"/>
      <c r="K106" s="43"/>
      <c r="L106" s="43"/>
    </row>
    <row r="107" spans="1:18">
      <c r="A107" s="43"/>
    </row>
    <row r="108" spans="1:18">
      <c r="A108" s="43"/>
    </row>
    <row r="109" spans="1:18">
      <c r="A109" s="43"/>
    </row>
    <row r="110" spans="1:18">
      <c r="A110" s="43"/>
    </row>
    <row r="111" spans="1:18">
      <c r="A111" s="43"/>
    </row>
    <row r="112" spans="1:18">
      <c r="A112" s="43"/>
    </row>
    <row r="128" spans="11:11">
      <c r="K128" s="43"/>
    </row>
    <row r="129" spans="2:19">
      <c r="B129" s="43"/>
      <c r="C129" s="43"/>
      <c r="D129" s="43"/>
      <c r="E129" s="43"/>
      <c r="F129" s="43"/>
      <c r="G129" s="43"/>
      <c r="H129" s="43"/>
      <c r="I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spans="2:19">
      <c r="B130" s="43"/>
      <c r="K130" s="43"/>
      <c r="L130" s="43"/>
    </row>
    <row r="131" spans="2:19">
      <c r="K131" s="43"/>
    </row>
    <row r="132" spans="2:19">
      <c r="K132" s="43"/>
    </row>
    <row r="133" spans="2:19">
      <c r="B133" s="43"/>
      <c r="C133" s="43"/>
      <c r="D133" s="43"/>
      <c r="E133" s="43"/>
      <c r="F133" s="43"/>
      <c r="G133" s="43"/>
      <c r="H133" s="43"/>
      <c r="I133" s="43"/>
      <c r="K133" s="43"/>
      <c r="L133" s="43"/>
      <c r="M133" s="43"/>
      <c r="N133" s="43"/>
      <c r="O133" s="43"/>
      <c r="P133" s="43"/>
      <c r="Q133" s="43"/>
      <c r="R133" s="43"/>
      <c r="S133" s="43"/>
    </row>
    <row r="134" spans="2:19">
      <c r="B134" s="43"/>
      <c r="K134" s="43"/>
      <c r="L134" s="43"/>
    </row>
    <row r="135" spans="2:19">
      <c r="K135" s="43"/>
    </row>
    <row r="136" spans="2:19">
      <c r="K136" s="43"/>
    </row>
    <row r="137" spans="2:19">
      <c r="B137" s="43"/>
      <c r="C137" s="43"/>
      <c r="D137" s="43"/>
      <c r="E137" s="43"/>
      <c r="F137" s="43"/>
      <c r="G137" s="43"/>
      <c r="H137" s="43"/>
      <c r="I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2:19">
      <c r="B138" s="43"/>
      <c r="K138" s="43"/>
      <c r="L138" s="43"/>
    </row>
    <row r="139" spans="2:19">
      <c r="K139" s="43"/>
    </row>
    <row r="140" spans="2:19">
      <c r="K140" s="43"/>
    </row>
    <row r="141" spans="2:19">
      <c r="B141" s="43"/>
      <c r="C141" s="43"/>
      <c r="D141" s="43"/>
      <c r="E141" s="43"/>
      <c r="F141" s="43"/>
      <c r="G141" s="43"/>
      <c r="H141" s="43"/>
      <c r="I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2:19">
      <c r="B142" s="43"/>
      <c r="K142" s="43"/>
      <c r="L142" s="43"/>
    </row>
    <row r="158" spans="2:2">
      <c r="B158" s="43"/>
    </row>
    <row r="159" spans="2:2">
      <c r="B159" s="43"/>
    </row>
    <row r="160" spans="2:2">
      <c r="B160" s="43"/>
    </row>
    <row r="161" spans="1:12">
      <c r="B161" s="43"/>
    </row>
    <row r="162" spans="1:12">
      <c r="B162" s="43"/>
      <c r="L162" s="43"/>
    </row>
    <row r="163" spans="1:12">
      <c r="B163" s="43"/>
      <c r="L163" s="43"/>
    </row>
    <row r="164" spans="1:12">
      <c r="B164" s="43"/>
      <c r="L164" s="43"/>
    </row>
    <row r="165" spans="1:12">
      <c r="B165" s="43"/>
      <c r="L165" s="43"/>
    </row>
    <row r="166" spans="1:12">
      <c r="A166" s="43"/>
      <c r="L166" s="43"/>
    </row>
    <row r="167" spans="1:12">
      <c r="A167" s="43"/>
      <c r="L167" s="43"/>
    </row>
    <row r="168" spans="1:12">
      <c r="A168" s="43"/>
      <c r="L168" s="43"/>
    </row>
    <row r="169" spans="1:12">
      <c r="A169" s="43"/>
      <c r="L169" s="43"/>
    </row>
    <row r="170" spans="1:12">
      <c r="A170" s="43"/>
    </row>
    <row r="171" spans="1:12">
      <c r="A171" s="43"/>
    </row>
    <row r="172" spans="1:12">
      <c r="A172" s="43"/>
    </row>
    <row r="173" spans="1:12">
      <c r="A173" s="43"/>
    </row>
    <row r="174" spans="1:12">
      <c r="A174" s="43"/>
    </row>
    <row r="175" spans="1:12">
      <c r="A175" s="43"/>
    </row>
    <row r="176" spans="1:12">
      <c r="A176" s="43"/>
    </row>
    <row r="177" spans="1:1">
      <c r="A177" s="43"/>
    </row>
    <row r="178" spans="1:1">
      <c r="A178" s="43"/>
    </row>
    <row r="179" spans="1:1">
      <c r="A179" s="43"/>
    </row>
    <row r="180" spans="1:1">
      <c r="A180" s="43"/>
    </row>
    <row r="181" spans="1:1">
      <c r="A181" s="43"/>
    </row>
    <row r="182" spans="1:1">
      <c r="A182" s="43"/>
    </row>
    <row r="183" spans="1:1">
      <c r="A183" s="43"/>
    </row>
    <row r="184" spans="1:1">
      <c r="A184" s="43"/>
    </row>
    <row r="185" spans="1:1">
      <c r="A185" s="43"/>
    </row>
    <row r="186" spans="1:1">
      <c r="A186" s="43"/>
    </row>
    <row r="187" spans="1:1">
      <c r="A187" s="43"/>
    </row>
    <row r="210" spans="11:11">
      <c r="K210" s="43"/>
    </row>
    <row r="211" spans="11:11">
      <c r="K211" s="43"/>
    </row>
    <row r="212" spans="11:11">
      <c r="K212" s="43"/>
    </row>
    <row r="213" spans="11:11">
      <c r="K213" s="43"/>
    </row>
    <row r="214" spans="11:11">
      <c r="K214" s="43"/>
    </row>
    <row r="215" spans="11:11">
      <c r="K215" s="43"/>
    </row>
    <row r="216" spans="11:11">
      <c r="K216" s="43"/>
    </row>
    <row r="217" spans="11:11">
      <c r="K217" s="43"/>
    </row>
    <row r="218" spans="11:11">
      <c r="K218" s="43"/>
    </row>
    <row r="219" spans="11:11">
      <c r="K219" s="43"/>
    </row>
    <row r="220" spans="11:11">
      <c r="K220" s="43"/>
    </row>
    <row r="221" spans="11:11">
      <c r="K221" s="43"/>
    </row>
    <row r="222" spans="11:11">
      <c r="K222" s="43"/>
    </row>
    <row r="223" spans="11:11">
      <c r="K223" s="43"/>
    </row>
    <row r="224" spans="11:11">
      <c r="K224" s="43"/>
    </row>
    <row r="225" spans="11:11">
      <c r="K225" s="43"/>
    </row>
    <row r="226" spans="11:11">
      <c r="K226" s="43"/>
    </row>
    <row r="227" spans="11:11">
      <c r="K227" s="43"/>
    </row>
    <row r="228" spans="11:11">
      <c r="K228" s="43"/>
    </row>
    <row r="229" spans="11:11">
      <c r="K229" s="43"/>
    </row>
    <row r="230" spans="11:11">
      <c r="K230" s="43"/>
    </row>
    <row r="231" spans="11:11">
      <c r="K231" s="43"/>
    </row>
    <row r="254" spans="2:2">
      <c r="B254" s="43"/>
    </row>
    <row r="255" spans="2:2">
      <c r="B255" s="43"/>
    </row>
    <row r="256" spans="2:2">
      <c r="B256" s="43"/>
    </row>
    <row r="257" spans="2:12">
      <c r="B257" s="43"/>
    </row>
    <row r="258" spans="2:12">
      <c r="B258" s="43"/>
      <c r="L258" s="43"/>
    </row>
    <row r="259" spans="2:12">
      <c r="B259" s="43"/>
      <c r="L259" s="43"/>
    </row>
    <row r="260" spans="2:12">
      <c r="B260" s="43"/>
      <c r="L260" s="43"/>
    </row>
    <row r="261" spans="2:12">
      <c r="B261" s="43"/>
      <c r="L261" s="43"/>
    </row>
    <row r="262" spans="2:12">
      <c r="B262" s="43"/>
      <c r="L262" s="43"/>
    </row>
    <row r="263" spans="2:12">
      <c r="B263" s="43"/>
      <c r="L263" s="43"/>
    </row>
    <row r="264" spans="2:12">
      <c r="B264" s="43"/>
      <c r="L264" s="43"/>
    </row>
    <row r="265" spans="2:12">
      <c r="B265" s="43"/>
      <c r="L265" s="43"/>
    </row>
    <row r="266" spans="2:12">
      <c r="B266" s="43"/>
      <c r="L266" s="43"/>
    </row>
    <row r="267" spans="2:12">
      <c r="B267" s="43"/>
      <c r="L267" s="43"/>
    </row>
    <row r="268" spans="2:12">
      <c r="B268" s="43"/>
      <c r="L268" s="43"/>
    </row>
    <row r="269" spans="2:12">
      <c r="B269" s="43"/>
      <c r="L269" s="43"/>
    </row>
    <row r="270" spans="2:12">
      <c r="B270" s="43"/>
      <c r="L270" s="43"/>
    </row>
    <row r="271" spans="2:12">
      <c r="B271" s="43"/>
      <c r="L271" s="43"/>
    </row>
    <row r="272" spans="2:12">
      <c r="B272" s="43"/>
      <c r="L272" s="43"/>
    </row>
    <row r="273" spans="2:12">
      <c r="B273" s="43"/>
      <c r="L273" s="43"/>
    </row>
    <row r="274" spans="2:12">
      <c r="B274" s="43"/>
      <c r="L274" s="43"/>
    </row>
    <row r="275" spans="2:12">
      <c r="B275" s="43"/>
      <c r="L275" s="43"/>
    </row>
    <row r="276" spans="2:12">
      <c r="B276" s="43"/>
      <c r="L276" s="43"/>
    </row>
    <row r="277" spans="2:12">
      <c r="B277" s="43"/>
      <c r="L277" s="43"/>
    </row>
    <row r="278" spans="2:12">
      <c r="B278" s="43"/>
      <c r="L278" s="43"/>
    </row>
    <row r="279" spans="2:12">
      <c r="B279" s="43"/>
      <c r="L279" s="43"/>
    </row>
    <row r="280" spans="2:12">
      <c r="B280" s="43"/>
      <c r="L280" s="43"/>
    </row>
    <row r="281" spans="2:12">
      <c r="B281" s="43"/>
      <c r="L281" s="43"/>
    </row>
    <row r="282" spans="2:12">
      <c r="B282" s="43"/>
      <c r="L282" s="43"/>
    </row>
    <row r="283" spans="2:12">
      <c r="B283" s="43"/>
      <c r="L283" s="43"/>
    </row>
    <row r="284" spans="2:12">
      <c r="B284" s="43"/>
      <c r="L284" s="43"/>
    </row>
    <row r="285" spans="2:12">
      <c r="B285" s="43"/>
      <c r="L285" s="43"/>
    </row>
    <row r="286" spans="2:12">
      <c r="L286" s="43"/>
    </row>
    <row r="287" spans="2:12">
      <c r="L287" s="43"/>
    </row>
    <row r="288" spans="2:12">
      <c r="L288" s="43"/>
    </row>
    <row r="289" spans="12:12">
      <c r="L289" s="43"/>
    </row>
  </sheetData>
  <mergeCells count="2">
    <mergeCell ref="A1:H1"/>
    <mergeCell ref="K1:R1"/>
  </mergeCells>
  <conditionalFormatting sqref="B6:H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L6:R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4:R47">
    <cfRule type="colorScale" priority="15">
      <colorScale>
        <cfvo type="min"/>
        <cfvo type="max"/>
        <color rgb="FFFCFCFF"/>
        <color rgb="FFF8696B"/>
      </colorScale>
    </cfRule>
  </conditionalFormatting>
  <conditionalFormatting sqref="B34:H47">
    <cfRule type="colorScale" priority="14">
      <colorScale>
        <cfvo type="min"/>
        <cfvo type="max"/>
        <color rgb="FFFCFCFF"/>
        <color rgb="FFF8696B"/>
      </colorScale>
    </cfRule>
  </conditionalFormatting>
  <conditionalFormatting sqref="B53:H53">
    <cfRule type="colorScale" priority="13">
      <colorScale>
        <cfvo type="min"/>
        <cfvo type="max"/>
        <color rgb="FFFCFCFF"/>
        <color rgb="FFF8696B"/>
      </colorScale>
    </cfRule>
  </conditionalFormatting>
  <conditionalFormatting sqref="B59:H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B85:H85">
    <cfRule type="colorScale" priority="11">
      <colorScale>
        <cfvo type="min"/>
        <cfvo type="max"/>
        <color rgb="FFFCFCFF"/>
        <color rgb="FFF8696B"/>
      </colorScale>
    </cfRule>
  </conditionalFormatting>
  <conditionalFormatting sqref="L59:R79">
    <cfRule type="colorScale" priority="9">
      <colorScale>
        <cfvo type="min"/>
        <cfvo type="max"/>
        <color rgb="FFFCFCFF"/>
        <color rgb="FFF8696B"/>
      </colorScale>
    </cfRule>
  </conditionalFormatting>
  <conditionalFormatting sqref="B91:H91">
    <cfRule type="colorScale" priority="8">
      <colorScale>
        <cfvo type="min"/>
        <cfvo type="max"/>
        <color rgb="FFFCFCFF"/>
        <color rgb="FFF8696B"/>
      </colorScale>
    </cfRule>
  </conditionalFormatting>
  <conditionalFormatting sqref="B97:H97">
    <cfRule type="colorScale" priority="7">
      <colorScale>
        <cfvo type="min"/>
        <cfvo type="max"/>
        <color rgb="FFFCFCFF"/>
        <color rgb="FFF8696B"/>
      </colorScale>
    </cfRule>
  </conditionalFormatting>
  <conditionalFormatting sqref="B103:H103">
    <cfRule type="colorScale" priority="6">
      <colorScale>
        <cfvo type="min"/>
        <cfvo type="max"/>
        <color rgb="FFFCFCFF"/>
        <color rgb="FFF8696B"/>
      </colorScale>
    </cfRule>
  </conditionalFormatting>
  <conditionalFormatting sqref="L103:R103">
    <cfRule type="colorScale" priority="5">
      <colorScale>
        <cfvo type="min"/>
        <cfvo type="max"/>
        <color rgb="FFFCFCFF"/>
        <color rgb="FFF8696B"/>
      </colorScale>
    </cfRule>
  </conditionalFormatting>
  <conditionalFormatting sqref="L97:R97">
    <cfRule type="colorScale" priority="4">
      <colorScale>
        <cfvo type="min"/>
        <cfvo type="max"/>
        <color rgb="FFFCFCFF"/>
        <color rgb="FFF8696B"/>
      </colorScale>
    </cfRule>
  </conditionalFormatting>
  <conditionalFormatting sqref="L91:R91">
    <cfRule type="colorScale" priority="3">
      <colorScale>
        <cfvo type="min"/>
        <cfvo type="max"/>
        <color rgb="FFFCFCFF"/>
        <color rgb="FFF8696B"/>
      </colorScale>
    </cfRule>
  </conditionalFormatting>
  <conditionalFormatting sqref="L85:R85">
    <cfRule type="colorScale" priority="2">
      <colorScale>
        <cfvo type="min"/>
        <cfvo type="max"/>
        <color rgb="FFFCFCFF"/>
        <color rgb="FFF8696B"/>
      </colorScale>
    </cfRule>
  </conditionalFormatting>
  <conditionalFormatting sqref="L53:R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AEDFE"/>
  </sheetPr>
  <dimension ref="A1:W167"/>
  <sheetViews>
    <sheetView topLeftCell="A134" workbookViewId="0">
      <selection activeCell="C167" sqref="C167:W167"/>
    </sheetView>
  </sheetViews>
  <sheetFormatPr baseColWidth="10" defaultRowHeight="16"/>
  <cols>
    <col min="1" max="1" width="21.6640625" style="110" customWidth="1"/>
    <col min="2" max="2" width="16.5" style="110" customWidth="1"/>
    <col min="3" max="11" width="16" style="110" bestFit="1" customWidth="1"/>
    <col min="12" max="12" width="18.1640625" style="110" customWidth="1"/>
    <col min="13" max="23" width="16" style="110" bestFit="1" customWidth="1"/>
    <col min="24" max="55" width="10.83203125" style="110" customWidth="1"/>
    <col min="56" max="16384" width="10.83203125" style="110"/>
  </cols>
  <sheetData>
    <row r="1" spans="1:22" ht="26" customHeight="1">
      <c r="A1" s="132" t="s">
        <v>92</v>
      </c>
      <c r="B1" s="133"/>
      <c r="C1" s="133"/>
      <c r="D1" s="133"/>
      <c r="E1" s="133"/>
      <c r="F1" s="133"/>
      <c r="G1" s="133"/>
      <c r="H1" s="133"/>
      <c r="I1" s="133"/>
      <c r="J1" s="133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SUM(B38:D38)</f>
        <v>-57476560.640329033</v>
      </c>
      <c r="F5" s="64">
        <f>SUM(B69:D69)</f>
        <v>-121990906.19367841</v>
      </c>
    </row>
    <row r="6" spans="1:22" ht="19" customHeight="1">
      <c r="B6" s="4"/>
      <c r="D6" s="20" t="s">
        <v>22</v>
      </c>
      <c r="E6" s="65">
        <f>SUM(E38:P38)</f>
        <v>-51873060.793726854</v>
      </c>
      <c r="F6" s="66">
        <f>SUM(E69:P69)</f>
        <v>-138982016.7664614</v>
      </c>
      <c r="K6" s="32"/>
      <c r="L6" s="32"/>
      <c r="M6" s="32"/>
    </row>
    <row r="7" spans="1:22" ht="17" customHeight="1" thickBot="1">
      <c r="D7" s="21" t="s">
        <v>93</v>
      </c>
      <c r="E7" s="67">
        <f>SUM(Q38:V38)</f>
        <v>-3670412.5130536621</v>
      </c>
      <c r="F7" s="68">
        <f>SUM(Q69:V69)</f>
        <v>-17153371.72158787</v>
      </c>
    </row>
    <row r="8" spans="1:22" ht="20" customHeight="1" thickTop="1" thickBot="1">
      <c r="D8" s="22" t="s">
        <v>6</v>
      </c>
      <c r="E8" s="69">
        <f>SUM(E5:E7)</f>
        <v>-113020033.94710955</v>
      </c>
      <c r="F8" s="70">
        <f>SUM(F5:F7)</f>
        <v>-278126294.68172771</v>
      </c>
    </row>
    <row r="9" spans="1:22" ht="19" customHeight="1">
      <c r="B9" s="9"/>
    </row>
    <row r="10" spans="1:22" ht="17" customHeight="1"/>
    <row r="11" spans="1:22" ht="26" customHeight="1">
      <c r="A11" s="134" t="s">
        <v>94</v>
      </c>
      <c r="B11" s="133"/>
      <c r="C11" s="133"/>
      <c r="D11" s="133"/>
      <c r="E11" s="133"/>
      <c r="F11" s="133"/>
      <c r="G11" s="133"/>
      <c r="H11" s="133"/>
      <c r="I11" s="133"/>
      <c r="J11" s="133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2" t="s">
        <v>95</v>
      </c>
      <c r="B16" s="112">
        <f t="shared" ref="B16:V16" si="0">C99-C76</f>
        <v>-368126.44880541088</v>
      </c>
      <c r="C16" s="112">
        <f t="shared" si="0"/>
        <v>-432719.89676648704</v>
      </c>
      <c r="D16" s="112">
        <f t="shared" si="0"/>
        <v>-261074.592341298</v>
      </c>
      <c r="E16" s="112">
        <f t="shared" si="0"/>
        <v>-230088.57666519191</v>
      </c>
      <c r="F16" s="112">
        <f t="shared" si="0"/>
        <v>-228530.76000851113</v>
      </c>
      <c r="G16" s="112">
        <f t="shared" si="0"/>
        <v>-143226.54242964718</v>
      </c>
      <c r="H16" s="112">
        <f t="shared" si="0"/>
        <v>-190626.76077263802</v>
      </c>
      <c r="I16" s="112">
        <f t="shared" si="0"/>
        <v>-116226.10361854988</v>
      </c>
      <c r="J16" s="112">
        <f t="shared" si="0"/>
        <v>-91089.393022037111</v>
      </c>
      <c r="K16" s="112">
        <f t="shared" si="0"/>
        <v>-116982.18543401617</v>
      </c>
      <c r="L16" s="112">
        <f t="shared" si="0"/>
        <v>-78659.845892304089</v>
      </c>
      <c r="M16" s="112">
        <f t="shared" si="0"/>
        <v>-67835.932791840984</v>
      </c>
      <c r="N16" s="112">
        <f t="shared" si="0"/>
        <v>-61083.404049913865</v>
      </c>
      <c r="O16" s="112">
        <f t="shared" si="0"/>
        <v>-53229.902803066885</v>
      </c>
      <c r="P16" s="112">
        <f t="shared" si="0"/>
        <v>-39477.199565147981</v>
      </c>
      <c r="Q16" s="112">
        <f t="shared" si="0"/>
        <v>-37471.385139631107</v>
      </c>
      <c r="R16" s="112">
        <f t="shared" si="0"/>
        <v>-31765.267073452007</v>
      </c>
      <c r="S16" s="112">
        <f t="shared" si="0"/>
        <v>-22657.203861186048</v>
      </c>
      <c r="T16" s="112">
        <f t="shared" si="0"/>
        <v>-27547.39840569091</v>
      </c>
      <c r="U16" s="112">
        <f t="shared" si="0"/>
        <v>-18111.321266142884</v>
      </c>
      <c r="V16" s="112">
        <f t="shared" si="0"/>
        <v>-14263.517205573153</v>
      </c>
    </row>
    <row r="17" spans="1:22">
      <c r="A17" s="2" t="s">
        <v>96</v>
      </c>
      <c r="B17" s="112">
        <f t="shared" ref="B17:V17" si="1">C100-C77</f>
        <v>-206726.24281741213</v>
      </c>
      <c r="C17" s="112">
        <f t="shared" si="1"/>
        <v>-174352.28773378907</v>
      </c>
      <c r="D17" s="112">
        <f t="shared" si="1"/>
        <v>-86658.677420822904</v>
      </c>
      <c r="E17" s="112">
        <f t="shared" si="1"/>
        <v>-60847.64980705129</v>
      </c>
      <c r="F17" s="112">
        <f t="shared" si="1"/>
        <v>-52092.310868747998</v>
      </c>
      <c r="G17" s="112">
        <f t="shared" si="1"/>
        <v>-33497.386551085394</v>
      </c>
      <c r="H17" s="112">
        <f t="shared" si="1"/>
        <v>-28755.734000559896</v>
      </c>
      <c r="I17" s="112">
        <f t="shared" si="1"/>
        <v>-19973.072782170959</v>
      </c>
      <c r="J17" s="112">
        <f t="shared" si="1"/>
        <v>-12829.928267698269</v>
      </c>
      <c r="K17" s="112">
        <f t="shared" si="1"/>
        <v>-17257.843759160489</v>
      </c>
      <c r="L17" s="112">
        <f t="shared" si="1"/>
        <v>-10861.863476820756</v>
      </c>
      <c r="M17" s="112">
        <f t="shared" si="1"/>
        <v>-10658.963984730653</v>
      </c>
      <c r="N17" s="112">
        <f t="shared" si="1"/>
        <v>-7163.1969586452469</v>
      </c>
      <c r="O17" s="112">
        <f t="shared" si="1"/>
        <v>-4073.0878171981312</v>
      </c>
      <c r="P17" s="112">
        <f t="shared" si="1"/>
        <v>-2712.0843844688497</v>
      </c>
      <c r="Q17" s="112">
        <f t="shared" si="1"/>
        <v>-2095.3545525590889</v>
      </c>
      <c r="R17" s="112">
        <f t="shared" si="1"/>
        <v>-1598.2251547989435</v>
      </c>
      <c r="S17" s="112">
        <f t="shared" si="1"/>
        <v>-1081.3167530293576</v>
      </c>
      <c r="T17" s="112">
        <f t="shared" si="1"/>
        <v>-932.56573459599167</v>
      </c>
      <c r="U17" s="112">
        <f t="shared" si="1"/>
        <v>-639.24049336696044</v>
      </c>
      <c r="V17" s="112">
        <f t="shared" si="1"/>
        <v>-454.78258450701833</v>
      </c>
    </row>
    <row r="18" spans="1:22">
      <c r="A18" s="2" t="s">
        <v>44</v>
      </c>
      <c r="B18" s="112">
        <f t="shared" ref="B18:V18" si="2">C101-C78</f>
        <v>-600428.93183721323</v>
      </c>
      <c r="C18" s="112">
        <f t="shared" si="2"/>
        <v>-729664.98136573844</v>
      </c>
      <c r="D18" s="112">
        <f t="shared" si="2"/>
        <v>-299332.20680343546</v>
      </c>
      <c r="E18" s="112">
        <f t="shared" si="2"/>
        <v>-287411.68707001302</v>
      </c>
      <c r="F18" s="112">
        <f t="shared" si="2"/>
        <v>-224891.24087817781</v>
      </c>
      <c r="G18" s="112">
        <f t="shared" si="2"/>
        <v>-140107.64641992003</v>
      </c>
      <c r="H18" s="112">
        <f t="shared" si="2"/>
        <v>-137004.48596969992</v>
      </c>
      <c r="I18" s="112">
        <f t="shared" si="2"/>
        <v>-83376.584100093693</v>
      </c>
      <c r="J18" s="112">
        <f t="shared" si="2"/>
        <v>-57122.446786454879</v>
      </c>
      <c r="K18" s="112">
        <f t="shared" si="2"/>
        <v>-61797.703568181023</v>
      </c>
      <c r="L18" s="112">
        <f t="shared" si="2"/>
        <v>-35234.195870412514</v>
      </c>
      <c r="M18" s="112">
        <f t="shared" si="2"/>
        <v>-23782.549992545508</v>
      </c>
      <c r="N18" s="112">
        <f t="shared" si="2"/>
        <v>-21180.319853782654</v>
      </c>
      <c r="O18" s="112">
        <f t="shared" si="2"/>
        <v>-17027.361147508025</v>
      </c>
      <c r="P18" s="112">
        <f t="shared" si="2"/>
        <v>-10044.939731341787</v>
      </c>
      <c r="Q18" s="112">
        <f t="shared" si="2"/>
        <v>-10008.525915165432</v>
      </c>
      <c r="R18" s="112">
        <f t="shared" si="2"/>
        <v>-7042.1462014149874</v>
      </c>
      <c r="S18" s="112">
        <f t="shared" si="2"/>
        <v>-4586.0699615534395</v>
      </c>
      <c r="T18" s="112">
        <f t="shared" si="2"/>
        <v>-4468.3996661519632</v>
      </c>
      <c r="U18" s="112">
        <f t="shared" si="2"/>
        <v>-2797.1298327762634</v>
      </c>
      <c r="V18" s="112">
        <f t="shared" si="2"/>
        <v>-1868.7180983480066</v>
      </c>
    </row>
    <row r="19" spans="1:22">
      <c r="A19" s="2" t="s">
        <v>45</v>
      </c>
      <c r="B19" s="112">
        <f t="shared" ref="B19:V19" si="3">C102-C79</f>
        <v>-1780558.5333350804</v>
      </c>
      <c r="C19" s="112">
        <f t="shared" si="3"/>
        <v>-1756738.4787773397</v>
      </c>
      <c r="D19" s="112">
        <f t="shared" si="3"/>
        <v>-907580.94945667125</v>
      </c>
      <c r="E19" s="112">
        <f t="shared" si="3"/>
        <v>-724291.32390621863</v>
      </c>
      <c r="F19" s="112">
        <f t="shared" si="3"/>
        <v>-558747.68038700894</v>
      </c>
      <c r="G19" s="112">
        <f t="shared" si="3"/>
        <v>-417966.69725234061</v>
      </c>
      <c r="H19" s="112">
        <f t="shared" si="3"/>
        <v>-324560.79242353886</v>
      </c>
      <c r="I19" s="112">
        <f t="shared" si="3"/>
        <v>-256145.7831938602</v>
      </c>
      <c r="J19" s="112">
        <f t="shared" si="3"/>
        <v>-179917.60955097899</v>
      </c>
      <c r="K19" s="112">
        <f t="shared" si="3"/>
        <v>-119714.16673158854</v>
      </c>
      <c r="L19" s="112">
        <f t="shared" si="3"/>
        <v>-94386.175358239561</v>
      </c>
      <c r="M19" s="112">
        <f t="shared" si="3"/>
        <v>-72263.697711188346</v>
      </c>
      <c r="N19" s="112">
        <f t="shared" si="3"/>
        <v>-58497.271796502173</v>
      </c>
      <c r="O19" s="112">
        <f t="shared" si="3"/>
        <v>-43394.846961371601</v>
      </c>
      <c r="P19" s="112">
        <f t="shared" si="3"/>
        <v>-30058.492991492152</v>
      </c>
      <c r="Q19" s="112">
        <f t="shared" si="3"/>
        <v>-24209.887303508818</v>
      </c>
      <c r="R19" s="112">
        <f t="shared" si="3"/>
        <v>-17986.732956249267</v>
      </c>
      <c r="S19" s="112">
        <f t="shared" si="3"/>
        <v>-13676.491596832871</v>
      </c>
      <c r="T19" s="112">
        <f t="shared" si="3"/>
        <v>-10511.321792911738</v>
      </c>
      <c r="U19" s="112">
        <f t="shared" si="3"/>
        <v>-8313.7393118292093</v>
      </c>
      <c r="V19" s="112">
        <f t="shared" si="3"/>
        <v>-6017.1322761587799</v>
      </c>
    </row>
    <row r="20" spans="1:22">
      <c r="A20" s="2" t="s">
        <v>46</v>
      </c>
      <c r="B20" s="112">
        <f t="shared" ref="B20:V20" si="4">C103-C80</f>
        <v>-629755.60035309196</v>
      </c>
      <c r="C20" s="112">
        <f t="shared" si="4"/>
        <v>-594113.47998351231</v>
      </c>
      <c r="D20" s="112">
        <f t="shared" si="4"/>
        <v>-245468.77178466134</v>
      </c>
      <c r="E20" s="112">
        <f t="shared" si="4"/>
        <v>-325766.44321395084</v>
      </c>
      <c r="F20" s="112">
        <f t="shared" si="4"/>
        <v>-193694.94436701015</v>
      </c>
      <c r="G20" s="112">
        <f t="shared" si="4"/>
        <v>-184853.76813155785</v>
      </c>
      <c r="H20" s="112">
        <f t="shared" si="4"/>
        <v>-106003.46495889872</v>
      </c>
      <c r="I20" s="112">
        <f t="shared" si="4"/>
        <v>-72324.494416121393</v>
      </c>
      <c r="J20" s="112">
        <f t="shared" si="4"/>
        <v>-54561.457334011793</v>
      </c>
      <c r="K20" s="112">
        <f t="shared" si="4"/>
        <v>-66947.466375928372</v>
      </c>
      <c r="L20" s="112">
        <f t="shared" si="4"/>
        <v>-28292.419662399217</v>
      </c>
      <c r="M20" s="112">
        <f t="shared" si="4"/>
        <v>-30876.641842167825</v>
      </c>
      <c r="N20" s="112">
        <f t="shared" si="4"/>
        <v>-21189.95466933772</v>
      </c>
      <c r="O20" s="112">
        <f t="shared" si="4"/>
        <v>-13771.804071169347</v>
      </c>
      <c r="P20" s="112">
        <f t="shared" si="4"/>
        <v>-9347.1235359981656</v>
      </c>
      <c r="Q20" s="112">
        <f t="shared" si="4"/>
        <v>-10433.330673258752</v>
      </c>
      <c r="R20" s="112">
        <f t="shared" si="4"/>
        <v>-5919.4492751508951</v>
      </c>
      <c r="S20" s="112">
        <f t="shared" si="4"/>
        <v>-5826.4447400122881</v>
      </c>
      <c r="T20" s="112">
        <f t="shared" si="4"/>
        <v>-3688.2173665389419</v>
      </c>
      <c r="U20" s="112">
        <f t="shared" si="4"/>
        <v>-2318.7097721509635</v>
      </c>
      <c r="V20" s="112">
        <f t="shared" si="4"/>
        <v>-1831.0952287986875</v>
      </c>
    </row>
    <row r="21" spans="1:22">
      <c r="A21" s="2" t="s">
        <v>97</v>
      </c>
      <c r="B21" s="112">
        <f t="shared" ref="B21:V21" si="5">C104-C81</f>
        <v>-3697156.9474362507</v>
      </c>
      <c r="C21" s="112">
        <f t="shared" si="5"/>
        <v>-4104543.5220395103</v>
      </c>
      <c r="D21" s="112">
        <f t="shared" si="5"/>
        <v>-2163057.463268809</v>
      </c>
      <c r="E21" s="112">
        <f t="shared" si="5"/>
        <v>-1636509.0906404257</v>
      </c>
      <c r="F21" s="112">
        <f t="shared" si="5"/>
        <v>-1364481.7665438503</v>
      </c>
      <c r="G21" s="112">
        <f t="shared" si="5"/>
        <v>-860253.76569783688</v>
      </c>
      <c r="H21" s="112">
        <f t="shared" si="5"/>
        <v>-760784.96416708827</v>
      </c>
      <c r="I21" s="112">
        <f t="shared" si="5"/>
        <v>-549800.87510602176</v>
      </c>
      <c r="J21" s="112">
        <f t="shared" si="5"/>
        <v>-346868.37439509481</v>
      </c>
      <c r="K21" s="112">
        <f t="shared" si="5"/>
        <v>-375949.75484704971</v>
      </c>
      <c r="L21" s="112">
        <f t="shared" si="5"/>
        <v>-216210.2636032477</v>
      </c>
      <c r="M21" s="112">
        <f t="shared" si="5"/>
        <v>-151383.85798472166</v>
      </c>
      <c r="N21" s="112">
        <f t="shared" si="5"/>
        <v>-133958.86357238144</v>
      </c>
      <c r="O21" s="112">
        <f t="shared" si="5"/>
        <v>-99186.684979259968</v>
      </c>
      <c r="P21" s="112">
        <f t="shared" si="5"/>
        <v>-69542.717321686447</v>
      </c>
      <c r="Q21" s="112">
        <f t="shared" si="5"/>
        <v>-58063.812395647168</v>
      </c>
      <c r="R21" s="112">
        <f t="shared" si="5"/>
        <v>-42853.856495410204</v>
      </c>
      <c r="S21" s="112">
        <f t="shared" si="5"/>
        <v>-28643.933072969317</v>
      </c>
      <c r="T21" s="112">
        <f t="shared" si="5"/>
        <v>-26008.255901381373</v>
      </c>
      <c r="U21" s="112">
        <f t="shared" si="5"/>
        <v>-17786.686032935977</v>
      </c>
      <c r="V21" s="112">
        <f t="shared" si="5"/>
        <v>-11617.960439734161</v>
      </c>
    </row>
    <row r="22" spans="1:22">
      <c r="A22" s="2" t="s">
        <v>48</v>
      </c>
      <c r="B22" s="112">
        <f t="shared" ref="B22:V22" si="6">C105-C82</f>
        <v>-224120.28740151925</v>
      </c>
      <c r="C22" s="112">
        <f t="shared" si="6"/>
        <v>-279544.28847874049</v>
      </c>
      <c r="D22" s="112">
        <f t="shared" si="6"/>
        <v>-177528.07107229158</v>
      </c>
      <c r="E22" s="112">
        <f t="shared" si="6"/>
        <v>-161918.49726705009</v>
      </c>
      <c r="F22" s="112">
        <f t="shared" si="6"/>
        <v>-156973.59694153396</v>
      </c>
      <c r="G22" s="112">
        <f t="shared" si="6"/>
        <v>-103683.45062889566</v>
      </c>
      <c r="H22" s="112">
        <f t="shared" si="6"/>
        <v>-103342.94772399042</v>
      </c>
      <c r="I22" s="112">
        <f t="shared" si="6"/>
        <v>-83930.50500630599</v>
      </c>
      <c r="J22" s="112">
        <f t="shared" si="6"/>
        <v>-60219.908850560896</v>
      </c>
      <c r="K22" s="112">
        <f t="shared" si="6"/>
        <v>-65988.158397166058</v>
      </c>
      <c r="L22" s="112">
        <f t="shared" si="6"/>
        <v>-48121.195345978485</v>
      </c>
      <c r="M22" s="112">
        <f t="shared" si="6"/>
        <v>-43220.340890152962</v>
      </c>
      <c r="N22" s="112">
        <f t="shared" si="6"/>
        <v>-35496.601070951321</v>
      </c>
      <c r="O22" s="112">
        <f t="shared" si="6"/>
        <v>-34142.503924485063</v>
      </c>
      <c r="P22" s="112">
        <f t="shared" si="6"/>
        <v>-26198.595375222969</v>
      </c>
      <c r="Q22" s="112">
        <f t="shared" si="6"/>
        <v>-24256.044124169974</v>
      </c>
      <c r="R22" s="112">
        <f t="shared" si="6"/>
        <v>-20877.462280820124</v>
      </c>
      <c r="S22" s="112">
        <f t="shared" si="6"/>
        <v>-14993.066340564401</v>
      </c>
      <c r="T22" s="112">
        <f t="shared" si="6"/>
        <v>-15441.076527874917</v>
      </c>
      <c r="U22" s="112">
        <f t="shared" si="6"/>
        <v>-12095.789673642954</v>
      </c>
      <c r="V22" s="112">
        <f t="shared" si="6"/>
        <v>-9163.261052035843</v>
      </c>
    </row>
    <row r="23" spans="1:22">
      <c r="A23" s="2" t="s">
        <v>49</v>
      </c>
      <c r="B23" s="112">
        <f t="shared" ref="B23:V23" si="7">C106-C83</f>
        <v>-331824.99395536538</v>
      </c>
      <c r="C23" s="112">
        <f t="shared" si="7"/>
        <v>-272566.12867760379</v>
      </c>
      <c r="D23" s="112">
        <f t="shared" si="7"/>
        <v>-157917.50031061471</v>
      </c>
      <c r="E23" s="112">
        <f t="shared" si="7"/>
        <v>-107735.51206551213</v>
      </c>
      <c r="F23" s="112">
        <f t="shared" si="7"/>
        <v>-92155.137845758349</v>
      </c>
      <c r="G23" s="112">
        <f t="shared" si="7"/>
        <v>-57183.324213291518</v>
      </c>
      <c r="H23" s="112">
        <f t="shared" si="7"/>
        <v>-50379.605126453564</v>
      </c>
      <c r="I23" s="112">
        <f t="shared" si="7"/>
        <v>-36756.315836648457</v>
      </c>
      <c r="J23" s="112">
        <f t="shared" si="7"/>
        <v>-21448.998635490425</v>
      </c>
      <c r="K23" s="112">
        <f t="shared" si="7"/>
        <v>-24374.310624830425</v>
      </c>
      <c r="L23" s="112">
        <f t="shared" si="7"/>
        <v>-15304.76588856522</v>
      </c>
      <c r="M23" s="112">
        <f t="shared" si="7"/>
        <v>-29041.967130411416</v>
      </c>
      <c r="N23" s="112">
        <f t="shared" si="7"/>
        <v>-11894.58050672058</v>
      </c>
      <c r="O23" s="112">
        <f t="shared" si="7"/>
        <v>-6714.2462863679975</v>
      </c>
      <c r="P23" s="112">
        <f t="shared" si="7"/>
        <v>-4785.310611221008</v>
      </c>
      <c r="Q23" s="112">
        <f t="shared" si="7"/>
        <v>-3922.6876894664019</v>
      </c>
      <c r="R23" s="112">
        <f t="shared" si="7"/>
        <v>-2828.685155140236</v>
      </c>
      <c r="S23" s="112">
        <f t="shared" si="7"/>
        <v>-1857.2820339361206</v>
      </c>
      <c r="T23" s="112">
        <f t="shared" si="7"/>
        <v>-1676.4585567936301</v>
      </c>
      <c r="U23" s="112">
        <f t="shared" si="7"/>
        <v>-1181.5853664195165</v>
      </c>
      <c r="V23" s="112">
        <f t="shared" si="7"/>
        <v>-731.10960055328906</v>
      </c>
    </row>
    <row r="24" spans="1:22">
      <c r="A24" s="2" t="s">
        <v>98</v>
      </c>
      <c r="B24" s="112">
        <f t="shared" ref="B24:V24" si="8">C107-C84</f>
        <v>-1658034.0079076272</v>
      </c>
      <c r="C24" s="112">
        <f t="shared" si="8"/>
        <v>-1676274.3194113448</v>
      </c>
      <c r="D24" s="112">
        <f t="shared" si="8"/>
        <v>-817175.37811813317</v>
      </c>
      <c r="E24" s="112">
        <f t="shared" si="8"/>
        <v>-605007.52476671711</v>
      </c>
      <c r="F24" s="112">
        <f t="shared" si="8"/>
        <v>-476106.41220747121</v>
      </c>
      <c r="G24" s="112">
        <f t="shared" si="8"/>
        <v>-312675.10659539141</v>
      </c>
      <c r="H24" s="112">
        <f t="shared" si="8"/>
        <v>-320107.34468797967</v>
      </c>
      <c r="I24" s="112">
        <f t="shared" si="8"/>
        <v>-199927.51632503048</v>
      </c>
      <c r="J24" s="112">
        <f t="shared" si="8"/>
        <v>-143655.60719236545</v>
      </c>
      <c r="K24" s="112">
        <f t="shared" si="8"/>
        <v>-151600.90029503964</v>
      </c>
      <c r="L24" s="112">
        <f t="shared" si="8"/>
        <v>-88517.829307168722</v>
      </c>
      <c r="M24" s="112">
        <f t="shared" si="8"/>
        <v>-96327.55159888044</v>
      </c>
      <c r="N24" s="112">
        <f t="shared" si="8"/>
        <v>-58101.540121579543</v>
      </c>
      <c r="O24" s="112">
        <f t="shared" si="8"/>
        <v>-39489.815658580512</v>
      </c>
      <c r="P24" s="112">
        <f t="shared" si="8"/>
        <v>-26346.844298655167</v>
      </c>
      <c r="Q24" s="112">
        <f t="shared" si="8"/>
        <v>-21503.181522199884</v>
      </c>
      <c r="R24" s="112">
        <f t="shared" si="8"/>
        <v>-15210.56164721027</v>
      </c>
      <c r="S24" s="112">
        <f t="shared" si="8"/>
        <v>-10501.097179979086</v>
      </c>
      <c r="T24" s="112">
        <f t="shared" si="8"/>
        <v>-10116.430327409878</v>
      </c>
      <c r="U24" s="112">
        <f t="shared" si="8"/>
        <v>-6366.2270636800677</v>
      </c>
      <c r="V24" s="112">
        <f t="shared" si="8"/>
        <v>-4580.380915556103</v>
      </c>
    </row>
    <row r="25" spans="1:22">
      <c r="A25" s="2" t="s">
        <v>99</v>
      </c>
      <c r="B25" s="112">
        <f t="shared" ref="B25:V25" si="9">C108-C85</f>
        <v>-1849287.5862593483</v>
      </c>
      <c r="C25" s="112">
        <f t="shared" si="9"/>
        <v>-2529312.9798380099</v>
      </c>
      <c r="D25" s="112">
        <f t="shared" si="9"/>
        <v>-915372.76021820866</v>
      </c>
      <c r="E25" s="112">
        <f t="shared" si="9"/>
        <v>-942308.60338333063</v>
      </c>
      <c r="F25" s="112">
        <f t="shared" si="9"/>
        <v>-715724.94293862022</v>
      </c>
      <c r="G25" s="112">
        <f t="shared" si="9"/>
        <v>-388335.99238906056</v>
      </c>
      <c r="H25" s="112">
        <f t="shared" si="9"/>
        <v>-455613.17208084092</v>
      </c>
      <c r="I25" s="112">
        <f t="shared" si="9"/>
        <v>-245185.97366364114</v>
      </c>
      <c r="J25" s="112">
        <f t="shared" si="9"/>
        <v>-174078.15624515899</v>
      </c>
      <c r="K25" s="112">
        <f t="shared" si="9"/>
        <v>-211774.70399890095</v>
      </c>
      <c r="L25" s="112">
        <f t="shared" si="9"/>
        <v>-117577.23101351038</v>
      </c>
      <c r="M25" s="112">
        <f t="shared" si="9"/>
        <v>-74485.239684630185</v>
      </c>
      <c r="N25" s="112">
        <f t="shared" si="9"/>
        <v>-71348.469609649852</v>
      </c>
      <c r="O25" s="112">
        <f t="shared" si="9"/>
        <v>-57190.588438961655</v>
      </c>
      <c r="P25" s="112">
        <f t="shared" si="9"/>
        <v>-30989.140301890671</v>
      </c>
      <c r="Q25" s="112">
        <f t="shared" si="9"/>
        <v>-33016.581361360848</v>
      </c>
      <c r="R25" s="112">
        <f t="shared" si="9"/>
        <v>-21964.75414997898</v>
      </c>
      <c r="S25" s="112">
        <f t="shared" si="9"/>
        <v>-13268.179766381159</v>
      </c>
      <c r="T25" s="112">
        <f t="shared" si="9"/>
        <v>-14762.954679179937</v>
      </c>
      <c r="U25" s="112">
        <f t="shared" si="9"/>
        <v>-8444.7561308201402</v>
      </c>
      <c r="V25" s="112">
        <f t="shared" si="9"/>
        <v>-5849.3918068297207</v>
      </c>
    </row>
    <row r="26" spans="1:22">
      <c r="A26" s="2" t="s">
        <v>100</v>
      </c>
      <c r="B26" s="112">
        <f t="shared" ref="B26:V26" si="10">C109-C86</f>
        <v>-947073.87616216764</v>
      </c>
      <c r="C26" s="112">
        <f t="shared" si="10"/>
        <v>-1199718.5196551085</v>
      </c>
      <c r="D26" s="112">
        <f t="shared" si="10"/>
        <v>-493224.45861909911</v>
      </c>
      <c r="E26" s="112">
        <f t="shared" si="10"/>
        <v>-442013.07875969261</v>
      </c>
      <c r="F26" s="112">
        <f t="shared" si="10"/>
        <v>-349176.77059600875</v>
      </c>
      <c r="G26" s="112">
        <f t="shared" si="10"/>
        <v>-216682.18430608884</v>
      </c>
      <c r="H26" s="112">
        <f t="shared" si="10"/>
        <v>-228695.82208229229</v>
      </c>
      <c r="I26" s="112">
        <f t="shared" si="10"/>
        <v>-128993.82358724996</v>
      </c>
      <c r="J26" s="112">
        <f t="shared" si="10"/>
        <v>-97974.69674307853</v>
      </c>
      <c r="K26" s="112">
        <f t="shared" si="10"/>
        <v>-153743.2924727872</v>
      </c>
      <c r="L26" s="112">
        <f t="shared" si="10"/>
        <v>-60123.695144008845</v>
      </c>
      <c r="M26" s="112">
        <f t="shared" si="10"/>
        <v>-44183.582609899342</v>
      </c>
      <c r="N26" s="112">
        <f t="shared" si="10"/>
        <v>-35818.540022499859</v>
      </c>
      <c r="O26" s="112">
        <f t="shared" si="10"/>
        <v>-28052.540635008365</v>
      </c>
      <c r="P26" s="112">
        <f t="shared" si="10"/>
        <v>-16417.151225581765</v>
      </c>
      <c r="Q26" s="112">
        <f t="shared" si="10"/>
        <v>-15793.993137940764</v>
      </c>
      <c r="R26" s="112">
        <f t="shared" si="10"/>
        <v>-10813.919983781874</v>
      </c>
      <c r="S26" s="112">
        <f t="shared" si="10"/>
        <v>-7281.8278571218252</v>
      </c>
      <c r="T26" s="112">
        <f t="shared" si="10"/>
        <v>-7482.5720158219337</v>
      </c>
      <c r="U26" s="112">
        <f t="shared" si="10"/>
        <v>-4421.6576970107853</v>
      </c>
      <c r="V26" s="112">
        <f t="shared" si="10"/>
        <v>-3352.7615173794329</v>
      </c>
    </row>
    <row r="27" spans="1:22">
      <c r="A27" s="2" t="s">
        <v>101</v>
      </c>
      <c r="B27" s="112">
        <f t="shared" ref="B27:V27" si="11">C110-C87</f>
        <v>-70638.253444705158</v>
      </c>
      <c r="C27" s="112">
        <f t="shared" si="11"/>
        <v>-55308.964312386932</v>
      </c>
      <c r="D27" s="112">
        <f t="shared" si="11"/>
        <v>-28663.369226442301</v>
      </c>
      <c r="E27" s="112">
        <f t="shared" si="11"/>
        <v>-24216.602535451995</v>
      </c>
      <c r="F27" s="112">
        <f t="shared" si="11"/>
        <v>-18714.720572101185</v>
      </c>
      <c r="G27" s="112">
        <f t="shared" si="11"/>
        <v>-14088.312714372994</v>
      </c>
      <c r="H27" s="112">
        <f t="shared" si="11"/>
        <v>-11479.839329804061</v>
      </c>
      <c r="I27" s="112">
        <f t="shared" si="11"/>
        <v>-6960.9434890580596</v>
      </c>
      <c r="J27" s="112">
        <f t="shared" si="11"/>
        <v>-5486.6426999049727</v>
      </c>
      <c r="K27" s="112">
        <f t="shared" si="11"/>
        <v>-4637.9123995241243</v>
      </c>
      <c r="L27" s="112">
        <f t="shared" si="11"/>
        <v>-4936.0179018289782</v>
      </c>
      <c r="M27" s="112">
        <f t="shared" si="11"/>
        <v>-5032.0654624919407</v>
      </c>
      <c r="N27" s="112">
        <f t="shared" si="11"/>
        <v>-2439.2632307200693</v>
      </c>
      <c r="O27" s="112">
        <f t="shared" si="11"/>
        <v>-1378.645995283965</v>
      </c>
      <c r="P27" s="112">
        <f t="shared" si="11"/>
        <v>-926.27984694798943</v>
      </c>
      <c r="Q27" s="112">
        <f t="shared" si="11"/>
        <v>-801.27216501603834</v>
      </c>
      <c r="R27" s="112">
        <f t="shared" si="11"/>
        <v>-604.60802733805031</v>
      </c>
      <c r="S27" s="112">
        <f t="shared" si="11"/>
        <v>-453.55203815014102</v>
      </c>
      <c r="T27" s="112">
        <f t="shared" si="11"/>
        <v>-353.35680910013616</v>
      </c>
      <c r="U27" s="112">
        <f t="shared" si="11"/>
        <v>-234.03098948695697</v>
      </c>
      <c r="V27" s="112">
        <f t="shared" si="11"/>
        <v>-180.40622252994217</v>
      </c>
    </row>
    <row r="28" spans="1:22">
      <c r="A28" s="2" t="s">
        <v>102</v>
      </c>
      <c r="B28" s="112">
        <f t="shared" ref="B28:V28" si="12">C111-C88</f>
        <v>-117171.41794563411</v>
      </c>
      <c r="C28" s="112">
        <f t="shared" si="12"/>
        <v>-140536.85492482781</v>
      </c>
      <c r="D28" s="112">
        <f t="shared" si="12"/>
        <v>-59484.486233809032</v>
      </c>
      <c r="E28" s="112">
        <f t="shared" si="12"/>
        <v>-48020.037710867822</v>
      </c>
      <c r="F28" s="112">
        <f t="shared" si="12"/>
        <v>-39704.561080527026</v>
      </c>
      <c r="G28" s="112">
        <f t="shared" si="12"/>
        <v>-23929.718278079992</v>
      </c>
      <c r="H28" s="112">
        <f t="shared" si="12"/>
        <v>-26026.11912248563</v>
      </c>
      <c r="I28" s="112">
        <f t="shared" si="12"/>
        <v>-13933.773001451977</v>
      </c>
      <c r="J28" s="112">
        <f t="shared" si="12"/>
        <v>-10066.692338576075</v>
      </c>
      <c r="K28" s="112">
        <f t="shared" si="12"/>
        <v>-12675.958826872986</v>
      </c>
      <c r="L28" s="112">
        <f t="shared" si="12"/>
        <v>-6687.1141869211569</v>
      </c>
      <c r="M28" s="112">
        <f t="shared" si="12"/>
        <v>-5346.9339243248105</v>
      </c>
      <c r="N28" s="112">
        <f t="shared" si="12"/>
        <v>-4500.8360188747756</v>
      </c>
      <c r="O28" s="112">
        <f t="shared" si="12"/>
        <v>-3209.2937414739281</v>
      </c>
      <c r="P28" s="112">
        <f t="shared" si="12"/>
        <v>-1913.8214162639342</v>
      </c>
      <c r="Q28" s="112">
        <f t="shared" si="12"/>
        <v>-1756.9803421245888</v>
      </c>
      <c r="R28" s="112">
        <f t="shared" si="12"/>
        <v>-1201.6951132700779</v>
      </c>
      <c r="S28" s="112">
        <f t="shared" si="12"/>
        <v>-802.39704763982445</v>
      </c>
      <c r="T28" s="112">
        <f t="shared" si="12"/>
        <v>-850.63002848718315</v>
      </c>
      <c r="U28" s="112">
        <f t="shared" si="12"/>
        <v>-481.59183965390548</v>
      </c>
      <c r="V28" s="112">
        <f t="shared" si="12"/>
        <v>-348.80964764021337</v>
      </c>
    </row>
    <row r="29" spans="1:22">
      <c r="A29" s="2" t="s">
        <v>103</v>
      </c>
      <c r="B29" s="112">
        <f t="shared" ref="B29:V29" si="13">C112-C89</f>
        <v>-140185.0826097778</v>
      </c>
      <c r="C29" s="112">
        <f t="shared" si="13"/>
        <v>-156717.87764125969</v>
      </c>
      <c r="D29" s="112">
        <f t="shared" si="13"/>
        <v>-60331.816184178228</v>
      </c>
      <c r="E29" s="112">
        <f t="shared" si="13"/>
        <v>-58489.219365616329</v>
      </c>
      <c r="F29" s="112">
        <f t="shared" si="13"/>
        <v>-48980.359120265115</v>
      </c>
      <c r="G29" s="112">
        <f t="shared" si="13"/>
        <v>-29949.044827285223</v>
      </c>
      <c r="H29" s="112">
        <f t="shared" si="13"/>
        <v>-29563.49364610482</v>
      </c>
      <c r="I29" s="112">
        <f t="shared" si="13"/>
        <v>-14243.288404143881</v>
      </c>
      <c r="J29" s="112">
        <f t="shared" si="13"/>
        <v>-10196.996720758965</v>
      </c>
      <c r="K29" s="112">
        <f t="shared" si="13"/>
        <v>-15571.789383285679</v>
      </c>
      <c r="L29" s="112">
        <f t="shared" si="13"/>
        <v>-9316.5450720298104</v>
      </c>
      <c r="M29" s="112">
        <f t="shared" si="13"/>
        <v>-6744.130442592781</v>
      </c>
      <c r="N29" s="112">
        <f t="shared" si="13"/>
        <v>-5512.9610362248495</v>
      </c>
      <c r="O29" s="112">
        <f t="shared" si="13"/>
        <v>-3582.8977137850598</v>
      </c>
      <c r="P29" s="112">
        <f t="shared" si="13"/>
        <v>-2060.0500939488411</v>
      </c>
      <c r="Q29" s="112">
        <f t="shared" si="13"/>
        <v>-2080.7836556979455</v>
      </c>
      <c r="R29" s="112">
        <f t="shared" si="13"/>
        <v>-1488.3487807582133</v>
      </c>
      <c r="S29" s="112">
        <f t="shared" si="13"/>
        <v>-982.71513988496736</v>
      </c>
      <c r="T29" s="112">
        <f t="shared" si="13"/>
        <v>-961.71304958267137</v>
      </c>
      <c r="U29" s="112">
        <f t="shared" si="13"/>
        <v>-514.39050123328343</v>
      </c>
      <c r="V29" s="112">
        <f t="shared" si="13"/>
        <v>-368.15592339588329</v>
      </c>
    </row>
    <row r="30" spans="1:22">
      <c r="A30" s="2" t="s">
        <v>56</v>
      </c>
      <c r="B30" s="112">
        <f t="shared" ref="B30:V30" si="14">C113-C90</f>
        <v>-3192462.4423187813</v>
      </c>
      <c r="C30" s="112">
        <f t="shared" si="14"/>
        <v>-4295870.2206152109</v>
      </c>
      <c r="D30" s="112">
        <f t="shared" si="14"/>
        <v>-2234866.8337471467</v>
      </c>
      <c r="E30" s="112">
        <f t="shared" si="14"/>
        <v>-2293112.77447409</v>
      </c>
      <c r="F30" s="112">
        <f t="shared" si="14"/>
        <v>-2115869.1255008122</v>
      </c>
      <c r="G30" s="112">
        <f t="shared" si="14"/>
        <v>-1280942.790821699</v>
      </c>
      <c r="H30" s="112">
        <f t="shared" si="14"/>
        <v>-1694135.3224686636</v>
      </c>
      <c r="I30" s="112">
        <f t="shared" si="14"/>
        <v>-1079131.4626659001</v>
      </c>
      <c r="J30" s="112">
        <f t="shared" si="14"/>
        <v>-935006.42165408563</v>
      </c>
      <c r="K30" s="112">
        <f t="shared" si="14"/>
        <v>-1052303.2074457277</v>
      </c>
      <c r="L30" s="112">
        <f t="shared" si="14"/>
        <v>-754728.34305012133</v>
      </c>
      <c r="M30" s="112">
        <f t="shared" si="14"/>
        <v>-529879.89751075488</v>
      </c>
      <c r="N30" s="112">
        <f t="shared" si="14"/>
        <v>-541678.88703062851</v>
      </c>
      <c r="O30" s="112">
        <f t="shared" si="14"/>
        <v>-508000.37792300433</v>
      </c>
      <c r="P30" s="112">
        <f t="shared" si="14"/>
        <v>-330763.90926817898</v>
      </c>
      <c r="Q30" s="112">
        <f t="shared" si="14"/>
        <v>-374237.43829944637</v>
      </c>
      <c r="R30" s="112">
        <f t="shared" si="14"/>
        <v>-283443.32013448235</v>
      </c>
      <c r="S30" s="112">
        <f t="shared" si="14"/>
        <v>-193514.92752140807</v>
      </c>
      <c r="T30" s="112">
        <f t="shared" si="14"/>
        <v>-247573.51287509594</v>
      </c>
      <c r="U30" s="112">
        <f t="shared" si="14"/>
        <v>-170807.53332853876</v>
      </c>
      <c r="V30" s="112">
        <f t="shared" si="14"/>
        <v>-137057.76906573772</v>
      </c>
    </row>
    <row r="31" spans="1:22">
      <c r="A31" s="2" t="s">
        <v>104</v>
      </c>
      <c r="B31" s="112">
        <f t="shared" ref="B31:V31" si="15">C114-C91</f>
        <v>-2179352.2804985475</v>
      </c>
      <c r="C31" s="112">
        <f t="shared" si="15"/>
        <v>-2500622.6662450451</v>
      </c>
      <c r="D31" s="112">
        <f t="shared" si="15"/>
        <v>-1375774.90134509</v>
      </c>
      <c r="E31" s="112">
        <f t="shared" si="15"/>
        <v>-1353957.8048573378</v>
      </c>
      <c r="F31" s="112">
        <f t="shared" si="15"/>
        <v>-1176394.2347043213</v>
      </c>
      <c r="G31" s="112">
        <f t="shared" si="15"/>
        <v>-832158.12285447121</v>
      </c>
      <c r="H31" s="112">
        <f t="shared" si="15"/>
        <v>-943456.32417823188</v>
      </c>
      <c r="I31" s="112">
        <f t="shared" si="15"/>
        <v>-635281.19026925787</v>
      </c>
      <c r="J31" s="112">
        <f t="shared" si="15"/>
        <v>-491880.22995810676</v>
      </c>
      <c r="K31" s="112">
        <f t="shared" si="15"/>
        <v>-680786.31668860838</v>
      </c>
      <c r="L31" s="112">
        <f t="shared" si="15"/>
        <v>-413908.85313799512</v>
      </c>
      <c r="M31" s="112">
        <f t="shared" si="15"/>
        <v>-333006.30630762968</v>
      </c>
      <c r="N31" s="112">
        <f t="shared" si="15"/>
        <v>-358225.24779676273</v>
      </c>
      <c r="O31" s="112">
        <f t="shared" si="15"/>
        <v>-297250.10442607664</v>
      </c>
      <c r="P31" s="112">
        <f t="shared" si="15"/>
        <v>-201384.2070140643</v>
      </c>
      <c r="Q31" s="112">
        <f t="shared" si="15"/>
        <v>-210141.31069832295</v>
      </c>
      <c r="R31" s="112">
        <f t="shared" si="15"/>
        <v>-162447.9193655774</v>
      </c>
      <c r="S31" s="112">
        <f t="shared" si="15"/>
        <v>-123999.88599094842</v>
      </c>
      <c r="T31" s="112">
        <f t="shared" si="15"/>
        <v>-137955.13069058023</v>
      </c>
      <c r="U31" s="112">
        <f t="shared" si="15"/>
        <v>-95497.467618873343</v>
      </c>
      <c r="V31" s="112">
        <f t="shared" si="15"/>
        <v>-74683.686058512889</v>
      </c>
    </row>
    <row r="32" spans="1:22">
      <c r="A32" s="2" t="s">
        <v>105</v>
      </c>
      <c r="B32" s="112">
        <f t="shared" ref="B32:V32" si="16">C115-C92</f>
        <v>-637441.85313277319</v>
      </c>
      <c r="C32" s="112">
        <f t="shared" si="16"/>
        <v>-300531.27401156398</v>
      </c>
      <c r="D32" s="112">
        <f t="shared" si="16"/>
        <v>-358276.24603973236</v>
      </c>
      <c r="E32" s="112">
        <f t="shared" si="16"/>
        <v>-133567.02350451006</v>
      </c>
      <c r="F32" s="112">
        <f t="shared" si="16"/>
        <v>-124955.04413343221</v>
      </c>
      <c r="G32" s="112">
        <f t="shared" si="16"/>
        <v>-99962.62781134434</v>
      </c>
      <c r="H32" s="112">
        <f t="shared" si="16"/>
        <v>-64503.334699503146</v>
      </c>
      <c r="I32" s="112">
        <f t="shared" si="16"/>
        <v>-42498.674340996891</v>
      </c>
      <c r="J32" s="112">
        <f t="shared" si="16"/>
        <v>-44490.264294222929</v>
      </c>
      <c r="K32" s="112">
        <f t="shared" si="16"/>
        <v>-53773.323995992541</v>
      </c>
      <c r="L32" s="112">
        <f t="shared" si="16"/>
        <v>-34755.567655554973</v>
      </c>
      <c r="M32" s="112">
        <f t="shared" si="16"/>
        <v>-29738.451652779244</v>
      </c>
      <c r="N32" s="112">
        <f t="shared" si="16"/>
        <v>-21763.316444382071</v>
      </c>
      <c r="O32" s="112">
        <f t="shared" si="16"/>
        <v>-9413.245870181825</v>
      </c>
      <c r="P32" s="112">
        <f t="shared" si="16"/>
        <v>-9214.4570655636489</v>
      </c>
      <c r="Q32" s="112">
        <f t="shared" si="16"/>
        <v>-5039.4671930172481</v>
      </c>
      <c r="R32" s="112">
        <f t="shared" si="16"/>
        <v>-4089.0488388719968</v>
      </c>
      <c r="S32" s="112">
        <f t="shared" si="16"/>
        <v>-3196.9132186863571</v>
      </c>
      <c r="T32" s="112">
        <f t="shared" si="16"/>
        <v>-2078.3532452308573</v>
      </c>
      <c r="U32" s="112">
        <f t="shared" si="16"/>
        <v>-1506.8885708060116</v>
      </c>
      <c r="V32" s="112">
        <f t="shared" si="16"/>
        <v>-1472.4801004249603</v>
      </c>
    </row>
    <row r="33" spans="1:22">
      <c r="A33" s="2" t="s">
        <v>106</v>
      </c>
      <c r="B33" s="112">
        <f t="shared" ref="B33:V33" si="17">C116-C93</f>
        <v>-367409.76515423716</v>
      </c>
      <c r="C33" s="112">
        <f t="shared" si="17"/>
        <v>-411013.95752904401</v>
      </c>
      <c r="D33" s="112">
        <f t="shared" si="17"/>
        <v>-414064.87439600914</v>
      </c>
      <c r="E33" s="112">
        <f t="shared" si="17"/>
        <v>-324029.19277839898</v>
      </c>
      <c r="F33" s="112">
        <f t="shared" si="17"/>
        <v>-260555.08707884001</v>
      </c>
      <c r="G33" s="112">
        <f t="shared" si="17"/>
        <v>-294090.55049126316</v>
      </c>
      <c r="H33" s="112">
        <f t="shared" si="17"/>
        <v>-251170.07129714591</v>
      </c>
      <c r="I33" s="112">
        <f t="shared" si="17"/>
        <v>-186976.89901756123</v>
      </c>
      <c r="J33" s="112">
        <f t="shared" si="17"/>
        <v>-125886.61968423892</v>
      </c>
      <c r="K33" s="112">
        <f t="shared" si="17"/>
        <v>-184741.94601980085</v>
      </c>
      <c r="L33" s="112">
        <f t="shared" si="17"/>
        <v>-92639.52964557102</v>
      </c>
      <c r="M33" s="112">
        <f t="shared" si="17"/>
        <v>-84296.658072741935</v>
      </c>
      <c r="N33" s="112">
        <f t="shared" si="17"/>
        <v>-71856.451761967037</v>
      </c>
      <c r="O33" s="112">
        <f t="shared" si="17"/>
        <v>-54987.779732561205</v>
      </c>
      <c r="P33" s="112">
        <f t="shared" si="17"/>
        <v>-52179.468505015131</v>
      </c>
      <c r="Q33" s="112">
        <f t="shared" si="17"/>
        <v>-49369.190364019014</v>
      </c>
      <c r="R33" s="112">
        <f t="shared" si="17"/>
        <v>-36224.746061614016</v>
      </c>
      <c r="S33" s="112">
        <f t="shared" si="17"/>
        <v>-45784.696353476029</v>
      </c>
      <c r="T33" s="112">
        <f t="shared" si="17"/>
        <v>-38023.777123583015</v>
      </c>
      <c r="U33" s="112">
        <f t="shared" si="17"/>
        <v>-27935.809476749972</v>
      </c>
      <c r="V33" s="112">
        <f t="shared" si="17"/>
        <v>-21913.068117594346</v>
      </c>
    </row>
    <row r="34" spans="1:22">
      <c r="A34" s="2" t="s">
        <v>60</v>
      </c>
      <c r="B34" s="112">
        <f t="shared" ref="B34:V34" si="18">C117-C94</f>
        <v>-394317.03593103308</v>
      </c>
      <c r="C34" s="112">
        <f t="shared" si="18"/>
        <v>-220644.90814878372</v>
      </c>
      <c r="D34" s="112">
        <f t="shared" si="18"/>
        <v>-156561.3208413627</v>
      </c>
      <c r="E34" s="112">
        <f t="shared" si="18"/>
        <v>-91097.390841024928</v>
      </c>
      <c r="F34" s="112">
        <f t="shared" si="18"/>
        <v>-74293.90453891363</v>
      </c>
      <c r="G34" s="112">
        <f t="shared" si="18"/>
        <v>-46644.333590474445</v>
      </c>
      <c r="H34" s="112">
        <f t="shared" si="18"/>
        <v>-35073.412959423847</v>
      </c>
      <c r="I34" s="112">
        <f t="shared" si="18"/>
        <v>-37656.945240345784</v>
      </c>
      <c r="J34" s="112">
        <f t="shared" si="18"/>
        <v>-15029.013092021924</v>
      </c>
      <c r="K34" s="112">
        <f t="shared" si="18"/>
        <v>-23314.56792701222</v>
      </c>
      <c r="L34" s="112">
        <f t="shared" si="18"/>
        <v>-13086.059732149355</v>
      </c>
      <c r="M34" s="112">
        <f t="shared" si="18"/>
        <v>-24283.148650981486</v>
      </c>
      <c r="N34" s="112">
        <f t="shared" si="18"/>
        <v>-14136.14019581303</v>
      </c>
      <c r="O34" s="112">
        <f t="shared" si="18"/>
        <v>-6358.4916259236634</v>
      </c>
      <c r="P34" s="112">
        <f t="shared" si="18"/>
        <v>-4700.2622546348721</v>
      </c>
      <c r="Q34" s="112">
        <f t="shared" si="18"/>
        <v>-3255.8395242271945</v>
      </c>
      <c r="R34" s="112">
        <f t="shared" si="18"/>
        <v>-2407.7968913484365</v>
      </c>
      <c r="S34" s="112">
        <f t="shared" si="18"/>
        <v>-1576.9225321533158</v>
      </c>
      <c r="T34" s="112">
        <f t="shared" si="18"/>
        <v>-1317.4448518902063</v>
      </c>
      <c r="U34" s="112">
        <f t="shared" si="18"/>
        <v>-1182.9961078828201</v>
      </c>
      <c r="V34" s="112">
        <f t="shared" si="18"/>
        <v>-576.01493305992335</v>
      </c>
    </row>
    <row r="35" spans="1:22">
      <c r="A35" s="2" t="s">
        <v>107</v>
      </c>
      <c r="B35" s="112">
        <f t="shared" ref="B35:V35" si="19">C118-C95</f>
        <v>-898853.4476854885</v>
      </c>
      <c r="C35" s="112">
        <f t="shared" si="19"/>
        <v>-981097.91687892471</v>
      </c>
      <c r="D35" s="112">
        <f t="shared" si="19"/>
        <v>-515398.74990776647</v>
      </c>
      <c r="E35" s="112">
        <f t="shared" si="19"/>
        <v>-384323.39968769066</v>
      </c>
      <c r="F35" s="112">
        <f t="shared" si="19"/>
        <v>-322913.83831714187</v>
      </c>
      <c r="G35" s="112">
        <f t="shared" si="19"/>
        <v>-187435.76779828593</v>
      </c>
      <c r="H35" s="112">
        <f t="shared" si="19"/>
        <v>-183381.53986354917</v>
      </c>
      <c r="I35" s="112">
        <f t="shared" si="19"/>
        <v>-127186.80699357856</v>
      </c>
      <c r="J35" s="112">
        <f t="shared" si="19"/>
        <v>-88427.137760738842</v>
      </c>
      <c r="K35" s="112">
        <f t="shared" si="19"/>
        <v>-85730.902031826787</v>
      </c>
      <c r="L35" s="112">
        <f t="shared" si="19"/>
        <v>-51539.994227793999</v>
      </c>
      <c r="M35" s="112">
        <f t="shared" si="19"/>
        <v>-41369.025859174319</v>
      </c>
      <c r="N35" s="112">
        <f t="shared" si="19"/>
        <v>-31396.840780400671</v>
      </c>
      <c r="O35" s="112">
        <f t="shared" si="19"/>
        <v>-24101.116626157425</v>
      </c>
      <c r="P35" s="112">
        <f t="shared" si="19"/>
        <v>-16323.592666851357</v>
      </c>
      <c r="Q35" s="112">
        <f t="shared" si="19"/>
        <v>-13572.12304336112</v>
      </c>
      <c r="R35" s="112">
        <f t="shared" si="19"/>
        <v>-9907.7939849691465</v>
      </c>
      <c r="S35" s="112">
        <f t="shared" si="19"/>
        <v>-6533.2869275445119</v>
      </c>
      <c r="T35" s="112">
        <f t="shared" si="19"/>
        <v>-6008.9760298561305</v>
      </c>
      <c r="U35" s="112">
        <f t="shared" si="19"/>
        <v>-4058.6344234133139</v>
      </c>
      <c r="V35" s="112">
        <f t="shared" si="19"/>
        <v>-3025.8614013902843</v>
      </c>
    </row>
    <row r="36" spans="1:22">
      <c r="A36" s="2" t="s">
        <v>108</v>
      </c>
      <c r="B36" s="112">
        <f t="shared" ref="B36:V36" si="20">C119-C96</f>
        <v>-21920.715327081503</v>
      </c>
      <c r="C36" s="112">
        <f t="shared" si="20"/>
        <v>-24955.62635025382</v>
      </c>
      <c r="D36" s="112">
        <f t="shared" si="20"/>
        <v>-4006.9639745810127</v>
      </c>
      <c r="E36" s="112">
        <f t="shared" si="20"/>
        <v>-5546.0248760774848</v>
      </c>
      <c r="F36" s="112">
        <f t="shared" si="20"/>
        <v>-5079.3511428501806</v>
      </c>
      <c r="G36" s="112">
        <f t="shared" si="20"/>
        <v>-1557.7951367059868</v>
      </c>
      <c r="H36" s="112">
        <f t="shared" si="20"/>
        <v>-3594.4075824324973</v>
      </c>
      <c r="I36" s="112">
        <f t="shared" si="20"/>
        <v>-1692.2065623062954</v>
      </c>
      <c r="J36" s="112">
        <f t="shared" si="20"/>
        <v>-583.25432885819464</v>
      </c>
      <c r="K36" s="112">
        <f t="shared" si="20"/>
        <v>-1872.3055584459798</v>
      </c>
      <c r="L36" s="112">
        <f t="shared" si="20"/>
        <v>-1064.2500673327013</v>
      </c>
      <c r="M36" s="112">
        <f t="shared" si="20"/>
        <v>-531.90946748881834</v>
      </c>
      <c r="N36" s="112">
        <f t="shared" si="20"/>
        <v>-744.3766911054845</v>
      </c>
      <c r="O36" s="112">
        <f t="shared" si="20"/>
        <v>-482.96557033096906</v>
      </c>
      <c r="P36" s="112">
        <f t="shared" si="20"/>
        <v>-127.77973426671815</v>
      </c>
      <c r="Q36" s="112">
        <f t="shared" si="20"/>
        <v>-205.19021397340111</v>
      </c>
      <c r="R36" s="112">
        <f t="shared" si="20"/>
        <v>-135.97593404602958</v>
      </c>
      <c r="S36" s="112">
        <f t="shared" si="20"/>
        <v>-47.177792720685829</v>
      </c>
      <c r="T36" s="112">
        <f t="shared" si="20"/>
        <v>-101.15118942729896</v>
      </c>
      <c r="U36" s="112">
        <f t="shared" si="20"/>
        <v>-55.15848848738824</v>
      </c>
      <c r="V36" s="112">
        <f t="shared" si="20"/>
        <v>-21.035558883682825</v>
      </c>
    </row>
    <row r="37" spans="1:22" ht="17" customHeight="1" thickBot="1">
      <c r="A37" s="33" t="s">
        <v>109</v>
      </c>
      <c r="B37" s="113">
        <f t="shared" ref="B37:V37" si="21">C120-C97</f>
        <v>-840701.32364858221</v>
      </c>
      <c r="C37" s="113">
        <f t="shared" si="21"/>
        <v>-1214961.0952960197</v>
      </c>
      <c r="D37" s="113">
        <f t="shared" si="21"/>
        <v>-539382.93037123</v>
      </c>
      <c r="E37" s="113">
        <f t="shared" si="21"/>
        <v>-590687.48076703213</v>
      </c>
      <c r="F37" s="113">
        <f t="shared" si="21"/>
        <v>-531083.01458000625</v>
      </c>
      <c r="G37" s="113">
        <f t="shared" si="21"/>
        <v>-338934.68510890426</v>
      </c>
      <c r="H37" s="113">
        <f t="shared" si="21"/>
        <v>-441408.8544153478</v>
      </c>
      <c r="I37" s="113">
        <f t="shared" si="21"/>
        <v>-240281.07424621517</v>
      </c>
      <c r="J37" s="113">
        <f t="shared" si="21"/>
        <v>-226328.32986832224</v>
      </c>
      <c r="K37" s="113">
        <f t="shared" si="21"/>
        <v>-342089.16379053798</v>
      </c>
      <c r="L37" s="113">
        <f t="shared" si="21"/>
        <v>-178969.76458007097</v>
      </c>
      <c r="M37" s="113">
        <f t="shared" si="21"/>
        <v>-138719.21487224381</v>
      </c>
      <c r="N37" s="113">
        <f t="shared" si="21"/>
        <v>-148971.45986946393</v>
      </c>
      <c r="O37" s="113">
        <f t="shared" si="21"/>
        <v>-132316.85552475322</v>
      </c>
      <c r="P37" s="113">
        <f t="shared" si="21"/>
        <v>-80152.554931807332</v>
      </c>
      <c r="Q37" s="113">
        <f t="shared" si="21"/>
        <v>-91420.950875309296</v>
      </c>
      <c r="R37" s="113">
        <f t="shared" si="21"/>
        <v>-70699.802154651843</v>
      </c>
      <c r="S37" s="113">
        <f t="shared" si="21"/>
        <v>-50637.105450756382</v>
      </c>
      <c r="T37" s="113">
        <f t="shared" si="21"/>
        <v>-60855.73612113297</v>
      </c>
      <c r="U37" s="113">
        <f t="shared" si="21"/>
        <v>-37986.763934636023</v>
      </c>
      <c r="V37" s="113">
        <f t="shared" si="21"/>
        <v>-33511.6353634689</v>
      </c>
    </row>
    <row r="38" spans="1:22" ht="16" customHeight="1" thickTop="1">
      <c r="A38" s="7" t="s">
        <v>6</v>
      </c>
      <c r="B38" s="72">
        <f t="shared" ref="B38:V38" si="22">SUM(B16:B37)</f>
        <v>-21153547.073967133</v>
      </c>
      <c r="C38" s="72">
        <f t="shared" si="22"/>
        <v>-24051810.244680502</v>
      </c>
      <c r="D38" s="72">
        <f t="shared" si="22"/>
        <v>-12271203.321681393</v>
      </c>
      <c r="E38" s="72">
        <f t="shared" si="22"/>
        <v>-10830944.938943252</v>
      </c>
      <c r="F38" s="72">
        <f t="shared" si="22"/>
        <v>-9131118.8043519091</v>
      </c>
      <c r="G38" s="72">
        <f t="shared" si="22"/>
        <v>-6008159.6140480042</v>
      </c>
      <c r="H38" s="72">
        <f t="shared" si="22"/>
        <v>-6389667.813556673</v>
      </c>
      <c r="I38" s="72">
        <f t="shared" si="22"/>
        <v>-4178484.3118665097</v>
      </c>
      <c r="J38" s="72">
        <f t="shared" si="22"/>
        <v>-3193148.1794227655</v>
      </c>
      <c r="K38" s="72">
        <f t="shared" si="22"/>
        <v>-3823627.8805722836</v>
      </c>
      <c r="L38" s="72">
        <f t="shared" si="22"/>
        <v>-2354921.5198200252</v>
      </c>
      <c r="M38" s="72">
        <f t="shared" si="22"/>
        <v>-1843008.0684443731</v>
      </c>
      <c r="N38" s="72">
        <f t="shared" si="22"/>
        <v>-1716958.5230883074</v>
      </c>
      <c r="O38" s="72">
        <f t="shared" si="22"/>
        <v>-1437355.1574725099</v>
      </c>
      <c r="P38" s="72">
        <f t="shared" si="22"/>
        <v>-965665.98214025004</v>
      </c>
      <c r="Q38" s="72">
        <f t="shared" si="22"/>
        <v>-992655.3301894234</v>
      </c>
      <c r="R38" s="72">
        <f t="shared" si="22"/>
        <v>-751512.1156603354</v>
      </c>
      <c r="S38" s="72">
        <f t="shared" si="22"/>
        <v>-551902.49317693454</v>
      </c>
      <c r="T38" s="72">
        <f t="shared" si="22"/>
        <v>-618715.43298831792</v>
      </c>
      <c r="U38" s="72">
        <f t="shared" si="22"/>
        <v>-422738.10792053747</v>
      </c>
      <c r="V38" s="72">
        <f t="shared" si="22"/>
        <v>-332889.03311811294</v>
      </c>
    </row>
    <row r="39" spans="1:22">
      <c r="A39" s="7" t="s">
        <v>110</v>
      </c>
      <c r="B39" s="72">
        <f>SUM($B$38:B38)</f>
        <v>-21153547.073967133</v>
      </c>
      <c r="C39" s="72">
        <f>SUM($B$38:C38)</f>
        <v>-45205357.318647638</v>
      </c>
      <c r="D39" s="72">
        <f>SUM($B$38:D38)</f>
        <v>-57476560.640329033</v>
      </c>
      <c r="E39" s="72">
        <f>SUM($B$38:E38)</f>
        <v>-68307505.579272285</v>
      </c>
      <c r="F39" s="72">
        <f>SUM($B$38:F38)</f>
        <v>-77438624.383624196</v>
      </c>
      <c r="G39" s="72">
        <f>SUM($B$38:G38)</f>
        <v>-83446783.9976722</v>
      </c>
      <c r="H39" s="72">
        <f>SUM($B$38:H38)</f>
        <v>-89836451.811228871</v>
      </c>
      <c r="I39" s="72">
        <f>SUM($B$38:I38)</f>
        <v>-94014936.123095378</v>
      </c>
      <c r="J39" s="72">
        <f>SUM($B$38:J38)</f>
        <v>-97208084.302518144</v>
      </c>
      <c r="K39" s="72">
        <f>SUM($B$38:K38)</f>
        <v>-101031712.18309043</v>
      </c>
      <c r="L39" s="72">
        <f>SUM($B$38:L38)</f>
        <v>-103386633.70291045</v>
      </c>
      <c r="M39" s="72">
        <f>SUM($B$38:M38)</f>
        <v>-105229641.77135482</v>
      </c>
      <c r="N39" s="72">
        <f>SUM($B$38:N38)</f>
        <v>-106946600.29444313</v>
      </c>
      <c r="O39" s="72">
        <f>SUM($B$38:O38)</f>
        <v>-108383955.45191564</v>
      </c>
      <c r="P39" s="72">
        <f>SUM($B$38:P38)</f>
        <v>-109349621.43405588</v>
      </c>
      <c r="Q39" s="72">
        <f>SUM($B$38:Q38)</f>
        <v>-110342276.7642453</v>
      </c>
      <c r="R39" s="72">
        <f>SUM($B$38:R38)</f>
        <v>-111093788.87990564</v>
      </c>
      <c r="S39" s="72">
        <f>SUM($B$38:S38)</f>
        <v>-111645691.37308258</v>
      </c>
      <c r="T39" s="72">
        <f>SUM($B$38:T38)</f>
        <v>-112264406.80607089</v>
      </c>
      <c r="U39" s="72">
        <f>SUM($B$38:U38)</f>
        <v>-112687144.91399144</v>
      </c>
      <c r="V39" s="72">
        <f>SUM($B$38:V38)</f>
        <v>-113020033.94710955</v>
      </c>
    </row>
    <row r="40" spans="1:22">
      <c r="A40" s="7"/>
      <c r="B40" s="73"/>
      <c r="C40" s="73"/>
      <c r="D40" s="73"/>
      <c r="E40" s="73"/>
      <c r="F40" s="73"/>
      <c r="G40" s="73"/>
      <c r="H40" s="73"/>
      <c r="I40" s="73"/>
      <c r="J40" s="73"/>
    </row>
    <row r="41" spans="1:22" ht="17" customHeight="1">
      <c r="A41" s="7"/>
      <c r="B41" s="73"/>
      <c r="C41" s="73"/>
      <c r="D41" s="73"/>
      <c r="E41" s="73"/>
      <c r="F41" s="73"/>
      <c r="G41" s="73"/>
      <c r="H41" s="73"/>
      <c r="I41" s="73"/>
      <c r="J41" s="73"/>
    </row>
    <row r="42" spans="1:22" ht="26" customHeight="1">
      <c r="A42" s="134" t="s">
        <v>111</v>
      </c>
      <c r="B42" s="133"/>
      <c r="C42" s="133"/>
      <c r="D42" s="133"/>
      <c r="E42" s="133"/>
      <c r="F42" s="133"/>
      <c r="G42" s="133"/>
      <c r="H42" s="133"/>
      <c r="I42" s="133"/>
      <c r="J42" s="133"/>
      <c r="K42" s="30"/>
      <c r="L42" s="29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>
      <c r="M43" s="71"/>
    </row>
    <row r="44" spans="1:22">
      <c r="M44" s="71"/>
    </row>
    <row r="45" spans="1:22" ht="17" customHeight="1">
      <c r="M45" s="71"/>
    </row>
    <row r="46" spans="1:22">
      <c r="A46" s="5"/>
      <c r="B46" s="6">
        <v>43951</v>
      </c>
      <c r="C46" s="6">
        <v>43982</v>
      </c>
      <c r="D46" s="6">
        <v>44012</v>
      </c>
      <c r="E46" s="6">
        <v>44043</v>
      </c>
      <c r="F46" s="6">
        <v>44074</v>
      </c>
      <c r="G46" s="6">
        <v>44104</v>
      </c>
      <c r="H46" s="6">
        <v>44135</v>
      </c>
      <c r="I46" s="6">
        <v>44165</v>
      </c>
      <c r="J46" s="6">
        <v>44196</v>
      </c>
      <c r="K46" s="6">
        <v>44227</v>
      </c>
      <c r="L46" s="6">
        <v>44255</v>
      </c>
      <c r="M46" s="6">
        <v>44286</v>
      </c>
      <c r="N46" s="6">
        <v>44316</v>
      </c>
      <c r="O46" s="6">
        <v>44347</v>
      </c>
      <c r="P46" s="6">
        <v>44377</v>
      </c>
      <c r="Q46" s="6">
        <v>44408</v>
      </c>
      <c r="R46" s="6">
        <v>44439</v>
      </c>
      <c r="S46" s="6">
        <v>44469</v>
      </c>
      <c r="T46" s="6">
        <v>44500</v>
      </c>
      <c r="U46" s="6">
        <v>44530</v>
      </c>
      <c r="V46" s="6">
        <v>44561</v>
      </c>
    </row>
    <row r="47" spans="1:22">
      <c r="A47" s="2" t="s">
        <v>95</v>
      </c>
      <c r="B47" s="74">
        <f t="shared" ref="B47:V47" si="23">C122-C76</f>
        <v>-736252.89761082223</v>
      </c>
      <c r="C47" s="74">
        <f t="shared" si="23"/>
        <v>-865439.79353297444</v>
      </c>
      <c r="D47" s="74">
        <f t="shared" si="23"/>
        <v>-722697.83347072056</v>
      </c>
      <c r="E47" s="74">
        <f t="shared" si="23"/>
        <v>-546255.4769433745</v>
      </c>
      <c r="F47" s="74">
        <f t="shared" si="23"/>
        <v>-574472.17017644714</v>
      </c>
      <c r="G47" s="74">
        <f t="shared" si="23"/>
        <v>-381216.2651953008</v>
      </c>
      <c r="H47" s="74">
        <f t="shared" si="23"/>
        <v>-537223.95058039203</v>
      </c>
      <c r="I47" s="74">
        <f t="shared" si="23"/>
        <v>-346815.70886974991</v>
      </c>
      <c r="J47" s="74">
        <f t="shared" si="23"/>
        <v>-287797.1398761021</v>
      </c>
      <c r="K47" s="74">
        <f t="shared" si="23"/>
        <v>-391346.9736339571</v>
      </c>
      <c r="L47" s="74">
        <f t="shared" si="23"/>
        <v>-278624.25749127008</v>
      </c>
      <c r="M47" s="74">
        <f t="shared" si="23"/>
        <v>-254418.81054024305</v>
      </c>
      <c r="N47" s="74">
        <f t="shared" si="23"/>
        <v>-242569.52163468092</v>
      </c>
      <c r="O47" s="74">
        <f t="shared" si="23"/>
        <v>-223816.58101716498</v>
      </c>
      <c r="P47" s="74">
        <f t="shared" si="23"/>
        <v>-175754.520818725</v>
      </c>
      <c r="Q47" s="74">
        <f t="shared" si="23"/>
        <v>-176637.73969773902</v>
      </c>
      <c r="R47" s="74">
        <f t="shared" si="23"/>
        <v>-158547.66354323993</v>
      </c>
      <c r="S47" s="74">
        <f t="shared" si="23"/>
        <v>-119739.44236850506</v>
      </c>
      <c r="T47" s="74">
        <f t="shared" si="23"/>
        <v>-154147.00562702399</v>
      </c>
      <c r="U47" s="74">
        <f t="shared" si="23"/>
        <v>-107307.04135763203</v>
      </c>
      <c r="V47" s="74">
        <f t="shared" si="23"/>
        <v>-89480.479047459085</v>
      </c>
    </row>
    <row r="48" spans="1:22">
      <c r="A48" s="2" t="s">
        <v>96</v>
      </c>
      <c r="B48" s="74">
        <f t="shared" ref="B48:V48" si="24">C123-C77</f>
        <v>-413452.48563482333</v>
      </c>
      <c r="C48" s="74">
        <f t="shared" si="24"/>
        <v>-348704.57546757814</v>
      </c>
      <c r="D48" s="74">
        <f t="shared" si="24"/>
        <v>-308119.74194070511</v>
      </c>
      <c r="E48" s="74">
        <f t="shared" si="24"/>
        <v>-147693.02139832824</v>
      </c>
      <c r="F48" s="74">
        <f t="shared" si="24"/>
        <v>-134870.98015187215</v>
      </c>
      <c r="G48" s="74">
        <f t="shared" si="24"/>
        <v>-92509.117630132008</v>
      </c>
      <c r="H48" s="74">
        <f t="shared" si="24"/>
        <v>-84708.461663157213</v>
      </c>
      <c r="I48" s="74">
        <f t="shared" si="24"/>
        <v>-62758.989958885591</v>
      </c>
      <c r="J48" s="74">
        <f t="shared" si="24"/>
        <v>-43001.540356243961</v>
      </c>
      <c r="K48" s="74">
        <f t="shared" si="24"/>
        <v>-61698.561832366511</v>
      </c>
      <c r="L48" s="74">
        <f t="shared" si="24"/>
        <v>-41421.094605126884</v>
      </c>
      <c r="M48" s="74">
        <f t="shared" si="24"/>
        <v>-43357.17227368243</v>
      </c>
      <c r="N48" s="74">
        <f t="shared" si="24"/>
        <v>-31080.040175132453</v>
      </c>
      <c r="O48" s="74">
        <f t="shared" si="24"/>
        <v>-18850.686731256079</v>
      </c>
      <c r="P48" s="74">
        <f t="shared" si="24"/>
        <v>-13388.604856031016</v>
      </c>
      <c r="Q48" s="74">
        <f t="shared" si="24"/>
        <v>-11033.628815053962</v>
      </c>
      <c r="R48" s="74">
        <f t="shared" si="24"/>
        <v>-8976.9237252441235</v>
      </c>
      <c r="S48" s="74">
        <f t="shared" si="24"/>
        <v>-6478.451748799067</v>
      </c>
      <c r="T48" s="74">
        <f t="shared" si="24"/>
        <v>-5959.7284857137129</v>
      </c>
      <c r="U48" s="74">
        <f t="shared" si="24"/>
        <v>-4357.5263511859812</v>
      </c>
      <c r="V48" s="74">
        <f t="shared" si="24"/>
        <v>-3306.8027725401334</v>
      </c>
    </row>
    <row r="49" spans="1:22">
      <c r="A49" s="2" t="s">
        <v>44</v>
      </c>
      <c r="B49" s="74">
        <f t="shared" ref="B49:V49" si="25">C124-C78</f>
        <v>-1200857.8636744265</v>
      </c>
      <c r="C49" s="74">
        <f t="shared" si="25"/>
        <v>-1459329.9627314769</v>
      </c>
      <c r="D49" s="74">
        <f t="shared" si="25"/>
        <v>-1064292.2908566622</v>
      </c>
      <c r="E49" s="74">
        <f t="shared" si="25"/>
        <v>-697622.67866001278</v>
      </c>
      <c r="F49" s="74">
        <f t="shared" si="25"/>
        <v>-582260.63653105404</v>
      </c>
      <c r="G49" s="74">
        <f t="shared" si="25"/>
        <v>-386932.71559483651</v>
      </c>
      <c r="H49" s="74">
        <f t="shared" si="25"/>
        <v>-403586.95929022878</v>
      </c>
      <c r="I49" s="74">
        <f t="shared" si="25"/>
        <v>-261984.23554611858</v>
      </c>
      <c r="J49" s="74">
        <f t="shared" si="25"/>
        <v>-191454.94421192817</v>
      </c>
      <c r="K49" s="74">
        <f t="shared" si="25"/>
        <v>-220933.12976459228</v>
      </c>
      <c r="L49" s="74">
        <f t="shared" si="25"/>
        <v>-134363.58904696722</v>
      </c>
      <c r="M49" s="74">
        <f t="shared" si="25"/>
        <v>-96739.619217345491</v>
      </c>
      <c r="N49" s="74">
        <f t="shared" si="25"/>
        <v>-91898.239819198847</v>
      </c>
      <c r="O49" s="74">
        <f t="shared" si="25"/>
        <v>-78804.451378724538</v>
      </c>
      <c r="P49" s="74">
        <f t="shared" si="25"/>
        <v>-49588.327574077062</v>
      </c>
      <c r="Q49" s="74">
        <f t="shared" si="25"/>
        <v>-52702.469755733386</v>
      </c>
      <c r="R49" s="74">
        <f t="shared" si="25"/>
        <v>-39554.382636444643</v>
      </c>
      <c r="S49" s="74">
        <f t="shared" si="25"/>
        <v>-27476.345741729252</v>
      </c>
      <c r="T49" s="74">
        <f t="shared" si="25"/>
        <v>-28556.109009807929</v>
      </c>
      <c r="U49" s="74">
        <f t="shared" si="25"/>
        <v>-19067.263542402536</v>
      </c>
      <c r="V49" s="74">
        <f t="shared" si="25"/>
        <v>-13587.772265750915</v>
      </c>
    </row>
    <row r="50" spans="1:22">
      <c r="A50" s="2" t="s">
        <v>45</v>
      </c>
      <c r="B50" s="74">
        <f t="shared" ref="B50:V50" si="26">C125-C79</f>
        <v>-3561117.0666701589</v>
      </c>
      <c r="C50" s="74">
        <f t="shared" si="26"/>
        <v>-3513476.9575546812</v>
      </c>
      <c r="D50" s="74">
        <f t="shared" si="26"/>
        <v>-3226954.4869570304</v>
      </c>
      <c r="E50" s="74">
        <f t="shared" si="26"/>
        <v>-1758042.8223525174</v>
      </c>
      <c r="F50" s="74">
        <f t="shared" si="26"/>
        <v>-1446640.5128629487</v>
      </c>
      <c r="G50" s="74">
        <f t="shared" si="26"/>
        <v>-1154290.9564788714</v>
      </c>
      <c r="H50" s="74">
        <f t="shared" si="26"/>
        <v>-956089.15570848063</v>
      </c>
      <c r="I50" s="74">
        <f t="shared" si="26"/>
        <v>-804856.15862895921</v>
      </c>
      <c r="J50" s="74">
        <f t="shared" si="26"/>
        <v>-603022.41653091088</v>
      </c>
      <c r="K50" s="74">
        <f t="shared" si="26"/>
        <v>-427990.42692562938</v>
      </c>
      <c r="L50" s="74">
        <f t="shared" si="26"/>
        <v>-359936.27679748088</v>
      </c>
      <c r="M50" s="74">
        <f t="shared" si="26"/>
        <v>-293945.03961975873</v>
      </c>
      <c r="N50" s="74">
        <f t="shared" si="26"/>
        <v>-253810.91265077144</v>
      </c>
      <c r="O50" s="74">
        <f t="shared" si="26"/>
        <v>-200836.00023690239</v>
      </c>
      <c r="P50" s="74">
        <f t="shared" si="26"/>
        <v>-148388.18715799972</v>
      </c>
      <c r="Q50" s="74">
        <f t="shared" si="26"/>
        <v>-127483.39407999068</v>
      </c>
      <c r="R50" s="74">
        <f t="shared" si="26"/>
        <v>-101028.02432420105</v>
      </c>
      <c r="S50" s="74">
        <f t="shared" si="26"/>
        <v>-81939.441569522023</v>
      </c>
      <c r="T50" s="74">
        <f t="shared" si="26"/>
        <v>-67174.486031122506</v>
      </c>
      <c r="U50" s="74">
        <f t="shared" si="26"/>
        <v>-56672.470696218312</v>
      </c>
      <c r="V50" s="74">
        <f t="shared" si="26"/>
        <v>-43751.608727738261</v>
      </c>
    </row>
    <row r="51" spans="1:22">
      <c r="A51" s="2" t="s">
        <v>46</v>
      </c>
      <c r="B51" s="74">
        <f t="shared" ref="B51:V51" si="27">C126-C80</f>
        <v>-1049592.667255152</v>
      </c>
      <c r="C51" s="74">
        <f t="shared" si="27"/>
        <v>-990189.13330585137</v>
      </c>
      <c r="D51" s="74">
        <f t="shared" si="27"/>
        <v>-727314.87936197966</v>
      </c>
      <c r="E51" s="74">
        <f t="shared" si="27"/>
        <v>-658933.01303916797</v>
      </c>
      <c r="F51" s="74">
        <f t="shared" si="27"/>
        <v>-417909.1974991411</v>
      </c>
      <c r="G51" s="74">
        <f t="shared" si="27"/>
        <v>-425422.71554967016</v>
      </c>
      <c r="H51" s="74">
        <f t="shared" si="27"/>
        <v>-260220.28764355928</v>
      </c>
      <c r="I51" s="74">
        <f t="shared" si="27"/>
        <v>-189380.48359515145</v>
      </c>
      <c r="J51" s="74">
        <f t="shared" si="27"/>
        <v>-152392.81808451191</v>
      </c>
      <c r="K51" s="74">
        <f t="shared" si="27"/>
        <v>-199453.38340827823</v>
      </c>
      <c r="L51" s="74">
        <f t="shared" si="27"/>
        <v>-89909.602370489389</v>
      </c>
      <c r="M51" s="74">
        <f t="shared" si="27"/>
        <v>-104663.3832879588</v>
      </c>
      <c r="N51" s="74">
        <f t="shared" si="27"/>
        <v>-76616.703202299774</v>
      </c>
      <c r="O51" s="74">
        <f t="shared" si="27"/>
        <v>-53114.487075749785</v>
      </c>
      <c r="P51" s="74">
        <f t="shared" si="27"/>
        <v>-38452.879109237343</v>
      </c>
      <c r="Q51" s="74">
        <f t="shared" si="27"/>
        <v>-45782.823807731271</v>
      </c>
      <c r="R51" s="74">
        <f t="shared" si="27"/>
        <v>-27707.008030619472</v>
      </c>
      <c r="S51" s="74">
        <f t="shared" si="27"/>
        <v>-29089.796467661858</v>
      </c>
      <c r="T51" s="74">
        <f t="shared" si="27"/>
        <v>-19641.845149621367</v>
      </c>
      <c r="U51" s="74">
        <f t="shared" si="27"/>
        <v>-13171.67148321867</v>
      </c>
      <c r="V51" s="74">
        <f t="shared" si="27"/>
        <v>-11095.174899049103</v>
      </c>
    </row>
    <row r="52" spans="1:22">
      <c r="A52" s="2" t="s">
        <v>97</v>
      </c>
      <c r="B52" s="74">
        <f t="shared" ref="B52:V52" si="28">C127-C81</f>
        <v>-7394313.8948725089</v>
      </c>
      <c r="C52" s="74">
        <f t="shared" si="28"/>
        <v>-8209087.0440790243</v>
      </c>
      <c r="D52" s="74">
        <f t="shared" si="28"/>
        <v>-7690870.9805113412</v>
      </c>
      <c r="E52" s="74">
        <f t="shared" si="28"/>
        <v>-3972231.8431189507</v>
      </c>
      <c r="F52" s="74">
        <f t="shared" si="28"/>
        <v>-3532747.735396266</v>
      </c>
      <c r="G52" s="74">
        <f t="shared" si="28"/>
        <v>-2375747.0357079655</v>
      </c>
      <c r="H52" s="74">
        <f t="shared" si="28"/>
        <v>-2241115.5969726816</v>
      </c>
      <c r="I52" s="74">
        <f t="shared" si="28"/>
        <v>-1727573.3171596006</v>
      </c>
      <c r="J52" s="74">
        <f t="shared" si="28"/>
        <v>-1162584.3955347128</v>
      </c>
      <c r="K52" s="74">
        <f t="shared" si="28"/>
        <v>-1344058.9403285757</v>
      </c>
      <c r="L52" s="74">
        <f t="shared" si="28"/>
        <v>-824505.46376505494</v>
      </c>
      <c r="M52" s="74">
        <f t="shared" si="28"/>
        <v>-615779.92190431058</v>
      </c>
      <c r="N52" s="74">
        <f t="shared" si="28"/>
        <v>-581227.47226987779</v>
      </c>
      <c r="O52" s="74">
        <f t="shared" si="28"/>
        <v>-459046.60306147486</v>
      </c>
      <c r="P52" s="74">
        <f t="shared" si="28"/>
        <v>-343307.88826733083</v>
      </c>
      <c r="Q52" s="74">
        <f t="shared" si="28"/>
        <v>-305749.9518533051</v>
      </c>
      <c r="R52" s="74">
        <f t="shared" si="28"/>
        <v>-240701.88104394078</v>
      </c>
      <c r="S52" s="74">
        <f t="shared" si="28"/>
        <v>-171613.30182795972</v>
      </c>
      <c r="T52" s="74">
        <f t="shared" si="28"/>
        <v>-166210.42121649534</v>
      </c>
      <c r="U52" s="74">
        <f t="shared" si="28"/>
        <v>-121246.93897360563</v>
      </c>
      <c r="V52" s="74">
        <f t="shared" si="28"/>
        <v>-84476.198302619159</v>
      </c>
    </row>
    <row r="53" spans="1:22">
      <c r="A53" s="2" t="s">
        <v>48</v>
      </c>
      <c r="B53" s="74">
        <f t="shared" ref="B53:V53" si="29">C128-C82</f>
        <v>-448240.5748030385</v>
      </c>
      <c r="C53" s="74">
        <f t="shared" si="29"/>
        <v>-559088.57695748063</v>
      </c>
      <c r="D53" s="74">
        <f t="shared" si="29"/>
        <v>-491427.18635928468</v>
      </c>
      <c r="E53" s="74">
        <f t="shared" si="29"/>
        <v>-384412.24346079223</v>
      </c>
      <c r="F53" s="74">
        <f t="shared" si="29"/>
        <v>-394594.42086503759</v>
      </c>
      <c r="G53" s="74">
        <f t="shared" si="29"/>
        <v>-275967.12970100669</v>
      </c>
      <c r="H53" s="74">
        <f t="shared" si="29"/>
        <v>-291240.88567565719</v>
      </c>
      <c r="I53" s="74">
        <f t="shared" si="29"/>
        <v>-250446.4718622152</v>
      </c>
      <c r="J53" s="74">
        <f t="shared" si="29"/>
        <v>-190264.93596897833</v>
      </c>
      <c r="K53" s="74">
        <f t="shared" si="29"/>
        <v>-220753.83519805782</v>
      </c>
      <c r="L53" s="74">
        <f t="shared" si="29"/>
        <v>-170452.05429492739</v>
      </c>
      <c r="M53" s="74">
        <f t="shared" si="29"/>
        <v>-162097.98064041778</v>
      </c>
      <c r="N53" s="74">
        <f t="shared" si="29"/>
        <v>-140961.25904184731</v>
      </c>
      <c r="O53" s="74">
        <f t="shared" si="29"/>
        <v>-143559.50496499904</v>
      </c>
      <c r="P53" s="74">
        <f t="shared" si="29"/>
        <v>-116637.49270505598</v>
      </c>
      <c r="Q53" s="74">
        <f t="shared" si="29"/>
        <v>-114341.45794548339</v>
      </c>
      <c r="R53" s="74">
        <f t="shared" si="29"/>
        <v>-104204.15662434511</v>
      </c>
      <c r="S53" s="74">
        <f t="shared" si="29"/>
        <v>-79235.788052762859</v>
      </c>
      <c r="T53" s="74">
        <f t="shared" si="29"/>
        <v>-86403.647828240879</v>
      </c>
      <c r="U53" s="74">
        <f t="shared" si="29"/>
        <v>-71665.859364398522</v>
      </c>
      <c r="V53" s="74">
        <f t="shared" si="29"/>
        <v>-57484.628563614213</v>
      </c>
    </row>
    <row r="54" spans="1:22">
      <c r="A54" s="2" t="s">
        <v>49</v>
      </c>
      <c r="B54" s="74">
        <f t="shared" ref="B54:V54" si="30">C129-C83</f>
        <v>-663649.98791073076</v>
      </c>
      <c r="C54" s="74">
        <f t="shared" si="30"/>
        <v>-545132.25735520571</v>
      </c>
      <c r="D54" s="74">
        <f t="shared" si="30"/>
        <v>-561484.44554885384</v>
      </c>
      <c r="E54" s="74">
        <f t="shared" si="30"/>
        <v>-261502.01921205316</v>
      </c>
      <c r="F54" s="74">
        <f t="shared" si="30"/>
        <v>-238596.70573272463</v>
      </c>
      <c r="G54" s="74">
        <f t="shared" si="30"/>
        <v>-157922.13694229256</v>
      </c>
      <c r="H54" s="74">
        <f t="shared" si="30"/>
        <v>-148407.92620268371</v>
      </c>
      <c r="I54" s="74">
        <f t="shared" si="30"/>
        <v>-115494.96072417311</v>
      </c>
      <c r="J54" s="74">
        <f t="shared" si="30"/>
        <v>-71889.722310239449</v>
      </c>
      <c r="K54" s="74">
        <f t="shared" si="30"/>
        <v>-87140.660918845795</v>
      </c>
      <c r="L54" s="74">
        <f t="shared" si="30"/>
        <v>-58363.848628035747</v>
      </c>
      <c r="M54" s="74">
        <f t="shared" si="30"/>
        <v>-118133.20448812097</v>
      </c>
      <c r="N54" s="74">
        <f t="shared" si="30"/>
        <v>-51608.805697998032</v>
      </c>
      <c r="O54" s="74">
        <f t="shared" si="30"/>
        <v>-31074.25105012767</v>
      </c>
      <c r="P54" s="74">
        <f t="shared" si="30"/>
        <v>-23623.392123755068</v>
      </c>
      <c r="Q54" s="74">
        <f t="shared" si="30"/>
        <v>-20655.921867776662</v>
      </c>
      <c r="R54" s="74">
        <f t="shared" si="30"/>
        <v>-15888.181214123033</v>
      </c>
      <c r="S54" s="74">
        <f t="shared" si="30"/>
        <v>-11127.462889174931</v>
      </c>
      <c r="T54" s="74">
        <f t="shared" si="30"/>
        <v>-10713.708905871958</v>
      </c>
      <c r="U54" s="74">
        <f t="shared" si="30"/>
        <v>-8054.5419505955651</v>
      </c>
      <c r="V54" s="74">
        <f t="shared" si="30"/>
        <v>-5316.0242641195655</v>
      </c>
    </row>
    <row r="55" spans="1:22">
      <c r="A55" s="2" t="s">
        <v>98</v>
      </c>
      <c r="B55" s="74">
        <f t="shared" ref="B55:V55" si="31">C130-C84</f>
        <v>-3316068.0158152506</v>
      </c>
      <c r="C55" s="74">
        <f t="shared" si="31"/>
        <v>-3352548.6388226906</v>
      </c>
      <c r="D55" s="74">
        <f t="shared" si="31"/>
        <v>-2905512.4555311408</v>
      </c>
      <c r="E55" s="74">
        <f t="shared" si="31"/>
        <v>-1468510.1164115397</v>
      </c>
      <c r="F55" s="74">
        <f t="shared" si="31"/>
        <v>-1232675.9439181723</v>
      </c>
      <c r="G55" s="74">
        <f t="shared" si="31"/>
        <v>-863509.10307389311</v>
      </c>
      <c r="H55" s="74">
        <f t="shared" si="31"/>
        <v>-942970.2171771396</v>
      </c>
      <c r="I55" s="74">
        <f t="shared" si="31"/>
        <v>-628208.24448944815</v>
      </c>
      <c r="J55" s="74">
        <f t="shared" si="31"/>
        <v>-481484.56181444228</v>
      </c>
      <c r="K55" s="74">
        <f t="shared" si="31"/>
        <v>-541988.77051085047</v>
      </c>
      <c r="L55" s="74">
        <f t="shared" si="31"/>
        <v>-337557.6750524193</v>
      </c>
      <c r="M55" s="74">
        <f t="shared" si="31"/>
        <v>-391828.91089208983</v>
      </c>
      <c r="N55" s="74">
        <f t="shared" si="31"/>
        <v>-252093.89210446924</v>
      </c>
      <c r="O55" s="74">
        <f t="shared" si="31"/>
        <v>-182763.09705670923</v>
      </c>
      <c r="P55" s="74">
        <f t="shared" si="31"/>
        <v>-130065.0855622869</v>
      </c>
      <c r="Q55" s="74">
        <f t="shared" si="31"/>
        <v>-113230.5379865095</v>
      </c>
      <c r="R55" s="74">
        <f t="shared" si="31"/>
        <v>-85434.803297370672</v>
      </c>
      <c r="S55" s="74">
        <f t="shared" si="31"/>
        <v>-62914.822321394458</v>
      </c>
      <c r="T55" s="74">
        <f t="shared" si="31"/>
        <v>-64650.861338119954</v>
      </c>
      <c r="U55" s="74">
        <f t="shared" si="31"/>
        <v>-43396.816183397546</v>
      </c>
      <c r="V55" s="74">
        <f t="shared" si="31"/>
        <v>-33304.74126942642</v>
      </c>
    </row>
    <row r="56" spans="1:22">
      <c r="A56" s="2" t="s">
        <v>99</v>
      </c>
      <c r="B56" s="74">
        <f t="shared" ref="B56:V56" si="32">C131-C85</f>
        <v>-3698575.1725186966</v>
      </c>
      <c r="C56" s="74">
        <f t="shared" si="32"/>
        <v>-5058625.959676031</v>
      </c>
      <c r="D56" s="74">
        <f t="shared" si="32"/>
        <v>-3254658.702998084</v>
      </c>
      <c r="E56" s="74">
        <f t="shared" si="32"/>
        <v>-2287227.2826418504</v>
      </c>
      <c r="F56" s="74">
        <f t="shared" si="32"/>
        <v>-1853066.6611525901</v>
      </c>
      <c r="G56" s="74">
        <f t="shared" si="32"/>
        <v>-1072460.3826972209</v>
      </c>
      <c r="H56" s="74">
        <f t="shared" si="32"/>
        <v>-1342142.4373895917</v>
      </c>
      <c r="I56" s="74">
        <f t="shared" si="32"/>
        <v>-770418.46425111033</v>
      </c>
      <c r="J56" s="74">
        <f t="shared" si="32"/>
        <v>-583450.5622111205</v>
      </c>
      <c r="K56" s="74">
        <f t="shared" si="32"/>
        <v>-757116.29167295247</v>
      </c>
      <c r="L56" s="74">
        <f t="shared" si="32"/>
        <v>-448374.04001737945</v>
      </c>
      <c r="M56" s="74">
        <f t="shared" si="32"/>
        <v>-302981.54431138933</v>
      </c>
      <c r="N56" s="74">
        <f t="shared" si="32"/>
        <v>-309570.33775622025</v>
      </c>
      <c r="O56" s="74">
        <f t="shared" si="32"/>
        <v>-264684.1696089115</v>
      </c>
      <c r="P56" s="74">
        <f t="shared" si="32"/>
        <v>-152982.46496534161</v>
      </c>
      <c r="Q56" s="74">
        <f t="shared" si="32"/>
        <v>-173857.30879694037</v>
      </c>
      <c r="R56" s="74">
        <f t="shared" si="32"/>
        <v>-123371.80531540886</v>
      </c>
      <c r="S56" s="74">
        <f t="shared" si="32"/>
        <v>-79493.138500031084</v>
      </c>
      <c r="T56" s="74">
        <f t="shared" si="32"/>
        <v>-94345.308079537004</v>
      </c>
      <c r="U56" s="74">
        <f t="shared" si="32"/>
        <v>-57565.576259940863</v>
      </c>
      <c r="V56" s="74">
        <f t="shared" si="32"/>
        <v>-42531.938784470782</v>
      </c>
    </row>
    <row r="57" spans="1:22">
      <c r="A57" s="2" t="s">
        <v>100</v>
      </c>
      <c r="B57" s="74">
        <f t="shared" ref="B57:V57" si="33">C132-C86</f>
        <v>-1894147.752324339</v>
      </c>
      <c r="C57" s="74">
        <f t="shared" si="33"/>
        <v>-2399437.0393102095</v>
      </c>
      <c r="D57" s="74">
        <f t="shared" si="33"/>
        <v>-1753686.9639790393</v>
      </c>
      <c r="E57" s="74">
        <f t="shared" si="33"/>
        <v>-1072880.3381331526</v>
      </c>
      <c r="F57" s="74">
        <f t="shared" si="33"/>
        <v>-904045.38618391007</v>
      </c>
      <c r="G57" s="74">
        <f t="shared" si="33"/>
        <v>-598407.21143293008</v>
      </c>
      <c r="H57" s="74">
        <f t="shared" si="33"/>
        <v>-673690.72467441112</v>
      </c>
      <c r="I57" s="74">
        <f t="shared" si="33"/>
        <v>-405321.8134015277</v>
      </c>
      <c r="J57" s="74">
        <f t="shared" si="33"/>
        <v>-328377.74210285768</v>
      </c>
      <c r="K57" s="74">
        <f t="shared" si="33"/>
        <v>-549648.04232329875</v>
      </c>
      <c r="L57" s="74">
        <f t="shared" si="33"/>
        <v>-229278.26978163049</v>
      </c>
      <c r="M57" s="74">
        <f t="shared" si="33"/>
        <v>-179724.33396251872</v>
      </c>
      <c r="N57" s="74">
        <f t="shared" si="33"/>
        <v>-155411.2876332812</v>
      </c>
      <c r="O57" s="74">
        <f t="shared" si="33"/>
        <v>-129830.16307517886</v>
      </c>
      <c r="P57" s="74">
        <f t="shared" si="33"/>
        <v>-81045.690126672387</v>
      </c>
      <c r="Q57" s="74">
        <f t="shared" si="33"/>
        <v>-83167.336801633239</v>
      </c>
      <c r="R57" s="74">
        <f t="shared" si="33"/>
        <v>-60739.711531762034</v>
      </c>
      <c r="S57" s="74">
        <f t="shared" si="33"/>
        <v>-43627.337025281042</v>
      </c>
      <c r="T57" s="74">
        <f t="shared" si="33"/>
        <v>-47818.717689041048</v>
      </c>
      <c r="U57" s="74">
        <f t="shared" si="33"/>
        <v>-30141.222482871264</v>
      </c>
      <c r="V57" s="74">
        <f t="shared" si="33"/>
        <v>-24378.508454430848</v>
      </c>
    </row>
    <row r="58" spans="1:22" ht="16" customHeight="1">
      <c r="A58" s="2" t="s">
        <v>101</v>
      </c>
      <c r="B58" s="74">
        <f t="shared" ref="B58:V58" si="34">C133-C87</f>
        <v>-141276.50688941008</v>
      </c>
      <c r="C58" s="74">
        <f t="shared" si="34"/>
        <v>-110617.92862477491</v>
      </c>
      <c r="D58" s="74">
        <f t="shared" si="34"/>
        <v>-101914.20169401797</v>
      </c>
      <c r="E58" s="74">
        <f t="shared" si="34"/>
        <v>-58779.972731978167</v>
      </c>
      <c r="F58" s="74">
        <f t="shared" si="34"/>
        <v>-48453.844045954058</v>
      </c>
      <c r="G58" s="74">
        <f t="shared" si="34"/>
        <v>-38907.434647669084</v>
      </c>
      <c r="H58" s="74">
        <f t="shared" si="34"/>
        <v>-33817.239015667932</v>
      </c>
      <c r="I58" s="74">
        <f t="shared" si="34"/>
        <v>-21872.537455736077</v>
      </c>
      <c r="J58" s="74">
        <f t="shared" si="34"/>
        <v>-18389.353592436062</v>
      </c>
      <c r="K58" s="74">
        <f t="shared" si="34"/>
        <v>-16581.012607861077</v>
      </c>
      <c r="L58" s="74">
        <f t="shared" si="34"/>
        <v>-18823.221717024921</v>
      </c>
      <c r="M58" s="74">
        <f t="shared" si="34"/>
        <v>-20468.793164352886</v>
      </c>
      <c r="N58" s="74">
        <f t="shared" si="34"/>
        <v>-10583.598307597917</v>
      </c>
      <c r="O58" s="74">
        <f t="shared" si="34"/>
        <v>-6380.5213481208775</v>
      </c>
      <c r="P58" s="74">
        <f t="shared" si="34"/>
        <v>-4572.7171794188907</v>
      </c>
      <c r="Q58" s="74">
        <f t="shared" si="34"/>
        <v>-4219.304860756034</v>
      </c>
      <c r="R58" s="74">
        <f t="shared" si="34"/>
        <v>-3395.9671631890815</v>
      </c>
      <c r="S58" s="74">
        <f t="shared" si="34"/>
        <v>-2717.3489974080585</v>
      </c>
      <c r="T58" s="74">
        <f t="shared" si="34"/>
        <v>-2258.1900263919961</v>
      </c>
      <c r="U58" s="74">
        <f t="shared" si="34"/>
        <v>-1595.3247866299935</v>
      </c>
      <c r="V58" s="74">
        <f t="shared" si="34"/>
        <v>-1311.7648238218389</v>
      </c>
    </row>
    <row r="59" spans="1:22" ht="16" customHeight="1">
      <c r="A59" s="2" t="s">
        <v>102</v>
      </c>
      <c r="B59" s="74">
        <f t="shared" ref="B59:V59" si="35">C134-C88</f>
        <v>-234342.83589126915</v>
      </c>
      <c r="C59" s="74">
        <f t="shared" si="35"/>
        <v>-281073.70984965703</v>
      </c>
      <c r="D59" s="74">
        <f t="shared" si="35"/>
        <v>-211500.39549798681</v>
      </c>
      <c r="E59" s="74">
        <f t="shared" si="35"/>
        <v>-116557.08116368391</v>
      </c>
      <c r="F59" s="74">
        <f t="shared" si="35"/>
        <v>-102798.14775203494</v>
      </c>
      <c r="G59" s="74">
        <f t="shared" si="35"/>
        <v>-66086.263764688978</v>
      </c>
      <c r="H59" s="74">
        <f t="shared" si="35"/>
        <v>-76667.579199503642</v>
      </c>
      <c r="I59" s="74">
        <f t="shared" si="35"/>
        <v>-43782.422936349874</v>
      </c>
      <c r="J59" s="74">
        <f t="shared" si="35"/>
        <v>-33740.116688027978</v>
      </c>
      <c r="K59" s="74">
        <f t="shared" si="35"/>
        <v>-45317.853167447262</v>
      </c>
      <c r="L59" s="74">
        <f t="shared" si="35"/>
        <v>-25500.927162527107</v>
      </c>
      <c r="M59" s="74">
        <f t="shared" si="35"/>
        <v>-21749.574876607861</v>
      </c>
      <c r="N59" s="74">
        <f t="shared" si="35"/>
        <v>-19528.454277595039</v>
      </c>
      <c r="O59" s="74">
        <f t="shared" si="35"/>
        <v>-14852.955218316056</v>
      </c>
      <c r="P59" s="74">
        <f t="shared" si="35"/>
        <v>-9447.8618932757527</v>
      </c>
      <c r="Q59" s="74">
        <f t="shared" si="35"/>
        <v>-9251.832300491631</v>
      </c>
      <c r="R59" s="74">
        <f t="shared" si="35"/>
        <v>-6749.6906430399977</v>
      </c>
      <c r="S59" s="74">
        <f t="shared" si="35"/>
        <v>-4807.3707745238207</v>
      </c>
      <c r="T59" s="74">
        <f t="shared" si="35"/>
        <v>-5436.1036691721529</v>
      </c>
      <c r="U59" s="74">
        <f t="shared" si="35"/>
        <v>-3282.8789064288139</v>
      </c>
      <c r="V59" s="74">
        <f t="shared" si="35"/>
        <v>-2536.2552331499755</v>
      </c>
    </row>
    <row r="60" spans="1:22" ht="16" customHeight="1">
      <c r="A60" s="2" t="s">
        <v>103</v>
      </c>
      <c r="B60" s="74">
        <f t="shared" ref="B60:V60" si="36">C135-C89</f>
        <v>-280370.16521955607</v>
      </c>
      <c r="C60" s="74">
        <f t="shared" si="36"/>
        <v>-313435.75528251892</v>
      </c>
      <c r="D60" s="74">
        <f t="shared" si="36"/>
        <v>-214513.12421041029</v>
      </c>
      <c r="E60" s="74">
        <f t="shared" si="36"/>
        <v>-141968.4992720373</v>
      </c>
      <c r="F60" s="74">
        <f t="shared" si="36"/>
        <v>-126813.89887627494</v>
      </c>
      <c r="G60" s="74">
        <f t="shared" si="36"/>
        <v>-82709.727417455055</v>
      </c>
      <c r="H60" s="74">
        <f t="shared" si="36"/>
        <v>-87087.954983212054</v>
      </c>
      <c r="I60" s="74">
        <f t="shared" si="36"/>
        <v>-44754.976046305848</v>
      </c>
      <c r="J60" s="74">
        <f t="shared" si="36"/>
        <v>-34176.852500743</v>
      </c>
      <c r="K60" s="74">
        <f t="shared" si="36"/>
        <v>-55670.744474974927</v>
      </c>
      <c r="L60" s="74">
        <f t="shared" si="36"/>
        <v>-35528.111326839775</v>
      </c>
      <c r="M60" s="74">
        <f t="shared" si="36"/>
        <v>-27432.912415746134</v>
      </c>
      <c r="N60" s="74">
        <f t="shared" si="36"/>
        <v>-23919.913340231869</v>
      </c>
      <c r="O60" s="74">
        <f t="shared" si="36"/>
        <v>-16582.034423002042</v>
      </c>
      <c r="P60" s="74">
        <f t="shared" si="36"/>
        <v>-10169.741343397181</v>
      </c>
      <c r="Q60" s="74">
        <f t="shared" si="36"/>
        <v>-10956.902006564662</v>
      </c>
      <c r="R60" s="74">
        <f t="shared" si="36"/>
        <v>-8359.7692360812798</v>
      </c>
      <c r="S60" s="74">
        <f t="shared" si="36"/>
        <v>-5887.7036712230183</v>
      </c>
      <c r="T60" s="74">
        <f t="shared" si="36"/>
        <v>-6145.9996266849339</v>
      </c>
      <c r="U60" s="74">
        <f t="shared" si="36"/>
        <v>-3506.4583473331295</v>
      </c>
      <c r="V60" s="74">
        <f t="shared" si="36"/>
        <v>-2676.9253478171304</v>
      </c>
    </row>
    <row r="61" spans="1:22" ht="16" customHeight="1">
      <c r="A61" s="2" t="s">
        <v>56</v>
      </c>
      <c r="B61" s="74">
        <f t="shared" ref="B61:V61" si="37">C136-C90</f>
        <v>-4104594.5686955759</v>
      </c>
      <c r="C61" s="74">
        <f t="shared" si="37"/>
        <v>-5523261.7122195568</v>
      </c>
      <c r="D61" s="74">
        <f t="shared" si="37"/>
        <v>-3977024.5187789062</v>
      </c>
      <c r="E61" s="74">
        <f t="shared" si="37"/>
        <v>-3499779.1080979351</v>
      </c>
      <c r="F61" s="74">
        <f t="shared" si="37"/>
        <v>-3419224.41382092</v>
      </c>
      <c r="G61" s="74">
        <f t="shared" si="37"/>
        <v>-2191755.5848739292</v>
      </c>
      <c r="H61" s="74">
        <f t="shared" si="37"/>
        <v>-3069262.7548310268</v>
      </c>
      <c r="I61" s="74">
        <f t="shared" si="37"/>
        <v>-2070064.6558882557</v>
      </c>
      <c r="J61" s="74">
        <f t="shared" si="37"/>
        <v>-1899099.5586959948</v>
      </c>
      <c r="K61" s="74">
        <f t="shared" si="37"/>
        <v>-2263068.0697613535</v>
      </c>
      <c r="L61" s="74">
        <f t="shared" si="37"/>
        <v>-1718584.800379232</v>
      </c>
      <c r="M61" s="74">
        <f t="shared" si="37"/>
        <v>-1277560.0833094348</v>
      </c>
      <c r="N61" s="74">
        <f t="shared" si="37"/>
        <v>-1382831.8778152163</v>
      </c>
      <c r="O61" s="74">
        <f t="shared" si="37"/>
        <v>-1373140.8687240295</v>
      </c>
      <c r="P61" s="74">
        <f t="shared" si="37"/>
        <v>-946657.23354456387</v>
      </c>
      <c r="Q61" s="74">
        <f t="shared" si="37"/>
        <v>-1134084.6101373537</v>
      </c>
      <c r="R61" s="74">
        <f t="shared" si="37"/>
        <v>-909469.28303148039</v>
      </c>
      <c r="S61" s="74">
        <f t="shared" si="37"/>
        <v>-657445.66237939801</v>
      </c>
      <c r="T61" s="74">
        <f t="shared" si="37"/>
        <v>-890580.44632259849</v>
      </c>
      <c r="U61" s="74">
        <f t="shared" si="37"/>
        <v>-650578.31177870277</v>
      </c>
      <c r="V61" s="74">
        <f t="shared" si="37"/>
        <v>-552738.61031914502</v>
      </c>
    </row>
    <row r="62" spans="1:22" ht="16" customHeight="1">
      <c r="A62" s="2" t="s">
        <v>104</v>
      </c>
      <c r="B62" s="74">
        <f t="shared" ref="B62:V62" si="38">C137-C91</f>
        <v>-4358704.560997095</v>
      </c>
      <c r="C62" s="74">
        <f t="shared" si="38"/>
        <v>-5001245.3324900903</v>
      </c>
      <c r="D62" s="74">
        <f t="shared" si="38"/>
        <v>-3808373.4293289678</v>
      </c>
      <c r="E62" s="74">
        <f t="shared" si="38"/>
        <v>-3214444.0944140013</v>
      </c>
      <c r="F62" s="74">
        <f t="shared" si="38"/>
        <v>-2957176.3073315881</v>
      </c>
      <c r="G62" s="74">
        <f t="shared" si="38"/>
        <v>-2214898.2043767469</v>
      </c>
      <c r="H62" s="74">
        <f t="shared" si="38"/>
        <v>-2658846.6992816515</v>
      </c>
      <c r="I62" s="74">
        <f t="shared" si="38"/>
        <v>-1895662.7597011458</v>
      </c>
      <c r="J62" s="74">
        <f t="shared" si="38"/>
        <v>-1554096.6807111669</v>
      </c>
      <c r="K62" s="74">
        <f t="shared" si="38"/>
        <v>-2277472.1102964357</v>
      </c>
      <c r="L62" s="74">
        <f t="shared" si="38"/>
        <v>-1466123.4784585368</v>
      </c>
      <c r="M62" s="74">
        <f t="shared" si="38"/>
        <v>-1248940.8616693635</v>
      </c>
      <c r="N62" s="74">
        <f t="shared" si="38"/>
        <v>-1422555.4116879366</v>
      </c>
      <c r="O62" s="74">
        <f t="shared" si="38"/>
        <v>-1249852.0300849825</v>
      </c>
      <c r="P62" s="74">
        <f t="shared" si="38"/>
        <v>-896572.83682967443</v>
      </c>
      <c r="Q62" s="74">
        <f t="shared" si="38"/>
        <v>-990592.84839765541</v>
      </c>
      <c r="R62" s="74">
        <f t="shared" si="38"/>
        <v>-810814.46610590909</v>
      </c>
      <c r="S62" s="74">
        <f t="shared" si="38"/>
        <v>-655318.16252709366</v>
      </c>
      <c r="T62" s="74">
        <f t="shared" si="38"/>
        <v>-771955.66687138006</v>
      </c>
      <c r="U62" s="74">
        <f t="shared" si="38"/>
        <v>-565809.11777453963</v>
      </c>
      <c r="V62" s="74">
        <f t="shared" si="38"/>
        <v>-468519.22350081149</v>
      </c>
    </row>
    <row r="63" spans="1:22" ht="16" customHeight="1">
      <c r="A63" s="2" t="s">
        <v>105</v>
      </c>
      <c r="B63" s="74">
        <f t="shared" ref="B63:V63" si="39">C138-C92</f>
        <v>-1274883.7062655455</v>
      </c>
      <c r="C63" s="74">
        <f t="shared" si="39"/>
        <v>-601062.54802312888</v>
      </c>
      <c r="D63" s="74">
        <f t="shared" si="39"/>
        <v>-1273871.0970301572</v>
      </c>
      <c r="E63" s="74">
        <f t="shared" si="39"/>
        <v>-324201.79453302315</v>
      </c>
      <c r="F63" s="74">
        <f t="shared" si="39"/>
        <v>-323518.17372162314</v>
      </c>
      <c r="G63" s="74">
        <f t="shared" si="39"/>
        <v>-276064.95452157035</v>
      </c>
      <c r="H63" s="74">
        <f t="shared" si="39"/>
        <v>-190013.52058800217</v>
      </c>
      <c r="I63" s="74">
        <f t="shared" si="39"/>
        <v>-133538.48480507685</v>
      </c>
      <c r="J63" s="74">
        <f t="shared" si="39"/>
        <v>-149116.1801991323</v>
      </c>
      <c r="K63" s="74">
        <f t="shared" si="39"/>
        <v>-192245.14961421769</v>
      </c>
      <c r="L63" s="74">
        <f t="shared" si="39"/>
        <v>-132538.36774764024</v>
      </c>
      <c r="M63" s="74">
        <f t="shared" si="39"/>
        <v>-120966.27526926715</v>
      </c>
      <c r="N63" s="74">
        <f t="shared" si="39"/>
        <v>-94427.77482464537</v>
      </c>
      <c r="O63" s="74">
        <f t="shared" si="39"/>
        <v>-43565.510243569966</v>
      </c>
      <c r="P63" s="74">
        <f t="shared" si="39"/>
        <v>-45488.527318761684</v>
      </c>
      <c r="Q63" s="74">
        <f t="shared" si="39"/>
        <v>-26536.611842363141</v>
      </c>
      <c r="R63" s="74">
        <f t="shared" si="39"/>
        <v>-22967.401949048974</v>
      </c>
      <c r="S63" s="74">
        <f t="shared" si="39"/>
        <v>-19153.544023386203</v>
      </c>
      <c r="T63" s="74">
        <f t="shared" si="39"/>
        <v>-13282.088950383943</v>
      </c>
      <c r="U63" s="74">
        <f t="shared" si="39"/>
        <v>-10272.044283363037</v>
      </c>
      <c r="V63" s="74">
        <f t="shared" si="39"/>
        <v>-10706.657300596125</v>
      </c>
    </row>
    <row r="64" spans="1:22" ht="16" customHeight="1">
      <c r="A64" s="2" t="s">
        <v>106</v>
      </c>
      <c r="B64" s="74">
        <f t="shared" ref="B64:V64" si="40">C139-C93</f>
        <v>-734819.53030847316</v>
      </c>
      <c r="C64" s="74">
        <f t="shared" si="40"/>
        <v>-822027.91505808709</v>
      </c>
      <c r="D64" s="74">
        <f t="shared" si="40"/>
        <v>-1146200.3443488141</v>
      </c>
      <c r="E64" s="74">
        <f t="shared" si="40"/>
        <v>-769280.78660029499</v>
      </c>
      <c r="F64" s="74">
        <f t="shared" si="40"/>
        <v>-654973.73884863313</v>
      </c>
      <c r="G64" s="74">
        <f t="shared" si="40"/>
        <v>-782760.64886910911</v>
      </c>
      <c r="H64" s="74">
        <f t="shared" si="40"/>
        <v>-707846.98550665891</v>
      </c>
      <c r="I64" s="74">
        <f t="shared" si="40"/>
        <v>-557934.26567810611</v>
      </c>
      <c r="J64" s="74">
        <f t="shared" si="40"/>
        <v>-397739.05491970689</v>
      </c>
      <c r="K64" s="74">
        <f t="shared" si="40"/>
        <v>-618027.44759694207</v>
      </c>
      <c r="L64" s="74">
        <f t="shared" si="40"/>
        <v>-328142.26711271796</v>
      </c>
      <c r="M64" s="74">
        <f t="shared" si="40"/>
        <v>-316154.79579524696</v>
      </c>
      <c r="N64" s="74">
        <f t="shared" si="40"/>
        <v>-285350.58583216602</v>
      </c>
      <c r="O64" s="74">
        <f t="shared" si="40"/>
        <v>-231207.95284934319</v>
      </c>
      <c r="P64" s="74">
        <f t="shared" si="40"/>
        <v>-232305.674786794</v>
      </c>
      <c r="Q64" s="74">
        <f t="shared" si="40"/>
        <v>-232723.24105747393</v>
      </c>
      <c r="R64" s="74">
        <f t="shared" si="40"/>
        <v>-180805.93615773506</v>
      </c>
      <c r="S64" s="74">
        <f t="shared" si="40"/>
        <v>-241964.27961563505</v>
      </c>
      <c r="T64" s="74">
        <f t="shared" si="40"/>
        <v>-212769.68880730262</v>
      </c>
      <c r="U64" s="74">
        <f t="shared" si="40"/>
        <v>-165515.75773129705</v>
      </c>
      <c r="V64" s="74">
        <f t="shared" si="40"/>
        <v>-137469.02705006022</v>
      </c>
    </row>
    <row r="65" spans="1:23" ht="16" customHeight="1">
      <c r="A65" s="2" t="s">
        <v>60</v>
      </c>
      <c r="B65" s="74">
        <f t="shared" ref="B65:V65" si="41">C140-C94</f>
        <v>-788634.07186206523</v>
      </c>
      <c r="C65" s="74">
        <f t="shared" si="41"/>
        <v>-441289.81629756745</v>
      </c>
      <c r="D65" s="74">
        <f t="shared" si="41"/>
        <v>-556662.4741026219</v>
      </c>
      <c r="E65" s="74">
        <f t="shared" si="41"/>
        <v>-221116.98541323934</v>
      </c>
      <c r="F65" s="74">
        <f t="shared" si="41"/>
        <v>-192352.60554517526</v>
      </c>
      <c r="G65" s="74">
        <f t="shared" si="41"/>
        <v>-128816.79997093603</v>
      </c>
      <c r="H65" s="74">
        <f t="shared" si="41"/>
        <v>-103319.04089151602</v>
      </c>
      <c r="I65" s="74">
        <f t="shared" si="41"/>
        <v>-118324.90042948164</v>
      </c>
      <c r="J65" s="74">
        <f t="shared" si="41"/>
        <v>-50372.122081010602</v>
      </c>
      <c r="K65" s="74">
        <f t="shared" si="41"/>
        <v>-83351.972060594708</v>
      </c>
      <c r="L65" s="74">
        <f t="shared" si="41"/>
        <v>-49902.939705546945</v>
      </c>
      <c r="M65" s="74">
        <f t="shared" si="41"/>
        <v>-98775.890500821173</v>
      </c>
      <c r="N65" s="74">
        <f t="shared" si="41"/>
        <v>-61334.59790979512</v>
      </c>
      <c r="O65" s="74">
        <f t="shared" si="41"/>
        <v>-29427.780372795649</v>
      </c>
      <c r="P65" s="74">
        <f t="shared" si="41"/>
        <v>-23203.53835869208</v>
      </c>
      <c r="Q65" s="74">
        <f t="shared" si="41"/>
        <v>-17144.461183350533</v>
      </c>
      <c r="R65" s="74">
        <f t="shared" si="41"/>
        <v>-13524.132675928995</v>
      </c>
      <c r="S65" s="74">
        <f t="shared" si="41"/>
        <v>-9447.7557177767158</v>
      </c>
      <c r="T65" s="74">
        <f t="shared" si="41"/>
        <v>-8419.367472872138</v>
      </c>
      <c r="U65" s="74">
        <f t="shared" si="41"/>
        <v>-8064.1585865337402</v>
      </c>
      <c r="V65" s="74">
        <f t="shared" si="41"/>
        <v>-4188.3041315921582</v>
      </c>
    </row>
    <row r="66" spans="1:23" ht="16" customHeight="1">
      <c r="A66" s="2" t="s">
        <v>107</v>
      </c>
      <c r="B66" s="74">
        <f t="shared" ref="B66:V66" si="42">C141-C95</f>
        <v>-1797706.8953709779</v>
      </c>
      <c r="C66" s="74">
        <f t="shared" si="42"/>
        <v>-1962195.8337578485</v>
      </c>
      <c r="D66" s="74">
        <f t="shared" si="42"/>
        <v>-1832528.888560947</v>
      </c>
      <c r="E66" s="74">
        <f t="shared" si="42"/>
        <v>-932852.53044194542</v>
      </c>
      <c r="F66" s="74">
        <f t="shared" si="42"/>
        <v>-836048.64426477719</v>
      </c>
      <c r="G66" s="74">
        <f t="shared" si="42"/>
        <v>-517637.91974941269</v>
      </c>
      <c r="H66" s="74">
        <f t="shared" si="42"/>
        <v>-540204.19506451674</v>
      </c>
      <c r="I66" s="74">
        <f t="shared" si="42"/>
        <v>-399643.84199000243</v>
      </c>
      <c r="J66" s="74">
        <f t="shared" si="42"/>
        <v>-296377.58323085494</v>
      </c>
      <c r="K66" s="74">
        <f t="shared" si="42"/>
        <v>-306496.76945577376</v>
      </c>
      <c r="L66" s="74">
        <f t="shared" si="42"/>
        <v>-196544.81769290846</v>
      </c>
      <c r="M66" s="74">
        <f t="shared" si="42"/>
        <v>-168275.63950306643</v>
      </c>
      <c r="N66" s="74">
        <f t="shared" si="42"/>
        <v>-136226.19599330798</v>
      </c>
      <c r="O66" s="74">
        <f t="shared" si="42"/>
        <v>-111542.54948171414</v>
      </c>
      <c r="P66" s="74">
        <f t="shared" si="42"/>
        <v>-80583.824492643587</v>
      </c>
      <c r="Q66" s="74">
        <f t="shared" si="42"/>
        <v>-71467.50783049874</v>
      </c>
      <c r="R66" s="74">
        <f t="shared" si="42"/>
        <v>-55650.175834996626</v>
      </c>
      <c r="S66" s="74">
        <f t="shared" si="42"/>
        <v>-39142.632353206165</v>
      </c>
      <c r="T66" s="74">
        <f t="shared" si="42"/>
        <v>-38401.438404385932</v>
      </c>
      <c r="U66" s="74">
        <f t="shared" si="42"/>
        <v>-27666.59282908123</v>
      </c>
      <c r="V66" s="74">
        <f t="shared" si="42"/>
        <v>-22001.561212560162</v>
      </c>
    </row>
    <row r="67" spans="1:23" ht="16" customHeight="1">
      <c r="A67" s="2" t="s">
        <v>108</v>
      </c>
      <c r="B67" s="74">
        <f t="shared" ref="B67:V67" si="43">C142-C96</f>
        <v>-43841.430654163007</v>
      </c>
      <c r="C67" s="74">
        <f t="shared" si="43"/>
        <v>-49911.252700507524</v>
      </c>
      <c r="D67" s="74">
        <f t="shared" si="43"/>
        <v>-14246.983020732514</v>
      </c>
      <c r="E67" s="74">
        <f t="shared" si="43"/>
        <v>-13461.640232541278</v>
      </c>
      <c r="F67" s="74">
        <f t="shared" si="43"/>
        <v>-13150.828898679698</v>
      </c>
      <c r="G67" s="74">
        <f t="shared" si="43"/>
        <v>-4302.1342374101951</v>
      </c>
      <c r="H67" s="74">
        <f t="shared" si="43"/>
        <v>-10588.383412237396</v>
      </c>
      <c r="I67" s="74">
        <f t="shared" si="43"/>
        <v>-5317.2176264705777</v>
      </c>
      <c r="J67" s="74">
        <f t="shared" si="43"/>
        <v>-1954.8694300573989</v>
      </c>
      <c r="K67" s="74">
        <f t="shared" si="43"/>
        <v>-6693.6844416352105</v>
      </c>
      <c r="L67" s="74">
        <f t="shared" si="43"/>
        <v>-4058.4567110947683</v>
      </c>
      <c r="M67" s="74">
        <f t="shared" si="43"/>
        <v>-2163.6333933535207</v>
      </c>
      <c r="N67" s="74">
        <f t="shared" si="43"/>
        <v>-3229.7391232653754</v>
      </c>
      <c r="O67" s="74">
        <f t="shared" si="43"/>
        <v>-2235.2163952497649</v>
      </c>
      <c r="P67" s="74">
        <f t="shared" si="43"/>
        <v>-630.80351795221213</v>
      </c>
      <c r="Q67" s="74">
        <f t="shared" si="43"/>
        <v>-1080.4818949130131</v>
      </c>
      <c r="R67" s="74">
        <f t="shared" si="43"/>
        <v>-763.7507047955296</v>
      </c>
      <c r="S67" s="74">
        <f t="shared" si="43"/>
        <v>-282.65450701658847</v>
      </c>
      <c r="T67" s="74">
        <f t="shared" si="43"/>
        <v>-646.424806992698</v>
      </c>
      <c r="U67" s="74">
        <f t="shared" si="43"/>
        <v>-376.0002214651031</v>
      </c>
      <c r="V67" s="74">
        <f t="shared" si="43"/>
        <v>-152.95318424288416</v>
      </c>
    </row>
    <row r="68" spans="1:23" ht="16" customHeight="1" thickBot="1">
      <c r="A68" s="33" t="s">
        <v>109</v>
      </c>
      <c r="B68" s="75">
        <f t="shared" ref="B68:V68" si="44">C143-C97</f>
        <v>-1681402.647297164</v>
      </c>
      <c r="C68" s="75">
        <f t="shared" si="44"/>
        <v>-2429922.1905920408</v>
      </c>
      <c r="D68" s="75">
        <f t="shared" si="44"/>
        <v>-1493101.5373598067</v>
      </c>
      <c r="E68" s="75">
        <f t="shared" si="44"/>
        <v>-1402356.7628061571</v>
      </c>
      <c r="F68" s="75">
        <f t="shared" si="44"/>
        <v>-1335016.835012767</v>
      </c>
      <c r="G68" s="75">
        <f t="shared" si="44"/>
        <v>-902119.20647200523</v>
      </c>
      <c r="H68" s="75">
        <f t="shared" si="44"/>
        <v>-1243977.5382482158</v>
      </c>
      <c r="I68" s="75">
        <f t="shared" si="44"/>
        <v>-716992.55587353325</v>
      </c>
      <c r="J68" s="75">
        <f t="shared" si="44"/>
        <v>-715084.86167296721</v>
      </c>
      <c r="K68" s="75">
        <f t="shared" si="44"/>
        <v>-1144409.7959506055</v>
      </c>
      <c r="L68" s="75">
        <f t="shared" si="44"/>
        <v>-633936.12336569093</v>
      </c>
      <c r="M68" s="75">
        <f t="shared" si="44"/>
        <v>-520266.71108321194</v>
      </c>
      <c r="N68" s="75">
        <f t="shared" si="44"/>
        <v>-591583.52943505999</v>
      </c>
      <c r="O68" s="75">
        <f t="shared" si="44"/>
        <v>-556354.6926631988</v>
      </c>
      <c r="P68" s="75">
        <f t="shared" si="44"/>
        <v>-356843.29282751493</v>
      </c>
      <c r="Q68" s="75">
        <f t="shared" si="44"/>
        <v>-430952.58057471411</v>
      </c>
      <c r="R68" s="75">
        <f t="shared" si="44"/>
        <v>-352878.77223476674</v>
      </c>
      <c r="S68" s="75">
        <f t="shared" si="44"/>
        <v>-267608.430721479</v>
      </c>
      <c r="T68" s="75">
        <f t="shared" si="44"/>
        <v>-340530.50528223347</v>
      </c>
      <c r="U68" s="75">
        <f t="shared" si="44"/>
        <v>-225066.25489530805</v>
      </c>
      <c r="V68" s="75">
        <f t="shared" si="44"/>
        <v>-210231.25942704175</v>
      </c>
    </row>
    <row r="69" spans="1:23" ht="17" customHeight="1" thickTop="1">
      <c r="A69" s="7" t="s">
        <v>6</v>
      </c>
      <c r="B69" s="72">
        <f t="shared" ref="B69:V69" si="45">SUM(B47:B68)</f>
        <v>-39816845.298541233</v>
      </c>
      <c r="C69" s="72">
        <f t="shared" si="45"/>
        <v>-44837103.933688983</v>
      </c>
      <c r="D69" s="72">
        <f t="shared" si="45"/>
        <v>-37336956.9614482</v>
      </c>
      <c r="E69" s="72">
        <f t="shared" si="45"/>
        <v>-23950110.111078572</v>
      </c>
      <c r="F69" s="72">
        <f t="shared" si="45"/>
        <v>-21321407.788588587</v>
      </c>
      <c r="G69" s="72">
        <f t="shared" si="45"/>
        <v>-14990443.648905052</v>
      </c>
      <c r="H69" s="72">
        <f t="shared" si="45"/>
        <v>-16603028.494000193</v>
      </c>
      <c r="I69" s="72">
        <f t="shared" si="45"/>
        <v>-11571147.466917405</v>
      </c>
      <c r="J69" s="72">
        <f t="shared" si="45"/>
        <v>-9245868.0127241462</v>
      </c>
      <c r="K69" s="72">
        <f t="shared" si="45"/>
        <v>-11811463.625945248</v>
      </c>
      <c r="L69" s="72">
        <f t="shared" si="45"/>
        <v>-7582469.6832305416</v>
      </c>
      <c r="M69" s="72">
        <f t="shared" si="45"/>
        <v>-6386425.0921183079</v>
      </c>
      <c r="N69" s="72">
        <f t="shared" si="45"/>
        <v>-6218420.150532594</v>
      </c>
      <c r="O69" s="72">
        <f t="shared" si="45"/>
        <v>-5421522.1070615221</v>
      </c>
      <c r="P69" s="72">
        <f t="shared" si="45"/>
        <v>-3879710.5853592013</v>
      </c>
      <c r="Q69" s="72">
        <f t="shared" si="45"/>
        <v>-4153652.9534940314</v>
      </c>
      <c r="R69" s="72">
        <f t="shared" si="45"/>
        <v>-3331533.8870236715</v>
      </c>
      <c r="S69" s="72">
        <f t="shared" si="45"/>
        <v>-2616510.8738009678</v>
      </c>
      <c r="T69" s="72">
        <f t="shared" si="45"/>
        <v>-3036047.7596009942</v>
      </c>
      <c r="U69" s="72">
        <f t="shared" si="45"/>
        <v>-2194379.8287861496</v>
      </c>
      <c r="V69" s="72">
        <f t="shared" si="45"/>
        <v>-1821246.4188820571</v>
      </c>
    </row>
    <row r="70" spans="1:23">
      <c r="A70" s="7" t="s">
        <v>110</v>
      </c>
      <c r="B70" s="72">
        <f>SUM($B$69:B69)</f>
        <v>-39816845.298541233</v>
      </c>
      <c r="C70" s="72">
        <f>SUM($B$69:C69)</f>
        <v>-84653949.232230216</v>
      </c>
      <c r="D70" s="72">
        <f>SUM($B$69:D69)</f>
        <v>-121990906.19367841</v>
      </c>
      <c r="E70" s="72">
        <f>SUM($B$69:E69)</f>
        <v>-145941016.30475697</v>
      </c>
      <c r="F70" s="72">
        <f>SUM($B$69:F69)</f>
        <v>-167262424.09334555</v>
      </c>
      <c r="G70" s="72">
        <f>SUM($B$69:G69)</f>
        <v>-182252867.74225059</v>
      </c>
      <c r="H70" s="72">
        <f>SUM($B$69:H69)</f>
        <v>-198855896.23625079</v>
      </c>
      <c r="I70" s="72">
        <f>SUM($B$69:I69)</f>
        <v>-210427043.70316818</v>
      </c>
      <c r="J70" s="72">
        <f>SUM($B$69:J69)</f>
        <v>-219672911.71589231</v>
      </c>
      <c r="K70" s="72">
        <f>SUM($B$69:K69)</f>
        <v>-231484375.34183756</v>
      </c>
      <c r="L70" s="72">
        <f>SUM($B$69:L69)</f>
        <v>-239066845.0250681</v>
      </c>
      <c r="M70" s="72">
        <f>SUM($B$69:M69)</f>
        <v>-245453270.11718643</v>
      </c>
      <c r="N70" s="72">
        <f>SUM($B$69:N69)</f>
        <v>-251671690.26771903</v>
      </c>
      <c r="O70" s="72">
        <f>SUM($B$69:O69)</f>
        <v>-257093212.37478057</v>
      </c>
      <c r="P70" s="72">
        <f>SUM($B$69:P69)</f>
        <v>-260972922.96013978</v>
      </c>
      <c r="Q70" s="72">
        <f>SUM($B$69:Q69)</f>
        <v>-265126575.91363382</v>
      </c>
      <c r="R70" s="72">
        <f>SUM($B$69:R69)</f>
        <v>-268458109.80065751</v>
      </c>
      <c r="S70" s="72">
        <f>SUM($B$69:S69)</f>
        <v>-271074620.6744585</v>
      </c>
      <c r="T70" s="72">
        <f>SUM($B$69:T69)</f>
        <v>-274110668.4340595</v>
      </c>
      <c r="U70" s="72">
        <f>SUM($B$69:U69)</f>
        <v>-276305048.26284564</v>
      </c>
      <c r="V70" s="72">
        <f>SUM($B$69:V69)</f>
        <v>-278126294.68172771</v>
      </c>
    </row>
    <row r="74" spans="1:23" ht="26" customHeight="1">
      <c r="A74" s="135" t="s">
        <v>112</v>
      </c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>
      <c r="A75" s="114" t="s">
        <v>113</v>
      </c>
      <c r="B75" s="115" t="s">
        <v>34</v>
      </c>
      <c r="C75" s="13">
        <v>43951</v>
      </c>
      <c r="D75" s="13">
        <v>43982</v>
      </c>
      <c r="E75" s="13">
        <v>44012</v>
      </c>
      <c r="F75" s="13">
        <v>44043</v>
      </c>
      <c r="G75" s="13">
        <v>44074</v>
      </c>
      <c r="H75" s="13">
        <v>44104</v>
      </c>
      <c r="I75" s="13">
        <v>44135</v>
      </c>
      <c r="J75" s="13">
        <v>44165</v>
      </c>
      <c r="K75" s="14">
        <v>44196</v>
      </c>
      <c r="L75" s="13">
        <v>44227</v>
      </c>
      <c r="M75" s="14">
        <v>44255</v>
      </c>
      <c r="N75" s="13">
        <v>44286</v>
      </c>
      <c r="O75" s="14">
        <v>44316</v>
      </c>
      <c r="P75" s="13">
        <v>44347</v>
      </c>
      <c r="Q75" s="14">
        <v>44377</v>
      </c>
      <c r="R75" s="13">
        <v>44408</v>
      </c>
      <c r="S75" s="14">
        <v>44439</v>
      </c>
      <c r="T75" s="13">
        <v>44469</v>
      </c>
      <c r="U75" s="13">
        <v>44500</v>
      </c>
      <c r="V75" s="14">
        <v>44530</v>
      </c>
      <c r="W75" s="13">
        <v>44561</v>
      </c>
    </row>
    <row r="76" spans="1:23">
      <c r="A76" s="114" t="s">
        <v>114</v>
      </c>
      <c r="B76" s="114" t="s">
        <v>42</v>
      </c>
      <c r="C76" s="76">
        <v>1472505.7952216449</v>
      </c>
      <c r="D76" s="76">
        <v>1730879.5870659491</v>
      </c>
      <c r="E76" s="76">
        <v>1445395.6669414409</v>
      </c>
      <c r="F76" s="76">
        <v>1498643.2837952659</v>
      </c>
      <c r="G76" s="76">
        <v>1751172.596178774</v>
      </c>
      <c r="H76" s="76">
        <v>1291186.1850168521</v>
      </c>
      <c r="I76" s="76">
        <v>2021763.283526832</v>
      </c>
      <c r="J76" s="76">
        <v>1450210.98346968</v>
      </c>
      <c r="K76" s="76">
        <v>1337138.5006356351</v>
      </c>
      <c r="L76" s="76">
        <v>2020269.8863144361</v>
      </c>
      <c r="M76" s="76">
        <v>1598173.1328806081</v>
      </c>
      <c r="N76" s="76">
        <v>1621480.0501336569</v>
      </c>
      <c r="O76" s="76">
        <v>1717734.7996745349</v>
      </c>
      <c r="P76" s="76">
        <v>1761041.6609935709</v>
      </c>
      <c r="Q76" s="76">
        <v>1536531.1475788751</v>
      </c>
      <c r="R76" s="76">
        <v>1715836.30533964</v>
      </c>
      <c r="S76" s="76">
        <v>1711235.14462602</v>
      </c>
      <c r="T76" s="76">
        <v>1435967.353775355</v>
      </c>
      <c r="U76" s="76">
        <v>2053997.5372471639</v>
      </c>
      <c r="V76" s="76">
        <v>1588731.612119223</v>
      </c>
      <c r="W76" s="76">
        <v>1472001.0079040311</v>
      </c>
    </row>
    <row r="77" spans="1:23">
      <c r="A77" s="114" t="s">
        <v>114</v>
      </c>
      <c r="B77" s="114" t="s">
        <v>43</v>
      </c>
      <c r="C77" s="76">
        <v>4134524.8563482291</v>
      </c>
      <c r="D77" s="76">
        <v>3487045.75467578</v>
      </c>
      <c r="E77" s="76">
        <v>3081197.4194070511</v>
      </c>
      <c r="F77" s="76">
        <v>2884629.3241860801</v>
      </c>
      <c r="G77" s="76">
        <v>3292748.5388640501</v>
      </c>
      <c r="H77" s="76">
        <v>2823154.2245523622</v>
      </c>
      <c r="I77" s="76">
        <v>3231371.3708174611</v>
      </c>
      <c r="J77" s="76">
        <v>2992581.8423693748</v>
      </c>
      <c r="K77" s="76">
        <v>2563091.5377285262</v>
      </c>
      <c r="L77" s="76">
        <v>4596901.0764633259</v>
      </c>
      <c r="M77" s="76">
        <v>3857640.0471038488</v>
      </c>
      <c r="N77" s="76">
        <v>5047439.163746506</v>
      </c>
      <c r="O77" s="76">
        <v>4522741.0992276324</v>
      </c>
      <c r="P77" s="76">
        <v>3428919.9413717971</v>
      </c>
      <c r="Q77" s="76">
        <v>3044216.295173001</v>
      </c>
      <c r="R77" s="76">
        <v>3135945.9214437669</v>
      </c>
      <c r="S77" s="76">
        <v>3189243.971222396</v>
      </c>
      <c r="T77" s="76">
        <v>2877010.5181757892</v>
      </c>
      <c r="U77" s="76">
        <v>3308313.8926772759</v>
      </c>
      <c r="V77" s="76">
        <v>3023641.3034358541</v>
      </c>
      <c r="W77" s="76">
        <v>2868194.199974935</v>
      </c>
    </row>
    <row r="78" spans="1:23">
      <c r="A78" s="114" t="s">
        <v>114</v>
      </c>
      <c r="B78" s="114" t="s">
        <v>44</v>
      </c>
      <c r="C78" s="76">
        <v>6004289.3183721323</v>
      </c>
      <c r="D78" s="76">
        <v>7296649.8136573853</v>
      </c>
      <c r="E78" s="76">
        <v>5321461.4542833129</v>
      </c>
      <c r="F78" s="76">
        <v>6812721.4712891839</v>
      </c>
      <c r="G78" s="76">
        <v>7107673.7857794641</v>
      </c>
      <c r="H78" s="76">
        <v>5904124.688641917</v>
      </c>
      <c r="I78" s="76">
        <v>7697810.3502316903</v>
      </c>
      <c r="J78" s="76">
        <v>6246190.9185914611</v>
      </c>
      <c r="K78" s="76">
        <v>5705801.9701220971</v>
      </c>
      <c r="L78" s="76">
        <v>8230400.4492086507</v>
      </c>
      <c r="M78" s="76">
        <v>6256792.1842898829</v>
      </c>
      <c r="N78" s="76">
        <v>5630986.9523011195</v>
      </c>
      <c r="O78" s="76">
        <v>6686476.9774255306</v>
      </c>
      <c r="P78" s="76">
        <v>7167223.100507346</v>
      </c>
      <c r="Q78" s="76">
        <v>5637540.1498004608</v>
      </c>
      <c r="R78" s="76">
        <v>7489471.4083104981</v>
      </c>
      <c r="S78" s="76">
        <v>7026269.8124502599</v>
      </c>
      <c r="T78" s="76">
        <v>6100974.3350056754</v>
      </c>
      <c r="U78" s="76">
        <v>7925912.4290985717</v>
      </c>
      <c r="V78" s="76">
        <v>6615285.9379285062</v>
      </c>
      <c r="W78" s="76">
        <v>5892756.883906344</v>
      </c>
    </row>
    <row r="79" spans="1:23">
      <c r="A79" s="114" t="s">
        <v>114</v>
      </c>
      <c r="B79" s="114" t="s">
        <v>45</v>
      </c>
      <c r="C79" s="76">
        <v>17805585.33335083</v>
      </c>
      <c r="D79" s="76">
        <v>17567384.78777343</v>
      </c>
      <c r="E79" s="76">
        <v>16134772.434785141</v>
      </c>
      <c r="F79" s="76">
        <v>17168386.937036298</v>
      </c>
      <c r="G79" s="76">
        <v>17659185.948033988</v>
      </c>
      <c r="H79" s="76">
        <v>17613082.221662462</v>
      </c>
      <c r="I79" s="76">
        <v>18235953.43987418</v>
      </c>
      <c r="J79" s="76">
        <v>19189266.17214578</v>
      </c>
      <c r="K79" s="76">
        <v>17971468.464461319</v>
      </c>
      <c r="L79" s="76">
        <v>15943885.852606099</v>
      </c>
      <c r="M79" s="76">
        <v>16760839.00022671</v>
      </c>
      <c r="N79" s="76">
        <v>17109853.193382729</v>
      </c>
      <c r="O79" s="76">
        <v>18467174.424642261</v>
      </c>
      <c r="P79" s="76">
        <v>18265927.814072572</v>
      </c>
      <c r="Q79" s="76">
        <v>16869783.75323737</v>
      </c>
      <c r="R79" s="76">
        <v>18116479.9187156</v>
      </c>
      <c r="S79" s="76">
        <v>17946182.19793855</v>
      </c>
      <c r="T79" s="76">
        <v>18194210.931082752</v>
      </c>
      <c r="U79" s="76">
        <v>18644665.264779132</v>
      </c>
      <c r="V79" s="76">
        <v>19662213.071670339</v>
      </c>
      <c r="W79" s="76">
        <v>18974235.692942958</v>
      </c>
    </row>
    <row r="80" spans="1:23">
      <c r="A80" s="114" t="s">
        <v>114</v>
      </c>
      <c r="B80" s="114" t="s">
        <v>46</v>
      </c>
      <c r="C80" s="76">
        <v>20991853.34510304</v>
      </c>
      <c r="D80" s="76">
        <v>19803782.666117031</v>
      </c>
      <c r="E80" s="76">
        <v>14546297.587239631</v>
      </c>
      <c r="F80" s="76">
        <v>25739570.821842849</v>
      </c>
      <c r="G80" s="76">
        <v>20405722.53413761</v>
      </c>
      <c r="H80" s="76">
        <v>25965741.915873419</v>
      </c>
      <c r="I80" s="76">
        <v>19853232.39468091</v>
      </c>
      <c r="J80" s="76">
        <v>18060730.323329531</v>
      </c>
      <c r="K80" s="76">
        <v>18166639.576496121</v>
      </c>
      <c r="L80" s="76">
        <v>29720870.16825052</v>
      </c>
      <c r="M80" s="76">
        <v>16746968.47246792</v>
      </c>
      <c r="N80" s="76">
        <v>24368842.897927169</v>
      </c>
      <c r="O80" s="76">
        <v>22298395.401535399</v>
      </c>
      <c r="P80" s="76">
        <v>19322937.83311199</v>
      </c>
      <c r="Q80" s="76">
        <v>17486344.908884078</v>
      </c>
      <c r="R80" s="76">
        <v>26024522.30333893</v>
      </c>
      <c r="S80" s="76">
        <v>19687013.285810001</v>
      </c>
      <c r="T80" s="76">
        <v>25836929.456047341</v>
      </c>
      <c r="U80" s="76">
        <v>21806828.7312322</v>
      </c>
      <c r="V80" s="76">
        <v>18279366.191821299</v>
      </c>
      <c r="W80" s="76">
        <v>19247060.36746449</v>
      </c>
    </row>
    <row r="81" spans="1:23">
      <c r="A81" s="114" t="s">
        <v>114</v>
      </c>
      <c r="B81" s="114" t="s">
        <v>47</v>
      </c>
      <c r="C81" s="76">
        <v>36971569.47436253</v>
      </c>
      <c r="D81" s="76">
        <v>41045435.220395103</v>
      </c>
      <c r="E81" s="76">
        <v>38454354.902556732</v>
      </c>
      <c r="F81" s="76">
        <v>38791326.592958398</v>
      </c>
      <c r="G81" s="76">
        <v>43124362.004348919</v>
      </c>
      <c r="H81" s="76">
        <v>36251022.883727454</v>
      </c>
      <c r="I81" s="76">
        <v>42745887.698606059</v>
      </c>
      <c r="J81" s="76">
        <v>41188557.557096399</v>
      </c>
      <c r="K81" s="76">
        <v>34647714.958629183</v>
      </c>
      <c r="L81" s="76">
        <v>50070097.309670679</v>
      </c>
      <c r="M81" s="76">
        <v>38394027.564910017</v>
      </c>
      <c r="N81" s="76">
        <v>35843108.891527534</v>
      </c>
      <c r="O81" s="76">
        <v>42289864.524346158</v>
      </c>
      <c r="P81" s="76">
        <v>41750045.335126743</v>
      </c>
      <c r="Q81" s="76">
        <v>39029588.181998514</v>
      </c>
      <c r="R81" s="76">
        <v>43449681.449673466</v>
      </c>
      <c r="S81" s="76">
        <v>42757243.264889657</v>
      </c>
      <c r="T81" s="76">
        <v>38105807.804270633</v>
      </c>
      <c r="U81" s="76">
        <v>46132659.141799368</v>
      </c>
      <c r="V81" s="76">
        <v>42065982.285569929</v>
      </c>
      <c r="W81" s="76">
        <v>36635711.089211017</v>
      </c>
    </row>
    <row r="82" spans="1:23">
      <c r="A82" s="114" t="s">
        <v>114</v>
      </c>
      <c r="B82" s="114" t="s">
        <v>48</v>
      </c>
      <c r="C82" s="76">
        <v>896481.14960607688</v>
      </c>
      <c r="D82" s="76">
        <v>1118177.153914961</v>
      </c>
      <c r="E82" s="76">
        <v>982854.37271856936</v>
      </c>
      <c r="F82" s="76">
        <v>1054628.9258183599</v>
      </c>
      <c r="G82" s="76">
        <v>1202848.409891899</v>
      </c>
      <c r="H82" s="76">
        <v>934705.51474540378</v>
      </c>
      <c r="I82" s="76">
        <v>1096042.216071612</v>
      </c>
      <c r="J82" s="76">
        <v>1047242.714147697</v>
      </c>
      <c r="K82" s="76">
        <v>883992.70164609421</v>
      </c>
      <c r="L82" s="76">
        <v>1139608.4691744731</v>
      </c>
      <c r="M82" s="76">
        <v>977703.43498176825</v>
      </c>
      <c r="N82" s="76">
        <v>1033094.373868296</v>
      </c>
      <c r="O82" s="76">
        <v>998204.79683668097</v>
      </c>
      <c r="P82" s="76">
        <v>1129560.052816588</v>
      </c>
      <c r="Q82" s="76">
        <v>1019701.454517171</v>
      </c>
      <c r="R82" s="76">
        <v>1110698.229517919</v>
      </c>
      <c r="S82" s="76">
        <v>1124695.3190392491</v>
      </c>
      <c r="T82" s="76">
        <v>950229.9546733012</v>
      </c>
      <c r="U82" s="76">
        <v>1151322.2662125069</v>
      </c>
      <c r="V82" s="76">
        <v>1061047.018363371</v>
      </c>
      <c r="W82" s="76">
        <v>945652.41587217106</v>
      </c>
    </row>
    <row r="83" spans="1:23">
      <c r="A83" s="114" t="s">
        <v>114</v>
      </c>
      <c r="B83" s="114" t="s">
        <v>49</v>
      </c>
      <c r="C83" s="76">
        <v>6636499.8791073058</v>
      </c>
      <c r="D83" s="76">
        <v>5451322.5735520544</v>
      </c>
      <c r="E83" s="76">
        <v>5614844.4554885412</v>
      </c>
      <c r="F83" s="76">
        <v>5107461.312735402</v>
      </c>
      <c r="G83" s="76">
        <v>5825114.8860528413</v>
      </c>
      <c r="H83" s="76">
        <v>4819401.1518033687</v>
      </c>
      <c r="I83" s="76">
        <v>5661313.102824552</v>
      </c>
      <c r="J83" s="76">
        <v>5507228.8858496007</v>
      </c>
      <c r="K83" s="76">
        <v>4284961.3613033285</v>
      </c>
      <c r="L83" s="76">
        <v>6492485.1744507011</v>
      </c>
      <c r="M83" s="76">
        <v>5435556.97687307</v>
      </c>
      <c r="N83" s="76">
        <v>13752515.018931311</v>
      </c>
      <c r="O83" s="76">
        <v>7510069.6555452598</v>
      </c>
      <c r="P83" s="76">
        <v>5652373.3383303694</v>
      </c>
      <c r="Q83" s="76">
        <v>5371337.493614872</v>
      </c>
      <c r="R83" s="76">
        <v>5870766.0934305834</v>
      </c>
      <c r="S83" s="76">
        <v>5644615.8730675029</v>
      </c>
      <c r="T83" s="76">
        <v>4941586.2020895053</v>
      </c>
      <c r="U83" s="76">
        <v>5947303.1532152053</v>
      </c>
      <c r="V83" s="76">
        <v>5588961.2039755918</v>
      </c>
      <c r="W83" s="76">
        <v>4610916.0449150186</v>
      </c>
    </row>
    <row r="84" spans="1:23">
      <c r="A84" s="114" t="s">
        <v>114</v>
      </c>
      <c r="B84" s="114" t="s">
        <v>50</v>
      </c>
      <c r="C84" s="76">
        <v>11053560.05271749</v>
      </c>
      <c r="D84" s="76">
        <v>11175162.12940897</v>
      </c>
      <c r="E84" s="76">
        <v>9685041.5184371341</v>
      </c>
      <c r="F84" s="76">
        <v>9560612.7370542921</v>
      </c>
      <c r="G84" s="76">
        <v>10031542.51235491</v>
      </c>
      <c r="H84" s="76">
        <v>8784068.8382353988</v>
      </c>
      <c r="I84" s="76">
        <v>11990486.3634381</v>
      </c>
      <c r="J84" s="76">
        <v>9985101.1354040634</v>
      </c>
      <c r="K84" s="76">
        <v>9566238.7572614662</v>
      </c>
      <c r="L84" s="76">
        <v>13460436.72439575</v>
      </c>
      <c r="M84" s="76">
        <v>10479169.433701109</v>
      </c>
      <c r="N84" s="76">
        <v>15204962.92086654</v>
      </c>
      <c r="O84" s="76">
        <v>12228163.158310769</v>
      </c>
      <c r="P84" s="76">
        <v>11081471.23017909</v>
      </c>
      <c r="Q84" s="76">
        <v>9857792.1837117858</v>
      </c>
      <c r="R84" s="76">
        <v>10727351.49767033</v>
      </c>
      <c r="S84" s="76">
        <v>10117513.14400753</v>
      </c>
      <c r="T84" s="76">
        <v>9313264.5775216985</v>
      </c>
      <c r="U84" s="76">
        <v>11962812.46990587</v>
      </c>
      <c r="V84" s="76">
        <v>10037530.108799281</v>
      </c>
      <c r="W84" s="76">
        <v>9629086.0902346279</v>
      </c>
    </row>
    <row r="85" spans="1:23">
      <c r="A85" s="114" t="s">
        <v>114</v>
      </c>
      <c r="B85" s="114" t="s">
        <v>51</v>
      </c>
      <c r="C85" s="76">
        <v>12328583.908395659</v>
      </c>
      <c r="D85" s="76">
        <v>16862086.532253411</v>
      </c>
      <c r="E85" s="76">
        <v>10848862.34332695</v>
      </c>
      <c r="F85" s="76">
        <v>14890802.62136618</v>
      </c>
      <c r="G85" s="76">
        <v>15080295.094015241</v>
      </c>
      <c r="H85" s="76">
        <v>10909631.17164324</v>
      </c>
      <c r="I85" s="76">
        <v>17066223.619964492</v>
      </c>
      <c r="J85" s="76">
        <v>12245471.70402378</v>
      </c>
      <c r="K85" s="76">
        <v>11592121.16819861</v>
      </c>
      <c r="L85" s="76">
        <v>18803186.507844601</v>
      </c>
      <c r="M85" s="76">
        <v>13919362.17799123</v>
      </c>
      <c r="N85" s="76">
        <v>11757231.32954412</v>
      </c>
      <c r="O85" s="76">
        <v>15016137.707484771</v>
      </c>
      <c r="P85" s="76">
        <v>16048589.993498441</v>
      </c>
      <c r="Q85" s="76">
        <v>11594728.445844291</v>
      </c>
      <c r="R85" s="76">
        <v>16471073.04326299</v>
      </c>
      <c r="S85" s="76">
        <v>14610156.677413329</v>
      </c>
      <c r="T85" s="76">
        <v>11767348.35499306</v>
      </c>
      <c r="U85" s="76">
        <v>17457388.882543229</v>
      </c>
      <c r="V85" s="76">
        <v>13314714.20616742</v>
      </c>
      <c r="W85" s="76">
        <v>12296858.78137175</v>
      </c>
    </row>
    <row r="86" spans="1:23">
      <c r="A86" s="114" t="s">
        <v>114</v>
      </c>
      <c r="B86" s="114" t="s">
        <v>52</v>
      </c>
      <c r="C86" s="76">
        <v>18941477.523243479</v>
      </c>
      <c r="D86" s="76">
        <v>23994370.393102109</v>
      </c>
      <c r="E86" s="76">
        <v>17536869.63979049</v>
      </c>
      <c r="F86" s="76">
        <v>20954694.104163021</v>
      </c>
      <c r="G86" s="76">
        <v>22071420.56113055</v>
      </c>
      <c r="H86" s="76">
        <v>18261938.825467721</v>
      </c>
      <c r="I86" s="76">
        <v>25699261.652923912</v>
      </c>
      <c r="J86" s="76">
        <v>19327250.166011859</v>
      </c>
      <c r="K86" s="76">
        <v>19572838.670186169</v>
      </c>
      <c r="L86" s="76">
        <v>40951970.39271111</v>
      </c>
      <c r="M86" s="76">
        <v>21353202.8516411</v>
      </c>
      <c r="N86" s="76">
        <v>20922666.17837907</v>
      </c>
      <c r="O86" s="76">
        <v>22615318.831708301</v>
      </c>
      <c r="P86" s="76">
        <v>23615969.08943836</v>
      </c>
      <c r="Q86" s="76">
        <v>18427656.442934811</v>
      </c>
      <c r="R86" s="76">
        <v>23637578.806765161</v>
      </c>
      <c r="S86" s="76">
        <v>21579080.400527891</v>
      </c>
      <c r="T86" s="76">
        <v>19374429.627416711</v>
      </c>
      <c r="U86" s="76">
        <v>26544720.693214782</v>
      </c>
      <c r="V86" s="76">
        <v>20914674.494271901</v>
      </c>
      <c r="W86" s="76">
        <v>21144985.462599661</v>
      </c>
    </row>
    <row r="87" spans="1:23">
      <c r="A87" s="114" t="s">
        <v>114</v>
      </c>
      <c r="B87" s="114" t="s">
        <v>53</v>
      </c>
      <c r="C87" s="76">
        <v>1412765.0688941081</v>
      </c>
      <c r="D87" s="76">
        <v>1106179.286247751</v>
      </c>
      <c r="E87" s="76">
        <v>1019142.016940183</v>
      </c>
      <c r="F87" s="76">
        <v>1148046.3424214451</v>
      </c>
      <c r="G87" s="76">
        <v>1182955.1769031801</v>
      </c>
      <c r="H87" s="76">
        <v>1187360.676503567</v>
      </c>
      <c r="I87" s="76">
        <v>1290025.292040576</v>
      </c>
      <c r="J87" s="76">
        <v>1042963.8603084791</v>
      </c>
      <c r="K87" s="76">
        <v>1096090.888526205</v>
      </c>
      <c r="L87" s="76">
        <v>1235381.7081347811</v>
      </c>
      <c r="M87" s="76">
        <v>1753049.131205773</v>
      </c>
      <c r="N87" s="76">
        <v>2382881.143637137</v>
      </c>
      <c r="O87" s="76">
        <v>1540116.253832577</v>
      </c>
      <c r="P87" s="76">
        <v>1160610.072132987</v>
      </c>
      <c r="Q87" s="76">
        <v>1039715.5118467649</v>
      </c>
      <c r="R87" s="76">
        <v>1199198.5675070351</v>
      </c>
      <c r="S87" s="76">
        <v>1206489.8993416301</v>
      </c>
      <c r="T87" s="76">
        <v>1206745.369145608</v>
      </c>
      <c r="U87" s="76">
        <v>1253547.2806399071</v>
      </c>
      <c r="V87" s="76">
        <v>1106978.9436703769</v>
      </c>
      <c r="W87" s="76">
        <v>1137774.6174221239</v>
      </c>
    </row>
    <row r="88" spans="1:23">
      <c r="A88" s="114" t="s">
        <v>114</v>
      </c>
      <c r="B88" s="114" t="s">
        <v>54</v>
      </c>
      <c r="C88" s="76">
        <v>2343428.3589126919</v>
      </c>
      <c r="D88" s="76">
        <v>2810737.0984965689</v>
      </c>
      <c r="E88" s="76">
        <v>2115003.9549798779</v>
      </c>
      <c r="F88" s="76">
        <v>2276505.4914781959</v>
      </c>
      <c r="G88" s="76">
        <v>2509720.4041024111</v>
      </c>
      <c r="H88" s="76">
        <v>2016792.717428257</v>
      </c>
      <c r="I88" s="76">
        <v>2924636.0473443568</v>
      </c>
      <c r="J88" s="76">
        <v>2087708.613221647</v>
      </c>
      <c r="K88" s="76">
        <v>2011067.669870127</v>
      </c>
      <c r="L88" s="76">
        <v>3376443.1750362022</v>
      </c>
      <c r="M88" s="76">
        <v>2374958.914008684</v>
      </c>
      <c r="N88" s="76">
        <v>2531983.758859314</v>
      </c>
      <c r="O88" s="76">
        <v>2841764.111885943</v>
      </c>
      <c r="P88" s="76">
        <v>2701736.815345726</v>
      </c>
      <c r="Q88" s="76">
        <v>2148195.0837542978</v>
      </c>
      <c r="R88" s="76">
        <v>2629528.8934339308</v>
      </c>
      <c r="S88" s="76">
        <v>2397971.8275200319</v>
      </c>
      <c r="T88" s="76">
        <v>2134901.488714322</v>
      </c>
      <c r="U88" s="76">
        <v>3017643.728881733</v>
      </c>
      <c r="V88" s="76">
        <v>2277954.8431090279</v>
      </c>
      <c r="W88" s="76">
        <v>2199850.7470072061</v>
      </c>
    </row>
    <row r="89" spans="1:23">
      <c r="A89" s="114" t="s">
        <v>114</v>
      </c>
      <c r="B89" s="114" t="s">
        <v>55</v>
      </c>
      <c r="C89" s="76">
        <v>2803701.6521955589</v>
      </c>
      <c r="D89" s="76">
        <v>3134357.5528251878</v>
      </c>
      <c r="E89" s="76">
        <v>2145131.2421041052</v>
      </c>
      <c r="F89" s="76">
        <v>2772822.2514069672</v>
      </c>
      <c r="G89" s="76">
        <v>3096042.4530340759</v>
      </c>
      <c r="H89" s="76">
        <v>2524100.5681596422</v>
      </c>
      <c r="I89" s="76">
        <v>3322141.837433293</v>
      </c>
      <c r="J89" s="76">
        <v>2134083.5593369459</v>
      </c>
      <c r="K89" s="76">
        <v>2037099.152847748</v>
      </c>
      <c r="L89" s="76">
        <v>4147793.6860155198</v>
      </c>
      <c r="M89" s="76">
        <v>3308813.2112138378</v>
      </c>
      <c r="N89" s="76">
        <v>3193611.327529253</v>
      </c>
      <c r="O89" s="76">
        <v>3480805.5119693871</v>
      </c>
      <c r="P89" s="76">
        <v>3016254.490467384</v>
      </c>
      <c r="Q89" s="76">
        <v>2312331.467555088</v>
      </c>
      <c r="R89" s="76">
        <v>3114138.8508798569</v>
      </c>
      <c r="S89" s="76">
        <v>2969986.6516641071</v>
      </c>
      <c r="T89" s="76">
        <v>2614665.6711846478</v>
      </c>
      <c r="U89" s="76">
        <v>3411715.1474416698</v>
      </c>
      <c r="V89" s="76">
        <v>2433094.2450607792</v>
      </c>
      <c r="W89" s="76">
        <v>2321862.622147663</v>
      </c>
    </row>
    <row r="90" spans="1:23">
      <c r="A90" s="114" t="s">
        <v>114</v>
      </c>
      <c r="B90" s="114" t="s">
        <v>56</v>
      </c>
      <c r="C90" s="76">
        <v>4560660.6318839733</v>
      </c>
      <c r="D90" s="76">
        <v>6136957.4580217302</v>
      </c>
      <c r="E90" s="76">
        <v>4418916.1319765626</v>
      </c>
      <c r="F90" s="76">
        <v>5334215.985517351</v>
      </c>
      <c r="G90" s="76">
        <v>5790486.5684785862</v>
      </c>
      <c r="H90" s="76">
        <v>4124174.8093841621</v>
      </c>
      <c r="I90" s="76">
        <v>6417065.9580503777</v>
      </c>
      <c r="J90" s="76">
        <v>4808878.8362956969</v>
      </c>
      <c r="K90" s="76">
        <v>4901907.9078597557</v>
      </c>
      <c r="L90" s="76">
        <v>6490415.8373322776</v>
      </c>
      <c r="M90" s="76">
        <v>5476503.4125436163</v>
      </c>
      <c r="N90" s="76">
        <v>4523464.8586245868</v>
      </c>
      <c r="O90" s="76">
        <v>5440223.7222893722</v>
      </c>
      <c r="P90" s="76">
        <v>6002331.2771115918</v>
      </c>
      <c r="Q90" s="76">
        <v>4597853.3602378797</v>
      </c>
      <c r="R90" s="76">
        <v>6120195.6511874208</v>
      </c>
      <c r="S90" s="76">
        <v>5453375.1530071963</v>
      </c>
      <c r="T90" s="76">
        <v>4380207.600881137</v>
      </c>
      <c r="U90" s="76">
        <v>6592732.8267882206</v>
      </c>
      <c r="V90" s="76">
        <v>5351177.9376529111</v>
      </c>
      <c r="W90" s="76">
        <v>5051578.4756044457</v>
      </c>
    </row>
    <row r="91" spans="1:23">
      <c r="A91" s="114" t="s">
        <v>114</v>
      </c>
      <c r="B91" s="114" t="s">
        <v>57</v>
      </c>
      <c r="C91" s="76">
        <v>8717409.1219941899</v>
      </c>
      <c r="D91" s="76">
        <v>10002490.664980181</v>
      </c>
      <c r="E91" s="76">
        <v>7616746.8586579356</v>
      </c>
      <c r="F91" s="76">
        <v>8818776.6650589872</v>
      </c>
      <c r="G91" s="76">
        <v>9014407.2773406133</v>
      </c>
      <c r="H91" s="76">
        <v>7501899.115570955</v>
      </c>
      <c r="I91" s="76">
        <v>10006178.29366439</v>
      </c>
      <c r="J91" s="76">
        <v>7926719.8248667102</v>
      </c>
      <c r="K91" s="76">
        <v>7220511.317046267</v>
      </c>
      <c r="L91" s="76">
        <v>11757107.199854059</v>
      </c>
      <c r="M91" s="76">
        <v>8409602.1425245386</v>
      </c>
      <c r="N91" s="76">
        <v>7959838.6876086853</v>
      </c>
      <c r="O91" s="76">
        <v>10073701.422398061</v>
      </c>
      <c r="P91" s="76">
        <v>9834130.6307786107</v>
      </c>
      <c r="Q91" s="76">
        <v>7838273.9940034347</v>
      </c>
      <c r="R91" s="76">
        <v>9622491.6373986974</v>
      </c>
      <c r="S91" s="76">
        <v>8751275.0371953715</v>
      </c>
      <c r="T91" s="76">
        <v>7858859.7801293507</v>
      </c>
      <c r="U91" s="76">
        <v>10286252.607814699</v>
      </c>
      <c r="V91" s="76">
        <v>8377072.1889330074</v>
      </c>
      <c r="W91" s="76">
        <v>7707387.9862648034</v>
      </c>
    </row>
    <row r="92" spans="1:23">
      <c r="A92" s="114" t="s">
        <v>114</v>
      </c>
      <c r="B92" s="114" t="s">
        <v>58</v>
      </c>
      <c r="C92" s="76">
        <v>6374418.5313277291</v>
      </c>
      <c r="D92" s="76">
        <v>3005312.740115643</v>
      </c>
      <c r="E92" s="76">
        <v>6369355.4851507889</v>
      </c>
      <c r="F92" s="76">
        <v>3166033.149736552</v>
      </c>
      <c r="G92" s="76">
        <v>3949196.456562778</v>
      </c>
      <c r="H92" s="76">
        <v>4212416.9085933045</v>
      </c>
      <c r="I92" s="76">
        <v>3624220.2870941442</v>
      </c>
      <c r="J92" s="76">
        <v>3183805.5802602139</v>
      </c>
      <c r="K92" s="76">
        <v>4444008.4755162159</v>
      </c>
      <c r="L92" s="76">
        <v>7161689.9078420326</v>
      </c>
      <c r="M92" s="76">
        <v>6171798.6943032481</v>
      </c>
      <c r="N92" s="76">
        <v>7041163.932838616</v>
      </c>
      <c r="O92" s="76">
        <v>6870524.8722577784</v>
      </c>
      <c r="P92" s="76">
        <v>3962260.0746561908</v>
      </c>
      <c r="Q92" s="76">
        <v>5171446.82348336</v>
      </c>
      <c r="R92" s="76">
        <v>3771079.3552552001</v>
      </c>
      <c r="S92" s="76">
        <v>4079830.1535448618</v>
      </c>
      <c r="T92" s="76">
        <v>4252941.1155870268</v>
      </c>
      <c r="U92" s="76">
        <v>3686520.2419587388</v>
      </c>
      <c r="V92" s="76">
        <v>3563831.272924542</v>
      </c>
      <c r="W92" s="76">
        <v>4643272.4421455469</v>
      </c>
    </row>
    <row r="93" spans="1:23">
      <c r="A93" s="114" t="s">
        <v>114</v>
      </c>
      <c r="B93" s="114" t="s">
        <v>59</v>
      </c>
      <c r="C93" s="76">
        <v>1469639.0606169461</v>
      </c>
      <c r="D93" s="76">
        <v>1644055.830116174</v>
      </c>
      <c r="E93" s="76">
        <v>2292400.6886976291</v>
      </c>
      <c r="F93" s="76">
        <v>2110509.702607119</v>
      </c>
      <c r="G93" s="76">
        <v>1996566.8003311481</v>
      </c>
      <c r="H93" s="76">
        <v>2651224.0643164441</v>
      </c>
      <c r="I93" s="76">
        <v>2663877.967663988</v>
      </c>
      <c r="J93" s="76">
        <v>2333003.8964421712</v>
      </c>
      <c r="K93" s="76">
        <v>1847941.240029441</v>
      </c>
      <c r="L93" s="76">
        <v>3190473.7366481479</v>
      </c>
      <c r="M93" s="76">
        <v>1882205.6621488139</v>
      </c>
      <c r="N93" s="76">
        <v>2014940.220212156</v>
      </c>
      <c r="O93" s="76">
        <v>2020685.154871278</v>
      </c>
      <c r="P93" s="76">
        <v>1819198.7183000641</v>
      </c>
      <c r="Q93" s="76">
        <v>2030928.726080368</v>
      </c>
      <c r="R93" s="76">
        <v>2260643.6585184219</v>
      </c>
      <c r="S93" s="76">
        <v>1951472.922372903</v>
      </c>
      <c r="T93" s="76">
        <v>2901740.6414714879</v>
      </c>
      <c r="U93" s="76">
        <v>2835140.4883497139</v>
      </c>
      <c r="V93" s="76">
        <v>2450539.2496582661</v>
      </c>
      <c r="W93" s="76">
        <v>2261437.8971523782</v>
      </c>
    </row>
    <row r="94" spans="1:23">
      <c r="A94" s="114" t="s">
        <v>114</v>
      </c>
      <c r="B94" s="114" t="s">
        <v>60</v>
      </c>
      <c r="C94" s="76">
        <v>7886340.718620657</v>
      </c>
      <c r="D94" s="76">
        <v>4412898.1629756736</v>
      </c>
      <c r="E94" s="76">
        <v>5566624.7410262236</v>
      </c>
      <c r="F94" s="76">
        <v>4318691.1213523364</v>
      </c>
      <c r="G94" s="76">
        <v>4696108.5338177606</v>
      </c>
      <c r="H94" s="76">
        <v>3931176.7569255172</v>
      </c>
      <c r="I94" s="76">
        <v>3941308.627758638</v>
      </c>
      <c r="J94" s="76">
        <v>5642170.9265461778</v>
      </c>
      <c r="K94" s="76">
        <v>3002412.4432212878</v>
      </c>
      <c r="L94" s="76">
        <v>6210205.8575001052</v>
      </c>
      <c r="M94" s="76">
        <v>4647573.4287451003</v>
      </c>
      <c r="N94" s="76">
        <v>11499027.081395211</v>
      </c>
      <c r="O94" s="76">
        <v>8925358.6934930235</v>
      </c>
      <c r="P94" s="76">
        <v>5352882.0667990046</v>
      </c>
      <c r="Q94" s="76">
        <v>5275873.7999039227</v>
      </c>
      <c r="R94" s="76">
        <v>4872748.9409401733</v>
      </c>
      <c r="S94" s="76">
        <v>4804737.1151684988</v>
      </c>
      <c r="T94" s="76">
        <v>4195646.3715635845</v>
      </c>
      <c r="U94" s="76">
        <v>4673687.810581591</v>
      </c>
      <c r="V94" s="76">
        <v>5595634.085624042</v>
      </c>
      <c r="W94" s="76">
        <v>3632774.7508018999</v>
      </c>
    </row>
    <row r="95" spans="1:23">
      <c r="A95" s="114" t="s">
        <v>114</v>
      </c>
      <c r="B95" s="114" t="s">
        <v>61</v>
      </c>
      <c r="C95" s="76">
        <v>5992356.3179032626</v>
      </c>
      <c r="D95" s="76">
        <v>6540652.7791928286</v>
      </c>
      <c r="E95" s="76">
        <v>6108429.6285364907</v>
      </c>
      <c r="F95" s="76">
        <v>6073258.6617314098</v>
      </c>
      <c r="G95" s="76">
        <v>6803781.2847068496</v>
      </c>
      <c r="H95" s="76">
        <v>5265685.2188050607</v>
      </c>
      <c r="I95" s="76">
        <v>6869051.5526392162</v>
      </c>
      <c r="J95" s="76">
        <v>6352167.7969297152</v>
      </c>
      <c r="K95" s="76">
        <v>5888493.5226212936</v>
      </c>
      <c r="L95" s="76">
        <v>7611929.6117567308</v>
      </c>
      <c r="M95" s="76">
        <v>6101554.1880363077</v>
      </c>
      <c r="N95" s="76">
        <v>6529954.2427942492</v>
      </c>
      <c r="O95" s="76">
        <v>6607840.1865916792</v>
      </c>
      <c r="P95" s="76">
        <v>6763157.1850576196</v>
      </c>
      <c r="Q95" s="76">
        <v>6107546.7853881475</v>
      </c>
      <c r="R95" s="76">
        <v>6770762.4709117794</v>
      </c>
      <c r="S95" s="76">
        <v>6590304.6972213835</v>
      </c>
      <c r="T95" s="76">
        <v>5794273.5577289043</v>
      </c>
      <c r="U95" s="76">
        <v>7105693.5158789419</v>
      </c>
      <c r="V95" s="76">
        <v>6399185.0774531951</v>
      </c>
      <c r="W95" s="76">
        <v>6361104.1239281585</v>
      </c>
    </row>
    <row r="96" spans="1:23">
      <c r="A96" s="114" t="s">
        <v>114</v>
      </c>
      <c r="B96" s="114" t="s">
        <v>62</v>
      </c>
      <c r="C96" s="76">
        <v>438414.30654162943</v>
      </c>
      <c r="D96" s="76">
        <v>499112.52700507501</v>
      </c>
      <c r="E96" s="76">
        <v>142469.83020732531</v>
      </c>
      <c r="F96" s="76">
        <v>262922.66079182219</v>
      </c>
      <c r="G96" s="76">
        <v>321065.15865917137</v>
      </c>
      <c r="H96" s="76">
        <v>131290.71769440299</v>
      </c>
      <c r="I96" s="76">
        <v>403914.77250050922</v>
      </c>
      <c r="J96" s="76">
        <v>253544.69425537909</v>
      </c>
      <c r="K96" s="76">
        <v>116519.2979608421</v>
      </c>
      <c r="L96" s="76">
        <v>498718.35422778758</v>
      </c>
      <c r="M96" s="76">
        <v>377973.23531423189</v>
      </c>
      <c r="N96" s="76">
        <v>251880.07780274801</v>
      </c>
      <c r="O96" s="76">
        <v>469988.8993149873</v>
      </c>
      <c r="P96" s="76">
        <v>406583.49375913519</v>
      </c>
      <c r="Q96" s="76">
        <v>143428.11435932131</v>
      </c>
      <c r="R96" s="76">
        <v>307091.42462030589</v>
      </c>
      <c r="S96" s="76">
        <v>271338.75761201611</v>
      </c>
      <c r="T96" s="76">
        <v>125523.81668159329</v>
      </c>
      <c r="U96" s="76">
        <v>358837.85220606462</v>
      </c>
      <c r="V96" s="76">
        <v>260902.56445918139</v>
      </c>
      <c r="W96" s="76">
        <v>132665.73971578479</v>
      </c>
    </row>
    <row r="97" spans="1:23">
      <c r="A97" s="114" t="s">
        <v>114</v>
      </c>
      <c r="B97" s="114" t="s">
        <v>63</v>
      </c>
      <c r="C97" s="76">
        <v>3362805.294594327</v>
      </c>
      <c r="D97" s="76">
        <v>4859844.3811840815</v>
      </c>
      <c r="E97" s="76">
        <v>2986203.0747196148</v>
      </c>
      <c r="F97" s="76">
        <v>3847343.6565326671</v>
      </c>
      <c r="G97" s="76">
        <v>4069552.9188013012</v>
      </c>
      <c r="H97" s="76">
        <v>3055493.5950549701</v>
      </c>
      <c r="I97" s="76">
        <v>4681526.4093218818</v>
      </c>
      <c r="J97" s="76">
        <v>2998106.6399281821</v>
      </c>
      <c r="K97" s="76">
        <v>3322366.2339947652</v>
      </c>
      <c r="L97" s="76">
        <v>5907843.433394691</v>
      </c>
      <c r="M97" s="76">
        <v>3636222.091528689</v>
      </c>
      <c r="N97" s="76">
        <v>3315800.7891741218</v>
      </c>
      <c r="O97" s="76">
        <v>4189246.8953923159</v>
      </c>
      <c r="P97" s="76">
        <v>4377529.973947851</v>
      </c>
      <c r="Q97" s="76">
        <v>3119696.9027022012</v>
      </c>
      <c r="R97" s="76">
        <v>4186217.9899676521</v>
      </c>
      <c r="S97" s="76">
        <v>3808687.8314414509</v>
      </c>
      <c r="T97" s="76">
        <v>3209276.4298038422</v>
      </c>
      <c r="U97" s="76">
        <v>4537543.9916078337</v>
      </c>
      <c r="V97" s="76">
        <v>3332212.5878184801</v>
      </c>
      <c r="W97" s="76">
        <v>3458414.9421619158</v>
      </c>
    </row>
    <row r="98" spans="1:23">
      <c r="A98" s="114" t="s">
        <v>114</v>
      </c>
      <c r="B98" s="114" t="s">
        <v>6</v>
      </c>
      <c r="C98" s="77">
        <v>182598869.69931349</v>
      </c>
      <c r="D98" s="77">
        <v>193684895.09307709</v>
      </c>
      <c r="E98" s="77">
        <v>164432375.4479717</v>
      </c>
      <c r="F98" s="77">
        <v>184592603.8208802</v>
      </c>
      <c r="G98" s="77">
        <v>190981969.90352619</v>
      </c>
      <c r="H98" s="77">
        <v>170159672.76980591</v>
      </c>
      <c r="I98" s="77">
        <v>201443292.53847119</v>
      </c>
      <c r="J98" s="77">
        <v>176002986.63083059</v>
      </c>
      <c r="K98" s="77">
        <v>162180425.8161625</v>
      </c>
      <c r="L98" s="77">
        <v>249018114.51883271</v>
      </c>
      <c r="M98" s="77">
        <v>179919689.38863999</v>
      </c>
      <c r="N98" s="77">
        <v>203536727.09108409</v>
      </c>
      <c r="O98" s="77">
        <v>206810537.10103369</v>
      </c>
      <c r="P98" s="77">
        <v>194620734.187803</v>
      </c>
      <c r="Q98" s="77">
        <v>169660511.02660999</v>
      </c>
      <c r="R98" s="77">
        <v>202603502.4180893</v>
      </c>
      <c r="S98" s="77">
        <v>187678719.13708189</v>
      </c>
      <c r="T98" s="77">
        <v>177572540.95794329</v>
      </c>
      <c r="U98" s="77">
        <v>210695239.95407441</v>
      </c>
      <c r="V98" s="77">
        <v>183300730.4304865</v>
      </c>
      <c r="W98" s="77">
        <v>172625582.3807489</v>
      </c>
    </row>
    <row r="99" spans="1:23">
      <c r="A99" s="114" t="s">
        <v>115</v>
      </c>
      <c r="B99" s="114" t="s">
        <v>42</v>
      </c>
      <c r="C99" s="76">
        <v>1104379.346416234</v>
      </c>
      <c r="D99" s="76">
        <v>1298159.6902994621</v>
      </c>
      <c r="E99" s="76">
        <v>1184321.0746001429</v>
      </c>
      <c r="F99" s="76">
        <v>1268554.707130074</v>
      </c>
      <c r="G99" s="76">
        <v>1522641.8361702629</v>
      </c>
      <c r="H99" s="76">
        <v>1147959.6425872049</v>
      </c>
      <c r="I99" s="76">
        <v>1831136.522754194</v>
      </c>
      <c r="J99" s="76">
        <v>1333984.8798511301</v>
      </c>
      <c r="K99" s="76">
        <v>1246049.107613598</v>
      </c>
      <c r="L99" s="76">
        <v>1903287.7008804199</v>
      </c>
      <c r="M99" s="76">
        <v>1519513.286988304</v>
      </c>
      <c r="N99" s="76">
        <v>1553644.117341816</v>
      </c>
      <c r="O99" s="76">
        <v>1656651.3956246211</v>
      </c>
      <c r="P99" s="76">
        <v>1707811.758190504</v>
      </c>
      <c r="Q99" s="76">
        <v>1497053.9480137271</v>
      </c>
      <c r="R99" s="76">
        <v>1678364.9202000089</v>
      </c>
      <c r="S99" s="76">
        <v>1679469.877552568</v>
      </c>
      <c r="T99" s="76">
        <v>1413310.149914169</v>
      </c>
      <c r="U99" s="76">
        <v>2026450.138841473</v>
      </c>
      <c r="V99" s="76">
        <v>1570620.2908530801</v>
      </c>
      <c r="W99" s="76">
        <v>1457737.4906984579</v>
      </c>
    </row>
    <row r="100" spans="1:23">
      <c r="A100" s="114" t="s">
        <v>115</v>
      </c>
      <c r="B100" s="114" t="s">
        <v>43</v>
      </c>
      <c r="C100" s="76">
        <v>3927798.613530817</v>
      </c>
      <c r="D100" s="76">
        <v>3312693.4669419909</v>
      </c>
      <c r="E100" s="76">
        <v>2994538.7419862282</v>
      </c>
      <c r="F100" s="76">
        <v>2823781.6743790288</v>
      </c>
      <c r="G100" s="76">
        <v>3240656.2279953021</v>
      </c>
      <c r="H100" s="76">
        <v>2789656.8380012768</v>
      </c>
      <c r="I100" s="76">
        <v>3202615.6368169012</v>
      </c>
      <c r="J100" s="76">
        <v>2972608.7695872039</v>
      </c>
      <c r="K100" s="76">
        <v>2550261.6094608279</v>
      </c>
      <c r="L100" s="76">
        <v>4579643.2327041654</v>
      </c>
      <c r="M100" s="76">
        <v>3846778.183627028</v>
      </c>
      <c r="N100" s="76">
        <v>5036780.1997617753</v>
      </c>
      <c r="O100" s="76">
        <v>4515577.9022689871</v>
      </c>
      <c r="P100" s="76">
        <v>3424846.853554599</v>
      </c>
      <c r="Q100" s="76">
        <v>3041504.2107885322</v>
      </c>
      <c r="R100" s="76">
        <v>3133850.5668912078</v>
      </c>
      <c r="S100" s="76">
        <v>3187645.7460675971</v>
      </c>
      <c r="T100" s="76">
        <v>2875929.2014227598</v>
      </c>
      <c r="U100" s="76">
        <v>3307381.3269426799</v>
      </c>
      <c r="V100" s="76">
        <v>3023002.0629424872</v>
      </c>
      <c r="W100" s="76">
        <v>2867739.417390428</v>
      </c>
    </row>
    <row r="101" spans="1:23">
      <c r="A101" s="114" t="s">
        <v>115</v>
      </c>
      <c r="B101" s="114" t="s">
        <v>44</v>
      </c>
      <c r="C101" s="76">
        <v>5403860.386534919</v>
      </c>
      <c r="D101" s="76">
        <v>6566984.8322916469</v>
      </c>
      <c r="E101" s="76">
        <v>5022129.2474798774</v>
      </c>
      <c r="F101" s="76">
        <v>6525309.7842191709</v>
      </c>
      <c r="G101" s="76">
        <v>6882782.5449012863</v>
      </c>
      <c r="H101" s="76">
        <v>5764017.0422219969</v>
      </c>
      <c r="I101" s="76">
        <v>7560805.8642619904</v>
      </c>
      <c r="J101" s="76">
        <v>6162814.3344913675</v>
      </c>
      <c r="K101" s="76">
        <v>5648679.5233356422</v>
      </c>
      <c r="L101" s="76">
        <v>8168602.7456404697</v>
      </c>
      <c r="M101" s="76">
        <v>6221557.9884194704</v>
      </c>
      <c r="N101" s="76">
        <v>5607204.4023085739</v>
      </c>
      <c r="O101" s="76">
        <v>6665296.6575717479</v>
      </c>
      <c r="P101" s="76">
        <v>7150195.739359838</v>
      </c>
      <c r="Q101" s="76">
        <v>5627495.210069119</v>
      </c>
      <c r="R101" s="76">
        <v>7479462.8823953327</v>
      </c>
      <c r="S101" s="76">
        <v>7019227.6662488449</v>
      </c>
      <c r="T101" s="76">
        <v>6096388.265044122</v>
      </c>
      <c r="U101" s="76">
        <v>7921444.0294324197</v>
      </c>
      <c r="V101" s="76">
        <v>6612488.8080957299</v>
      </c>
      <c r="W101" s="76">
        <v>5890888.1658079959</v>
      </c>
    </row>
    <row r="102" spans="1:23">
      <c r="A102" s="114" t="s">
        <v>115</v>
      </c>
      <c r="B102" s="114" t="s">
        <v>45</v>
      </c>
      <c r="C102" s="76">
        <v>16025026.800015749</v>
      </c>
      <c r="D102" s="76">
        <v>15810646.308996091</v>
      </c>
      <c r="E102" s="76">
        <v>15227191.485328469</v>
      </c>
      <c r="F102" s="76">
        <v>16444095.61313008</v>
      </c>
      <c r="G102" s="76">
        <v>17100438.26764698</v>
      </c>
      <c r="H102" s="76">
        <v>17195115.524410121</v>
      </c>
      <c r="I102" s="76">
        <v>17911392.647450641</v>
      </c>
      <c r="J102" s="76">
        <v>18933120.38895192</v>
      </c>
      <c r="K102" s="76">
        <v>17791550.85491034</v>
      </c>
      <c r="L102" s="76">
        <v>15824171.685874511</v>
      </c>
      <c r="M102" s="76">
        <v>16666452.82486847</v>
      </c>
      <c r="N102" s="76">
        <v>17037589.49567154</v>
      </c>
      <c r="O102" s="76">
        <v>18408677.152845759</v>
      </c>
      <c r="P102" s="76">
        <v>18222532.9671112</v>
      </c>
      <c r="Q102" s="76">
        <v>16839725.260245878</v>
      </c>
      <c r="R102" s="76">
        <v>18092270.031412091</v>
      </c>
      <c r="S102" s="76">
        <v>17928195.464982301</v>
      </c>
      <c r="T102" s="76">
        <v>18180534.439485919</v>
      </c>
      <c r="U102" s="76">
        <v>18634153.94298622</v>
      </c>
      <c r="V102" s="76">
        <v>19653899.332358509</v>
      </c>
      <c r="W102" s="76">
        <v>18968218.5606668</v>
      </c>
    </row>
    <row r="103" spans="1:23">
      <c r="A103" s="114" t="s">
        <v>115</v>
      </c>
      <c r="B103" s="114" t="s">
        <v>46</v>
      </c>
      <c r="C103" s="76">
        <v>20362097.744749948</v>
      </c>
      <c r="D103" s="76">
        <v>19209669.186133519</v>
      </c>
      <c r="E103" s="76">
        <v>14300828.815454969</v>
      </c>
      <c r="F103" s="76">
        <v>25413804.378628898</v>
      </c>
      <c r="G103" s="76">
        <v>20212027.5897706</v>
      </c>
      <c r="H103" s="76">
        <v>25780888.147741862</v>
      </c>
      <c r="I103" s="76">
        <v>19747228.929722011</v>
      </c>
      <c r="J103" s="76">
        <v>17988405.828913409</v>
      </c>
      <c r="K103" s="76">
        <v>18112078.119162109</v>
      </c>
      <c r="L103" s="76">
        <v>29653922.701874591</v>
      </c>
      <c r="M103" s="76">
        <v>16718676.052805521</v>
      </c>
      <c r="N103" s="76">
        <v>24337966.256085001</v>
      </c>
      <c r="O103" s="76">
        <v>22277205.446866062</v>
      </c>
      <c r="P103" s="76">
        <v>19309166.029040821</v>
      </c>
      <c r="Q103" s="76">
        <v>17476997.78534808</v>
      </c>
      <c r="R103" s="76">
        <v>26014088.972665671</v>
      </c>
      <c r="S103" s="76">
        <v>19681093.83653485</v>
      </c>
      <c r="T103" s="76">
        <v>25831103.011307329</v>
      </c>
      <c r="U103" s="76">
        <v>21803140.513865661</v>
      </c>
      <c r="V103" s="76">
        <v>18277047.482049149</v>
      </c>
      <c r="W103" s="76">
        <v>19245229.272235692</v>
      </c>
    </row>
    <row r="104" spans="1:23">
      <c r="A104" s="114" t="s">
        <v>115</v>
      </c>
      <c r="B104" s="114" t="s">
        <v>47</v>
      </c>
      <c r="C104" s="76">
        <v>33274412.526926279</v>
      </c>
      <c r="D104" s="76">
        <v>36940891.698355593</v>
      </c>
      <c r="E104" s="76">
        <v>36291297.439287923</v>
      </c>
      <c r="F104" s="76">
        <v>37154817.502317972</v>
      </c>
      <c r="G104" s="76">
        <v>41759880.237805068</v>
      </c>
      <c r="H104" s="76">
        <v>35390769.118029617</v>
      </c>
      <c r="I104" s="76">
        <v>41985102.734438971</v>
      </c>
      <c r="J104" s="76">
        <v>40638756.681990378</v>
      </c>
      <c r="K104" s="76">
        <v>34300846.584234089</v>
      </c>
      <c r="L104" s="76">
        <v>49694147.55482363</v>
      </c>
      <c r="M104" s="76">
        <v>38177817.301306769</v>
      </c>
      <c r="N104" s="76">
        <v>35691725.033542812</v>
      </c>
      <c r="O104" s="76">
        <v>42155905.660773776</v>
      </c>
      <c r="P104" s="76">
        <v>41650858.650147483</v>
      </c>
      <c r="Q104" s="76">
        <v>38960045.464676827</v>
      </c>
      <c r="R104" s="76">
        <v>43391617.637277819</v>
      </c>
      <c r="S104" s="76">
        <v>42714389.408394247</v>
      </c>
      <c r="T104" s="76">
        <v>38077163.871197663</v>
      </c>
      <c r="U104" s="76">
        <v>46106650.885897987</v>
      </c>
      <c r="V104" s="76">
        <v>42048195.599536993</v>
      </c>
      <c r="W104" s="76">
        <v>36624093.128771283</v>
      </c>
    </row>
    <row r="105" spans="1:23">
      <c r="A105" s="114" t="s">
        <v>115</v>
      </c>
      <c r="B105" s="114" t="s">
        <v>48</v>
      </c>
      <c r="C105" s="76">
        <v>672360.86220455763</v>
      </c>
      <c r="D105" s="76">
        <v>838632.86543622054</v>
      </c>
      <c r="E105" s="76">
        <v>805326.30164627777</v>
      </c>
      <c r="F105" s="76">
        <v>892710.42855130986</v>
      </c>
      <c r="G105" s="76">
        <v>1045874.812950365</v>
      </c>
      <c r="H105" s="76">
        <v>831022.06411650812</v>
      </c>
      <c r="I105" s="76">
        <v>992699.26834762155</v>
      </c>
      <c r="J105" s="76">
        <v>963312.20914139098</v>
      </c>
      <c r="K105" s="76">
        <v>823772.79279553331</v>
      </c>
      <c r="L105" s="76">
        <v>1073620.310777307</v>
      </c>
      <c r="M105" s="76">
        <v>929582.23963578977</v>
      </c>
      <c r="N105" s="76">
        <v>989874.03297814308</v>
      </c>
      <c r="O105" s="76">
        <v>962708.19576572964</v>
      </c>
      <c r="P105" s="76">
        <v>1095417.5488921029</v>
      </c>
      <c r="Q105" s="76">
        <v>993502.85914194805</v>
      </c>
      <c r="R105" s="76">
        <v>1086442.185393749</v>
      </c>
      <c r="S105" s="76">
        <v>1103817.856758429</v>
      </c>
      <c r="T105" s="76">
        <v>935236.88833273679</v>
      </c>
      <c r="U105" s="76">
        <v>1135881.189684632</v>
      </c>
      <c r="V105" s="76">
        <v>1048951.2286897281</v>
      </c>
      <c r="W105" s="76">
        <v>936489.15482013521</v>
      </c>
    </row>
    <row r="106" spans="1:23">
      <c r="A106" s="114" t="s">
        <v>115</v>
      </c>
      <c r="B106" s="114" t="s">
        <v>49</v>
      </c>
      <c r="C106" s="76">
        <v>6304674.8851519404</v>
      </c>
      <c r="D106" s="76">
        <v>5178756.4448744506</v>
      </c>
      <c r="E106" s="76">
        <v>5456926.9551779265</v>
      </c>
      <c r="F106" s="76">
        <v>4999725.8006698899</v>
      </c>
      <c r="G106" s="76">
        <v>5732959.748207083</v>
      </c>
      <c r="H106" s="76">
        <v>4762217.8275900772</v>
      </c>
      <c r="I106" s="76">
        <v>5610933.4976980984</v>
      </c>
      <c r="J106" s="76">
        <v>5470472.5700129522</v>
      </c>
      <c r="K106" s="76">
        <v>4263512.3626678381</v>
      </c>
      <c r="L106" s="76">
        <v>6468110.8638258707</v>
      </c>
      <c r="M106" s="76">
        <v>5420252.2109845048</v>
      </c>
      <c r="N106" s="76">
        <v>13723473.051800899</v>
      </c>
      <c r="O106" s="76">
        <v>7498175.0750385392</v>
      </c>
      <c r="P106" s="76">
        <v>5645659.0920440014</v>
      </c>
      <c r="Q106" s="76">
        <v>5366552.183003651</v>
      </c>
      <c r="R106" s="76">
        <v>5866843.405741117</v>
      </c>
      <c r="S106" s="76">
        <v>5641787.1879123626</v>
      </c>
      <c r="T106" s="76">
        <v>4939728.9200555691</v>
      </c>
      <c r="U106" s="76">
        <v>5945626.6946584117</v>
      </c>
      <c r="V106" s="76">
        <v>5587779.6186091723</v>
      </c>
      <c r="W106" s="76">
        <v>4610184.9353144653</v>
      </c>
    </row>
    <row r="107" spans="1:23">
      <c r="A107" s="114" t="s">
        <v>115</v>
      </c>
      <c r="B107" s="114" t="s">
        <v>50</v>
      </c>
      <c r="C107" s="76">
        <v>9395526.044809863</v>
      </c>
      <c r="D107" s="76">
        <v>9498887.8099976256</v>
      </c>
      <c r="E107" s="76">
        <v>8867866.1403190009</v>
      </c>
      <c r="F107" s="76">
        <v>8955605.212287575</v>
      </c>
      <c r="G107" s="76">
        <v>9555436.1001474392</v>
      </c>
      <c r="H107" s="76">
        <v>8471393.7316400073</v>
      </c>
      <c r="I107" s="76">
        <v>11670379.01875012</v>
      </c>
      <c r="J107" s="76">
        <v>9785173.6190790329</v>
      </c>
      <c r="K107" s="76">
        <v>9422583.1500691008</v>
      </c>
      <c r="L107" s="76">
        <v>13308835.82410071</v>
      </c>
      <c r="M107" s="76">
        <v>10390651.60439394</v>
      </c>
      <c r="N107" s="76">
        <v>15108635.369267659</v>
      </c>
      <c r="O107" s="76">
        <v>12170061.61818919</v>
      </c>
      <c r="P107" s="76">
        <v>11041981.41452051</v>
      </c>
      <c r="Q107" s="76">
        <v>9831445.3394131307</v>
      </c>
      <c r="R107" s="76">
        <v>10705848.31614813</v>
      </c>
      <c r="S107" s="76">
        <v>10102302.58236032</v>
      </c>
      <c r="T107" s="76">
        <v>9302763.4803417195</v>
      </c>
      <c r="U107" s="76">
        <v>11952696.03957846</v>
      </c>
      <c r="V107" s="76">
        <v>10031163.881735601</v>
      </c>
      <c r="W107" s="76">
        <v>9624505.7093190718</v>
      </c>
    </row>
    <row r="108" spans="1:23">
      <c r="A108" s="114" t="s">
        <v>115</v>
      </c>
      <c r="B108" s="114" t="s">
        <v>51</v>
      </c>
      <c r="C108" s="76">
        <v>10479296.322136311</v>
      </c>
      <c r="D108" s="76">
        <v>14332773.552415401</v>
      </c>
      <c r="E108" s="76">
        <v>9933489.5831087418</v>
      </c>
      <c r="F108" s="76">
        <v>13948494.01798285</v>
      </c>
      <c r="G108" s="76">
        <v>14364570.15107662</v>
      </c>
      <c r="H108" s="76">
        <v>10521295.17925418</v>
      </c>
      <c r="I108" s="76">
        <v>16610610.447883651</v>
      </c>
      <c r="J108" s="76">
        <v>12000285.730360139</v>
      </c>
      <c r="K108" s="76">
        <v>11418043.011953451</v>
      </c>
      <c r="L108" s="76">
        <v>18591411.8038457</v>
      </c>
      <c r="M108" s="76">
        <v>13801784.94697772</v>
      </c>
      <c r="N108" s="76">
        <v>11682746.089859489</v>
      </c>
      <c r="O108" s="76">
        <v>14944789.237875121</v>
      </c>
      <c r="P108" s="76">
        <v>15991399.405059479</v>
      </c>
      <c r="Q108" s="76">
        <v>11563739.3055424</v>
      </c>
      <c r="R108" s="76">
        <v>16438056.461901629</v>
      </c>
      <c r="S108" s="76">
        <v>14588191.923263351</v>
      </c>
      <c r="T108" s="76">
        <v>11754080.175226679</v>
      </c>
      <c r="U108" s="76">
        <v>17442625.927864049</v>
      </c>
      <c r="V108" s="76">
        <v>13306269.4500366</v>
      </c>
      <c r="W108" s="76">
        <v>12291009.38956492</v>
      </c>
    </row>
    <row r="109" spans="1:23">
      <c r="A109" s="114" t="s">
        <v>115</v>
      </c>
      <c r="B109" s="114" t="s">
        <v>52</v>
      </c>
      <c r="C109" s="76">
        <v>17994403.647081312</v>
      </c>
      <c r="D109" s="76">
        <v>22794651.873447001</v>
      </c>
      <c r="E109" s="76">
        <v>17043645.181171391</v>
      </c>
      <c r="F109" s="76">
        <v>20512681.025403328</v>
      </c>
      <c r="G109" s="76">
        <v>21722243.790534541</v>
      </c>
      <c r="H109" s="76">
        <v>18045256.641161632</v>
      </c>
      <c r="I109" s="76">
        <v>25470565.83084162</v>
      </c>
      <c r="J109" s="76">
        <v>19198256.342424609</v>
      </c>
      <c r="K109" s="76">
        <v>19474863.973443091</v>
      </c>
      <c r="L109" s="76">
        <v>40798227.100238323</v>
      </c>
      <c r="M109" s="76">
        <v>21293079.156497091</v>
      </c>
      <c r="N109" s="76">
        <v>20878482.595769171</v>
      </c>
      <c r="O109" s="76">
        <v>22579500.291685801</v>
      </c>
      <c r="P109" s="76">
        <v>23587916.548803352</v>
      </c>
      <c r="Q109" s="76">
        <v>18411239.291709229</v>
      </c>
      <c r="R109" s="76">
        <v>23621784.813627221</v>
      </c>
      <c r="S109" s="76">
        <v>21568266.480544109</v>
      </c>
      <c r="T109" s="76">
        <v>19367147.799559589</v>
      </c>
      <c r="U109" s="76">
        <v>26537238.12119896</v>
      </c>
      <c r="V109" s="76">
        <v>20910252.83657489</v>
      </c>
      <c r="W109" s="76">
        <v>21141632.701082282</v>
      </c>
    </row>
    <row r="110" spans="1:23">
      <c r="A110" s="114" t="s">
        <v>115</v>
      </c>
      <c r="B110" s="114" t="s">
        <v>53</v>
      </c>
      <c r="C110" s="76">
        <v>1342126.8154494029</v>
      </c>
      <c r="D110" s="76">
        <v>1050870.321935364</v>
      </c>
      <c r="E110" s="76">
        <v>990478.64771374071</v>
      </c>
      <c r="F110" s="76">
        <v>1123829.7398859931</v>
      </c>
      <c r="G110" s="76">
        <v>1164240.4563310789</v>
      </c>
      <c r="H110" s="76">
        <v>1173272.363789194</v>
      </c>
      <c r="I110" s="76">
        <v>1278545.4527107719</v>
      </c>
      <c r="J110" s="76">
        <v>1036002.916819421</v>
      </c>
      <c r="K110" s="76">
        <v>1090604.2458263</v>
      </c>
      <c r="L110" s="76">
        <v>1230743.795735257</v>
      </c>
      <c r="M110" s="76">
        <v>1748113.113303944</v>
      </c>
      <c r="N110" s="76">
        <v>2377849.0781746451</v>
      </c>
      <c r="O110" s="76">
        <v>1537676.990601857</v>
      </c>
      <c r="P110" s="76">
        <v>1159231.426137703</v>
      </c>
      <c r="Q110" s="76">
        <v>1038789.231999817</v>
      </c>
      <c r="R110" s="76">
        <v>1198397.2953420191</v>
      </c>
      <c r="S110" s="76">
        <v>1205885.291314292</v>
      </c>
      <c r="T110" s="76">
        <v>1206291.8171074579</v>
      </c>
      <c r="U110" s="76">
        <v>1253193.923830807</v>
      </c>
      <c r="V110" s="76">
        <v>1106744.9126808899</v>
      </c>
      <c r="W110" s="76">
        <v>1137594.211199594</v>
      </c>
    </row>
    <row r="111" spans="1:23">
      <c r="A111" s="114" t="s">
        <v>115</v>
      </c>
      <c r="B111" s="114" t="s">
        <v>54</v>
      </c>
      <c r="C111" s="76">
        <v>2226256.9409670578</v>
      </c>
      <c r="D111" s="76">
        <v>2670200.243571741</v>
      </c>
      <c r="E111" s="76">
        <v>2055519.4687460689</v>
      </c>
      <c r="F111" s="76">
        <v>2228485.4537673281</v>
      </c>
      <c r="G111" s="76">
        <v>2470015.8430218841</v>
      </c>
      <c r="H111" s="76">
        <v>1992862.999150177</v>
      </c>
      <c r="I111" s="76">
        <v>2898609.9282218711</v>
      </c>
      <c r="J111" s="76">
        <v>2073774.840220195</v>
      </c>
      <c r="K111" s="76">
        <v>2001000.9775315509</v>
      </c>
      <c r="L111" s="76">
        <v>3363767.2162093292</v>
      </c>
      <c r="M111" s="76">
        <v>2368271.7998217628</v>
      </c>
      <c r="N111" s="76">
        <v>2526636.8249349892</v>
      </c>
      <c r="O111" s="76">
        <v>2837263.2758670682</v>
      </c>
      <c r="P111" s="76">
        <v>2698527.521604252</v>
      </c>
      <c r="Q111" s="76">
        <v>2146281.2623380339</v>
      </c>
      <c r="R111" s="76">
        <v>2627771.9130918062</v>
      </c>
      <c r="S111" s="76">
        <v>2396770.1324067619</v>
      </c>
      <c r="T111" s="76">
        <v>2134099.0916666822</v>
      </c>
      <c r="U111" s="76">
        <v>3016793.0988532458</v>
      </c>
      <c r="V111" s="76">
        <v>2277473.251269374</v>
      </c>
      <c r="W111" s="76">
        <v>2199501.9373595659</v>
      </c>
    </row>
    <row r="112" spans="1:23">
      <c r="A112" s="114" t="s">
        <v>115</v>
      </c>
      <c r="B112" s="114" t="s">
        <v>55</v>
      </c>
      <c r="C112" s="76">
        <v>2663516.5695857811</v>
      </c>
      <c r="D112" s="76">
        <v>2977639.6751839281</v>
      </c>
      <c r="E112" s="76">
        <v>2084799.425919927</v>
      </c>
      <c r="F112" s="76">
        <v>2714333.0320413508</v>
      </c>
      <c r="G112" s="76">
        <v>3047062.0939138108</v>
      </c>
      <c r="H112" s="76">
        <v>2494151.5233323569</v>
      </c>
      <c r="I112" s="76">
        <v>3292578.3437871882</v>
      </c>
      <c r="J112" s="76">
        <v>2119840.270932802</v>
      </c>
      <c r="K112" s="76">
        <v>2026902.1561269891</v>
      </c>
      <c r="L112" s="76">
        <v>4132221.8966322341</v>
      </c>
      <c r="M112" s="76">
        <v>3299496.666141808</v>
      </c>
      <c r="N112" s="76">
        <v>3186867.1970866602</v>
      </c>
      <c r="O112" s="76">
        <v>3475292.5509331622</v>
      </c>
      <c r="P112" s="76">
        <v>3012671.5927535989</v>
      </c>
      <c r="Q112" s="76">
        <v>2310271.4174611391</v>
      </c>
      <c r="R112" s="76">
        <v>3112058.0672241589</v>
      </c>
      <c r="S112" s="76">
        <v>2968498.3028833489</v>
      </c>
      <c r="T112" s="76">
        <v>2613682.9560447629</v>
      </c>
      <c r="U112" s="76">
        <v>3410753.4343920872</v>
      </c>
      <c r="V112" s="76">
        <v>2432579.8545595459</v>
      </c>
      <c r="W112" s="76">
        <v>2321494.4662242671</v>
      </c>
    </row>
    <row r="113" spans="1:23">
      <c r="A113" s="114" t="s">
        <v>115</v>
      </c>
      <c r="B113" s="114" t="s">
        <v>56</v>
      </c>
      <c r="C113" s="76">
        <v>1368198.189565192</v>
      </c>
      <c r="D113" s="76">
        <v>1841087.237406519</v>
      </c>
      <c r="E113" s="76">
        <v>2184049.2982294159</v>
      </c>
      <c r="F113" s="76">
        <v>3041103.211043261</v>
      </c>
      <c r="G113" s="76">
        <v>3674617.442977774</v>
      </c>
      <c r="H113" s="76">
        <v>2843232.0185624631</v>
      </c>
      <c r="I113" s="76">
        <v>4722930.6355817141</v>
      </c>
      <c r="J113" s="76">
        <v>3729747.3736297968</v>
      </c>
      <c r="K113" s="76">
        <v>3966901.4862056701</v>
      </c>
      <c r="L113" s="76">
        <v>5438112.6298865499</v>
      </c>
      <c r="M113" s="76">
        <v>4721775.0694934949</v>
      </c>
      <c r="N113" s="76">
        <v>3993584.961113832</v>
      </c>
      <c r="O113" s="76">
        <v>4898544.8352587437</v>
      </c>
      <c r="P113" s="76">
        <v>5494330.8991885874</v>
      </c>
      <c r="Q113" s="76">
        <v>4267089.4509697007</v>
      </c>
      <c r="R113" s="76">
        <v>5745958.2128879745</v>
      </c>
      <c r="S113" s="76">
        <v>5169931.8328727139</v>
      </c>
      <c r="T113" s="76">
        <v>4186692.6733597289</v>
      </c>
      <c r="U113" s="76">
        <v>6345159.3139131246</v>
      </c>
      <c r="V113" s="76">
        <v>5180370.4043243723</v>
      </c>
      <c r="W113" s="76">
        <v>4914520.7065387079</v>
      </c>
    </row>
    <row r="114" spans="1:23">
      <c r="A114" s="114" t="s">
        <v>115</v>
      </c>
      <c r="B114" s="114" t="s">
        <v>57</v>
      </c>
      <c r="C114" s="76">
        <v>6538056.8414956424</v>
      </c>
      <c r="D114" s="76">
        <v>7501867.9987351354</v>
      </c>
      <c r="E114" s="76">
        <v>6240971.9573128456</v>
      </c>
      <c r="F114" s="76">
        <v>7464818.8602016494</v>
      </c>
      <c r="G114" s="76">
        <v>7838013.0426362921</v>
      </c>
      <c r="H114" s="76">
        <v>6669740.9927164838</v>
      </c>
      <c r="I114" s="76">
        <v>9062721.9694861583</v>
      </c>
      <c r="J114" s="76">
        <v>7291438.6345974524</v>
      </c>
      <c r="K114" s="76">
        <v>6728631.0870881602</v>
      </c>
      <c r="L114" s="76">
        <v>11076320.883165451</v>
      </c>
      <c r="M114" s="76">
        <v>7995693.2893865434</v>
      </c>
      <c r="N114" s="76">
        <v>7626832.3813010557</v>
      </c>
      <c r="O114" s="76">
        <v>9715476.1746012978</v>
      </c>
      <c r="P114" s="76">
        <v>9536880.5263525341</v>
      </c>
      <c r="Q114" s="76">
        <v>7636889.7869893704</v>
      </c>
      <c r="R114" s="76">
        <v>9412350.3267003745</v>
      </c>
      <c r="S114" s="76">
        <v>8588827.1178297941</v>
      </c>
      <c r="T114" s="76">
        <v>7734859.8941384023</v>
      </c>
      <c r="U114" s="76">
        <v>10148297.477124119</v>
      </c>
      <c r="V114" s="76">
        <v>8281574.7213141341</v>
      </c>
      <c r="W114" s="76">
        <v>7632704.3002062906</v>
      </c>
    </row>
    <row r="115" spans="1:23">
      <c r="A115" s="114" t="s">
        <v>115</v>
      </c>
      <c r="B115" s="114" t="s">
        <v>58</v>
      </c>
      <c r="C115" s="76">
        <v>5736976.6781949559</v>
      </c>
      <c r="D115" s="76">
        <v>2704781.466104079</v>
      </c>
      <c r="E115" s="76">
        <v>6011079.2391110566</v>
      </c>
      <c r="F115" s="76">
        <v>3032466.126232042</v>
      </c>
      <c r="G115" s="76">
        <v>3824241.4124293458</v>
      </c>
      <c r="H115" s="76">
        <v>4112454.2807819601</v>
      </c>
      <c r="I115" s="76">
        <v>3559716.952394641</v>
      </c>
      <c r="J115" s="76">
        <v>3141306.905919217</v>
      </c>
      <c r="K115" s="76">
        <v>4399518.211221993</v>
      </c>
      <c r="L115" s="76">
        <v>7107916.5838460401</v>
      </c>
      <c r="M115" s="76">
        <v>6137043.1266476931</v>
      </c>
      <c r="N115" s="76">
        <v>7011425.4811858367</v>
      </c>
      <c r="O115" s="76">
        <v>6848761.5558133963</v>
      </c>
      <c r="P115" s="76">
        <v>3952846.828786009</v>
      </c>
      <c r="Q115" s="76">
        <v>5162232.3664177964</v>
      </c>
      <c r="R115" s="76">
        <v>3766039.8880621828</v>
      </c>
      <c r="S115" s="76">
        <v>4075741.1047059898</v>
      </c>
      <c r="T115" s="76">
        <v>4249744.2023683405</v>
      </c>
      <c r="U115" s="76">
        <v>3684441.8887135079</v>
      </c>
      <c r="V115" s="76">
        <v>3562324.3843537359</v>
      </c>
      <c r="W115" s="76">
        <v>4641799.9620451219</v>
      </c>
    </row>
    <row r="116" spans="1:23">
      <c r="A116" s="114" t="s">
        <v>115</v>
      </c>
      <c r="B116" s="114" t="s">
        <v>59</v>
      </c>
      <c r="C116" s="76">
        <v>1102229.2954627089</v>
      </c>
      <c r="D116" s="76">
        <v>1233041.8725871299</v>
      </c>
      <c r="E116" s="76">
        <v>1878335.81430162</v>
      </c>
      <c r="F116" s="76">
        <v>1786480.50982872</v>
      </c>
      <c r="G116" s="76">
        <v>1736011.7132523081</v>
      </c>
      <c r="H116" s="76">
        <v>2357133.5138251809</v>
      </c>
      <c r="I116" s="76">
        <v>2412707.8963668421</v>
      </c>
      <c r="J116" s="76">
        <v>2146026.99742461</v>
      </c>
      <c r="K116" s="76">
        <v>1722054.620345202</v>
      </c>
      <c r="L116" s="76">
        <v>3005731.7906283471</v>
      </c>
      <c r="M116" s="76">
        <v>1789566.1325032429</v>
      </c>
      <c r="N116" s="76">
        <v>1930643.562139414</v>
      </c>
      <c r="O116" s="76">
        <v>1948828.7031093109</v>
      </c>
      <c r="P116" s="76">
        <v>1764210.9385675029</v>
      </c>
      <c r="Q116" s="76">
        <v>1978749.2575753529</v>
      </c>
      <c r="R116" s="76">
        <v>2211274.4681544029</v>
      </c>
      <c r="S116" s="76">
        <v>1915248.176311289</v>
      </c>
      <c r="T116" s="76">
        <v>2855955.9451180119</v>
      </c>
      <c r="U116" s="76">
        <v>2797116.7112261308</v>
      </c>
      <c r="V116" s="76">
        <v>2422603.4401815161</v>
      </c>
      <c r="W116" s="76">
        <v>2239524.8290347839</v>
      </c>
    </row>
    <row r="117" spans="1:23">
      <c r="A117" s="114" t="s">
        <v>115</v>
      </c>
      <c r="B117" s="114" t="s">
        <v>60</v>
      </c>
      <c r="C117" s="76">
        <v>7492023.6826896239</v>
      </c>
      <c r="D117" s="76">
        <v>4192253.2548268898</v>
      </c>
      <c r="E117" s="76">
        <v>5410063.4201848609</v>
      </c>
      <c r="F117" s="76">
        <v>4227593.7305113114</v>
      </c>
      <c r="G117" s="76">
        <v>4621814.629278847</v>
      </c>
      <c r="H117" s="76">
        <v>3884532.4233350428</v>
      </c>
      <c r="I117" s="76">
        <v>3906235.2147992142</v>
      </c>
      <c r="J117" s="76">
        <v>5604513.981305832</v>
      </c>
      <c r="K117" s="76">
        <v>2987383.4301292659</v>
      </c>
      <c r="L117" s="76">
        <v>6186891.2895730929</v>
      </c>
      <c r="M117" s="76">
        <v>4634487.3690129509</v>
      </c>
      <c r="N117" s="76">
        <v>11474743.932744229</v>
      </c>
      <c r="O117" s="76">
        <v>8911222.5532972105</v>
      </c>
      <c r="P117" s="76">
        <v>5346523.5751730809</v>
      </c>
      <c r="Q117" s="76">
        <v>5271173.5376492878</v>
      </c>
      <c r="R117" s="76">
        <v>4869493.1014159461</v>
      </c>
      <c r="S117" s="76">
        <v>4802329.3182771504</v>
      </c>
      <c r="T117" s="76">
        <v>4194069.4490314312</v>
      </c>
      <c r="U117" s="76">
        <v>4672370.3657297008</v>
      </c>
      <c r="V117" s="76">
        <v>5594451.0895161591</v>
      </c>
      <c r="W117" s="76">
        <v>3632198.73586884</v>
      </c>
    </row>
    <row r="118" spans="1:23">
      <c r="A118" s="114" t="s">
        <v>115</v>
      </c>
      <c r="B118" s="114" t="s">
        <v>61</v>
      </c>
      <c r="C118" s="76">
        <v>5093502.8702177741</v>
      </c>
      <c r="D118" s="76">
        <v>5559554.8623139039</v>
      </c>
      <c r="E118" s="76">
        <v>5593030.8786287243</v>
      </c>
      <c r="F118" s="76">
        <v>5688935.2620437192</v>
      </c>
      <c r="G118" s="76">
        <v>6480867.4463897077</v>
      </c>
      <c r="H118" s="76">
        <v>5078249.4510067748</v>
      </c>
      <c r="I118" s="76">
        <v>6685670.012775667</v>
      </c>
      <c r="J118" s="76">
        <v>6224980.9899361366</v>
      </c>
      <c r="K118" s="76">
        <v>5800066.3848605547</v>
      </c>
      <c r="L118" s="76">
        <v>7526198.709724904</v>
      </c>
      <c r="M118" s="76">
        <v>6050014.1938085137</v>
      </c>
      <c r="N118" s="76">
        <v>6488585.2169350749</v>
      </c>
      <c r="O118" s="76">
        <v>6576443.3458112786</v>
      </c>
      <c r="P118" s="76">
        <v>6739056.0684314622</v>
      </c>
      <c r="Q118" s="76">
        <v>6091223.1927212961</v>
      </c>
      <c r="R118" s="76">
        <v>6757190.3478684183</v>
      </c>
      <c r="S118" s="76">
        <v>6580396.9032364143</v>
      </c>
      <c r="T118" s="76">
        <v>5787740.2708013598</v>
      </c>
      <c r="U118" s="76">
        <v>7099684.5398490857</v>
      </c>
      <c r="V118" s="76">
        <v>6395126.4430297818</v>
      </c>
      <c r="W118" s="76">
        <v>6358078.2625267683</v>
      </c>
    </row>
    <row r="119" spans="1:23">
      <c r="A119" s="114" t="s">
        <v>115</v>
      </c>
      <c r="B119" s="114" t="s">
        <v>62</v>
      </c>
      <c r="C119" s="76">
        <v>416493.59121454792</v>
      </c>
      <c r="D119" s="76">
        <v>474156.90065482119</v>
      </c>
      <c r="E119" s="76">
        <v>138462.8662327443</v>
      </c>
      <c r="F119" s="76">
        <v>257376.6359157447</v>
      </c>
      <c r="G119" s="76">
        <v>315985.80751632119</v>
      </c>
      <c r="H119" s="76">
        <v>129732.92255769701</v>
      </c>
      <c r="I119" s="76">
        <v>400320.36491807672</v>
      </c>
      <c r="J119" s="76">
        <v>251852.48769307279</v>
      </c>
      <c r="K119" s="76">
        <v>115936.04363198391</v>
      </c>
      <c r="L119" s="76">
        <v>496846.0486693416</v>
      </c>
      <c r="M119" s="76">
        <v>376908.98524689919</v>
      </c>
      <c r="N119" s="76">
        <v>251348.16833525919</v>
      </c>
      <c r="O119" s="76">
        <v>469244.52262388181</v>
      </c>
      <c r="P119" s="76">
        <v>406100.52818880422</v>
      </c>
      <c r="Q119" s="76">
        <v>143300.33462505459</v>
      </c>
      <c r="R119" s="76">
        <v>306886.23440633249</v>
      </c>
      <c r="S119" s="76">
        <v>271202.78167797008</v>
      </c>
      <c r="T119" s="76">
        <v>125476.63888887261</v>
      </c>
      <c r="U119" s="76">
        <v>358736.70101663732</v>
      </c>
      <c r="V119" s="76">
        <v>260847.405970694</v>
      </c>
      <c r="W119" s="76">
        <v>132644.70415690111</v>
      </c>
    </row>
    <row r="120" spans="1:23">
      <c r="A120" s="114" t="s">
        <v>115</v>
      </c>
      <c r="B120" s="114" t="s">
        <v>63</v>
      </c>
      <c r="C120" s="76">
        <v>2522103.9709457448</v>
      </c>
      <c r="D120" s="76">
        <v>3644883.2858880619</v>
      </c>
      <c r="E120" s="76">
        <v>2446820.1443483848</v>
      </c>
      <c r="F120" s="76">
        <v>3256656.175765635</v>
      </c>
      <c r="G120" s="76">
        <v>3538469.9042212949</v>
      </c>
      <c r="H120" s="76">
        <v>2716558.9099460659</v>
      </c>
      <c r="I120" s="76">
        <v>4240117.554906534</v>
      </c>
      <c r="J120" s="76">
        <v>2757825.565681967</v>
      </c>
      <c r="K120" s="76">
        <v>3096037.904126443</v>
      </c>
      <c r="L120" s="76">
        <v>5565754.269604153</v>
      </c>
      <c r="M120" s="76">
        <v>3457252.3269486181</v>
      </c>
      <c r="N120" s="76">
        <v>3177081.574301878</v>
      </c>
      <c r="O120" s="76">
        <v>4040275.435522852</v>
      </c>
      <c r="P120" s="76">
        <v>4245213.1184230978</v>
      </c>
      <c r="Q120" s="76">
        <v>3039544.3477703938</v>
      </c>
      <c r="R120" s="76">
        <v>4094797.0390923428</v>
      </c>
      <c r="S120" s="76">
        <v>3737988.029286799</v>
      </c>
      <c r="T120" s="76">
        <v>3158639.3243530858</v>
      </c>
      <c r="U120" s="76">
        <v>4476688.2554867007</v>
      </c>
      <c r="V120" s="76">
        <v>3294225.8238838441</v>
      </c>
      <c r="W120" s="76">
        <v>3424903.3067984469</v>
      </c>
    </row>
    <row r="121" spans="1:23">
      <c r="A121" s="114" t="s">
        <v>115</v>
      </c>
      <c r="B121" s="114" t="s">
        <v>6</v>
      </c>
      <c r="C121" s="77">
        <v>161445322.62534639</v>
      </c>
      <c r="D121" s="77">
        <v>169633084.8483966</v>
      </c>
      <c r="E121" s="77">
        <v>152161172.12629029</v>
      </c>
      <c r="F121" s="77">
        <v>173761658.88193691</v>
      </c>
      <c r="G121" s="77">
        <v>181850851.0991742</v>
      </c>
      <c r="H121" s="77">
        <v>164151513.1557579</v>
      </c>
      <c r="I121" s="77">
        <v>195053624.72491449</v>
      </c>
      <c r="J121" s="77">
        <v>171824502.31896409</v>
      </c>
      <c r="K121" s="77">
        <v>158987277.6367397</v>
      </c>
      <c r="L121" s="77">
        <v>245194486.63826039</v>
      </c>
      <c r="M121" s="77">
        <v>177564767.8688201</v>
      </c>
      <c r="N121" s="77">
        <v>201693719.02263981</v>
      </c>
      <c r="O121" s="77">
        <v>205093578.57794541</v>
      </c>
      <c r="P121" s="77">
        <v>193183379.03033039</v>
      </c>
      <c r="Q121" s="77">
        <v>168694845.0444698</v>
      </c>
      <c r="R121" s="77">
        <v>201610847.08789989</v>
      </c>
      <c r="S121" s="77">
        <v>186927207.02142149</v>
      </c>
      <c r="T121" s="77">
        <v>177020638.46476641</v>
      </c>
      <c r="U121" s="77">
        <v>210076524.5210861</v>
      </c>
      <c r="V121" s="77">
        <v>182877992.322566</v>
      </c>
      <c r="W121" s="77">
        <v>172292693.3476308</v>
      </c>
    </row>
    <row r="122" spans="1:23">
      <c r="A122" s="114" t="s">
        <v>116</v>
      </c>
      <c r="B122" s="114" t="s">
        <v>42</v>
      </c>
      <c r="C122" s="76">
        <v>736252.89761082269</v>
      </c>
      <c r="D122" s="76">
        <v>865439.79353297467</v>
      </c>
      <c r="E122" s="76">
        <v>722697.83347072033</v>
      </c>
      <c r="F122" s="76">
        <v>952387.80685189145</v>
      </c>
      <c r="G122" s="76">
        <v>1176700.4260023269</v>
      </c>
      <c r="H122" s="76">
        <v>909969.9198215513</v>
      </c>
      <c r="I122" s="76">
        <v>1484539.33294644</v>
      </c>
      <c r="J122" s="76">
        <v>1103395.27459993</v>
      </c>
      <c r="K122" s="76">
        <v>1049341.360759533</v>
      </c>
      <c r="L122" s="76">
        <v>1628922.912680479</v>
      </c>
      <c r="M122" s="76">
        <v>1319548.875389338</v>
      </c>
      <c r="N122" s="76">
        <v>1367061.2395934139</v>
      </c>
      <c r="O122" s="76">
        <v>1475165.278039854</v>
      </c>
      <c r="P122" s="76">
        <v>1537225.0799764059</v>
      </c>
      <c r="Q122" s="76">
        <v>1360776.6267601501</v>
      </c>
      <c r="R122" s="76">
        <v>1539198.565641901</v>
      </c>
      <c r="S122" s="76">
        <v>1552687.4810827801</v>
      </c>
      <c r="T122" s="76">
        <v>1316227.91140685</v>
      </c>
      <c r="U122" s="76">
        <v>1899850.53162014</v>
      </c>
      <c r="V122" s="76">
        <v>1481424.570761591</v>
      </c>
      <c r="W122" s="76">
        <v>1382520.528856572</v>
      </c>
    </row>
    <row r="123" spans="1:23">
      <c r="A123" s="114" t="s">
        <v>116</v>
      </c>
      <c r="B123" s="114" t="s">
        <v>43</v>
      </c>
      <c r="C123" s="76">
        <v>3721072.3707134058</v>
      </c>
      <c r="D123" s="76">
        <v>3138341.1792082018</v>
      </c>
      <c r="E123" s="76">
        <v>2773077.677466346</v>
      </c>
      <c r="F123" s="76">
        <v>2736936.3027877519</v>
      </c>
      <c r="G123" s="76">
        <v>3157877.5587121779</v>
      </c>
      <c r="H123" s="76">
        <v>2730645.1069222302</v>
      </c>
      <c r="I123" s="76">
        <v>3146662.9091543038</v>
      </c>
      <c r="J123" s="76">
        <v>2929822.8524104892</v>
      </c>
      <c r="K123" s="76">
        <v>2520089.9973722822</v>
      </c>
      <c r="L123" s="76">
        <v>4535202.5146309594</v>
      </c>
      <c r="M123" s="76">
        <v>3816218.9524987219</v>
      </c>
      <c r="N123" s="76">
        <v>5004081.9914728235</v>
      </c>
      <c r="O123" s="76">
        <v>4491661.0590524999</v>
      </c>
      <c r="P123" s="76">
        <v>3410069.254640541</v>
      </c>
      <c r="Q123" s="76">
        <v>3030827.69031697</v>
      </c>
      <c r="R123" s="76">
        <v>3124912.292628713</v>
      </c>
      <c r="S123" s="76">
        <v>3180267.0474971519</v>
      </c>
      <c r="T123" s="76">
        <v>2870532.0664269901</v>
      </c>
      <c r="U123" s="76">
        <v>3302354.1641915622</v>
      </c>
      <c r="V123" s="76">
        <v>3019283.7770846682</v>
      </c>
      <c r="W123" s="76">
        <v>2864887.3972023949</v>
      </c>
    </row>
    <row r="124" spans="1:23">
      <c r="A124" s="114" t="s">
        <v>116</v>
      </c>
      <c r="B124" s="114" t="s">
        <v>44</v>
      </c>
      <c r="C124" s="76">
        <v>4803431.4546977058</v>
      </c>
      <c r="D124" s="76">
        <v>5837319.8509259084</v>
      </c>
      <c r="E124" s="76">
        <v>4257169.1634266507</v>
      </c>
      <c r="F124" s="76">
        <v>6115098.7926291712</v>
      </c>
      <c r="G124" s="76">
        <v>6525413.14924841</v>
      </c>
      <c r="H124" s="76">
        <v>5517191.9730470804</v>
      </c>
      <c r="I124" s="76">
        <v>7294223.3909414615</v>
      </c>
      <c r="J124" s="76">
        <v>5984206.6830453426</v>
      </c>
      <c r="K124" s="76">
        <v>5514347.0259101689</v>
      </c>
      <c r="L124" s="76">
        <v>8009467.3194440585</v>
      </c>
      <c r="M124" s="76">
        <v>6122428.5952429157</v>
      </c>
      <c r="N124" s="76">
        <v>5534247.333083774</v>
      </c>
      <c r="O124" s="76">
        <v>6594578.7376063317</v>
      </c>
      <c r="P124" s="76">
        <v>7088418.6491286214</v>
      </c>
      <c r="Q124" s="76">
        <v>5587951.8222263837</v>
      </c>
      <c r="R124" s="76">
        <v>7436768.9385547647</v>
      </c>
      <c r="S124" s="76">
        <v>6986715.4298138153</v>
      </c>
      <c r="T124" s="76">
        <v>6073497.9892639462</v>
      </c>
      <c r="U124" s="76">
        <v>7897356.3200887637</v>
      </c>
      <c r="V124" s="76">
        <v>6596218.6743861036</v>
      </c>
      <c r="W124" s="76">
        <v>5879169.111640593</v>
      </c>
    </row>
    <row r="125" spans="1:23">
      <c r="A125" s="114" t="s">
        <v>116</v>
      </c>
      <c r="B125" s="114" t="s">
        <v>45</v>
      </c>
      <c r="C125" s="76">
        <v>14244468.266680671</v>
      </c>
      <c r="D125" s="76">
        <v>14053907.830218749</v>
      </c>
      <c r="E125" s="76">
        <v>12907817.94782811</v>
      </c>
      <c r="F125" s="76">
        <v>15410344.114683781</v>
      </c>
      <c r="G125" s="76">
        <v>16212545.43517104</v>
      </c>
      <c r="H125" s="76">
        <v>16458791.26518359</v>
      </c>
      <c r="I125" s="76">
        <v>17279864.284165699</v>
      </c>
      <c r="J125" s="76">
        <v>18384410.013516821</v>
      </c>
      <c r="K125" s="76">
        <v>17368446.047930408</v>
      </c>
      <c r="L125" s="76">
        <v>15515895.42568047</v>
      </c>
      <c r="M125" s="76">
        <v>16400902.723429229</v>
      </c>
      <c r="N125" s="76">
        <v>16815908.15376297</v>
      </c>
      <c r="O125" s="76">
        <v>18213363.51199149</v>
      </c>
      <c r="P125" s="76">
        <v>18065091.813835669</v>
      </c>
      <c r="Q125" s="76">
        <v>16721395.566079371</v>
      </c>
      <c r="R125" s="76">
        <v>17988996.524635609</v>
      </c>
      <c r="S125" s="76">
        <v>17845154.173614349</v>
      </c>
      <c r="T125" s="76">
        <v>18112271.48951323</v>
      </c>
      <c r="U125" s="76">
        <v>18577490.778748009</v>
      </c>
      <c r="V125" s="76">
        <v>19605540.60097412</v>
      </c>
      <c r="W125" s="76">
        <v>18930484.08421522</v>
      </c>
    </row>
    <row r="126" spans="1:23">
      <c r="A126" s="114" t="s">
        <v>116</v>
      </c>
      <c r="B126" s="114" t="s">
        <v>46</v>
      </c>
      <c r="C126" s="76">
        <v>19942260.677847888</v>
      </c>
      <c r="D126" s="76">
        <v>18813593.53281118</v>
      </c>
      <c r="E126" s="76">
        <v>13818982.707877651</v>
      </c>
      <c r="F126" s="76">
        <v>25080637.808803681</v>
      </c>
      <c r="G126" s="76">
        <v>19987813.336638469</v>
      </c>
      <c r="H126" s="76">
        <v>25540319.200323749</v>
      </c>
      <c r="I126" s="76">
        <v>19593012.107037351</v>
      </c>
      <c r="J126" s="76">
        <v>17871349.839734379</v>
      </c>
      <c r="K126" s="76">
        <v>18014246.758411609</v>
      </c>
      <c r="L126" s="76">
        <v>29521416.784842242</v>
      </c>
      <c r="M126" s="76">
        <v>16657058.87009743</v>
      </c>
      <c r="N126" s="76">
        <v>24264179.51463921</v>
      </c>
      <c r="O126" s="76">
        <v>22221778.698333099</v>
      </c>
      <c r="P126" s="76">
        <v>19269823.34603624</v>
      </c>
      <c r="Q126" s="76">
        <v>17447892.029774841</v>
      </c>
      <c r="R126" s="76">
        <v>25978739.479531199</v>
      </c>
      <c r="S126" s="76">
        <v>19659306.277779382</v>
      </c>
      <c r="T126" s="76">
        <v>25807839.659579679</v>
      </c>
      <c r="U126" s="76">
        <v>21787186.886082578</v>
      </c>
      <c r="V126" s="76">
        <v>18266194.520338081</v>
      </c>
      <c r="W126" s="76">
        <v>19235965.192565441</v>
      </c>
    </row>
    <row r="127" spans="1:23">
      <c r="A127" s="114" t="s">
        <v>116</v>
      </c>
      <c r="B127" s="114" t="s">
        <v>47</v>
      </c>
      <c r="C127" s="76">
        <v>29577255.579490021</v>
      </c>
      <c r="D127" s="76">
        <v>32836348.176316079</v>
      </c>
      <c r="E127" s="76">
        <v>30763483.922045391</v>
      </c>
      <c r="F127" s="76">
        <v>34819094.749839447</v>
      </c>
      <c r="G127" s="76">
        <v>39591614.268952653</v>
      </c>
      <c r="H127" s="76">
        <v>33875275.848019488</v>
      </c>
      <c r="I127" s="76">
        <v>40504772.101633377</v>
      </c>
      <c r="J127" s="76">
        <v>39460984.239936799</v>
      </c>
      <c r="K127" s="76">
        <v>33485130.563094471</v>
      </c>
      <c r="L127" s="76">
        <v>48726038.369342104</v>
      </c>
      <c r="M127" s="76">
        <v>37569522.101144962</v>
      </c>
      <c r="N127" s="76">
        <v>35227328.969623223</v>
      </c>
      <c r="O127" s="76">
        <v>41708637.05207628</v>
      </c>
      <c r="P127" s="76">
        <v>41290998.732065268</v>
      </c>
      <c r="Q127" s="76">
        <v>38686280.293731183</v>
      </c>
      <c r="R127" s="76">
        <v>43143931.497820161</v>
      </c>
      <c r="S127" s="76">
        <v>42516541.383845717</v>
      </c>
      <c r="T127" s="76">
        <v>37934194.502442673</v>
      </c>
      <c r="U127" s="76">
        <v>45966448.720582873</v>
      </c>
      <c r="V127" s="76">
        <v>41944735.346596323</v>
      </c>
      <c r="W127" s="76">
        <v>36551234.890908398</v>
      </c>
    </row>
    <row r="128" spans="1:23">
      <c r="A128" s="114" t="s">
        <v>116</v>
      </c>
      <c r="B128" s="114" t="s">
        <v>48</v>
      </c>
      <c r="C128" s="76">
        <v>448240.57480303838</v>
      </c>
      <c r="D128" s="76">
        <v>559088.5769574804</v>
      </c>
      <c r="E128" s="76">
        <v>491427.18635928468</v>
      </c>
      <c r="F128" s="76">
        <v>670216.68235756771</v>
      </c>
      <c r="G128" s="76">
        <v>808253.98902686138</v>
      </c>
      <c r="H128" s="76">
        <v>658738.38504439709</v>
      </c>
      <c r="I128" s="76">
        <v>804801.33039595478</v>
      </c>
      <c r="J128" s="76">
        <v>796796.24228548177</v>
      </c>
      <c r="K128" s="76">
        <v>693727.76567711588</v>
      </c>
      <c r="L128" s="76">
        <v>918854.63397641527</v>
      </c>
      <c r="M128" s="76">
        <v>807251.38068684086</v>
      </c>
      <c r="N128" s="76">
        <v>870996.39322787826</v>
      </c>
      <c r="O128" s="76">
        <v>857243.53779483365</v>
      </c>
      <c r="P128" s="76">
        <v>986000.54785158893</v>
      </c>
      <c r="Q128" s="76">
        <v>903063.96181211504</v>
      </c>
      <c r="R128" s="76">
        <v>996356.77157243562</v>
      </c>
      <c r="S128" s="76">
        <v>1020491.162414904</v>
      </c>
      <c r="T128" s="76">
        <v>870994.16662053834</v>
      </c>
      <c r="U128" s="76">
        <v>1064918.618384266</v>
      </c>
      <c r="V128" s="76">
        <v>989381.1589989725</v>
      </c>
      <c r="W128" s="76">
        <v>888167.78730855684</v>
      </c>
    </row>
    <row r="129" spans="1:23">
      <c r="A129" s="114" t="s">
        <v>116</v>
      </c>
      <c r="B129" s="114" t="s">
        <v>49</v>
      </c>
      <c r="C129" s="76">
        <v>5972849.891196575</v>
      </c>
      <c r="D129" s="76">
        <v>4906190.3161968486</v>
      </c>
      <c r="E129" s="76">
        <v>5053360.0099396873</v>
      </c>
      <c r="F129" s="76">
        <v>4845959.2935233489</v>
      </c>
      <c r="G129" s="76">
        <v>5586518.1803201167</v>
      </c>
      <c r="H129" s="76">
        <v>4661479.0148610761</v>
      </c>
      <c r="I129" s="76">
        <v>5512905.1766218683</v>
      </c>
      <c r="J129" s="76">
        <v>5391733.9251254275</v>
      </c>
      <c r="K129" s="76">
        <v>4213071.6389930891</v>
      </c>
      <c r="L129" s="76">
        <v>6405344.5135318553</v>
      </c>
      <c r="M129" s="76">
        <v>5377193.1282450343</v>
      </c>
      <c r="N129" s="76">
        <v>13634381.81444319</v>
      </c>
      <c r="O129" s="76">
        <v>7458460.8498472618</v>
      </c>
      <c r="P129" s="76">
        <v>5621299.0872802418</v>
      </c>
      <c r="Q129" s="76">
        <v>5347714.1014911169</v>
      </c>
      <c r="R129" s="76">
        <v>5850110.1715628067</v>
      </c>
      <c r="S129" s="76">
        <v>5628727.6918533798</v>
      </c>
      <c r="T129" s="76">
        <v>4930458.7392003303</v>
      </c>
      <c r="U129" s="76">
        <v>5936589.4443093333</v>
      </c>
      <c r="V129" s="76">
        <v>5580906.6620249962</v>
      </c>
      <c r="W129" s="76">
        <v>4605600.020650899</v>
      </c>
    </row>
    <row r="130" spans="1:23">
      <c r="A130" s="114" t="s">
        <v>116</v>
      </c>
      <c r="B130" s="114" t="s">
        <v>50</v>
      </c>
      <c r="C130" s="76">
        <v>7737492.0369022395</v>
      </c>
      <c r="D130" s="76">
        <v>7822613.4905862799</v>
      </c>
      <c r="E130" s="76">
        <v>6779529.0629059933</v>
      </c>
      <c r="F130" s="76">
        <v>8092102.6206427524</v>
      </c>
      <c r="G130" s="76">
        <v>8798866.5684367381</v>
      </c>
      <c r="H130" s="76">
        <v>7920559.7351615056</v>
      </c>
      <c r="I130" s="76">
        <v>11047516.14626096</v>
      </c>
      <c r="J130" s="76">
        <v>9356892.8909146152</v>
      </c>
      <c r="K130" s="76">
        <v>9084754.195447024</v>
      </c>
      <c r="L130" s="76">
        <v>12918447.9538849</v>
      </c>
      <c r="M130" s="76">
        <v>10141611.75864869</v>
      </c>
      <c r="N130" s="76">
        <v>14813134.00997445</v>
      </c>
      <c r="O130" s="76">
        <v>11976069.2662063</v>
      </c>
      <c r="P130" s="76">
        <v>10898708.133122381</v>
      </c>
      <c r="Q130" s="76">
        <v>9727727.0981494989</v>
      </c>
      <c r="R130" s="76">
        <v>10614120.959683821</v>
      </c>
      <c r="S130" s="76">
        <v>10032078.340710159</v>
      </c>
      <c r="T130" s="76">
        <v>9250349.7552003041</v>
      </c>
      <c r="U130" s="76">
        <v>11898161.60856775</v>
      </c>
      <c r="V130" s="76">
        <v>9994133.2926158831</v>
      </c>
      <c r="W130" s="76">
        <v>9595781.3489652015</v>
      </c>
    </row>
    <row r="131" spans="1:23">
      <c r="A131" s="114" t="s">
        <v>116</v>
      </c>
      <c r="B131" s="114" t="s">
        <v>51</v>
      </c>
      <c r="C131" s="76">
        <v>8630008.7358769625</v>
      </c>
      <c r="D131" s="76">
        <v>11803460.57257738</v>
      </c>
      <c r="E131" s="76">
        <v>7594203.6403288664</v>
      </c>
      <c r="F131" s="76">
        <v>12603575.33872433</v>
      </c>
      <c r="G131" s="76">
        <v>13227228.432862651</v>
      </c>
      <c r="H131" s="76">
        <v>9837170.7889460195</v>
      </c>
      <c r="I131" s="76">
        <v>15724081.1825749</v>
      </c>
      <c r="J131" s="76">
        <v>11475053.23977267</v>
      </c>
      <c r="K131" s="76">
        <v>11008670.605987489</v>
      </c>
      <c r="L131" s="76">
        <v>18046070.216171648</v>
      </c>
      <c r="M131" s="76">
        <v>13470988.137973851</v>
      </c>
      <c r="N131" s="76">
        <v>11454249.78523273</v>
      </c>
      <c r="O131" s="76">
        <v>14706567.36972855</v>
      </c>
      <c r="P131" s="76">
        <v>15783905.823889529</v>
      </c>
      <c r="Q131" s="76">
        <v>11441745.980878949</v>
      </c>
      <c r="R131" s="76">
        <v>16297215.73446605</v>
      </c>
      <c r="S131" s="76">
        <v>14486784.872097921</v>
      </c>
      <c r="T131" s="76">
        <v>11687855.216493029</v>
      </c>
      <c r="U131" s="76">
        <v>17363043.574463692</v>
      </c>
      <c r="V131" s="76">
        <v>13257148.62990748</v>
      </c>
      <c r="W131" s="76">
        <v>12254326.842587279</v>
      </c>
    </row>
    <row r="132" spans="1:23">
      <c r="A132" s="114" t="s">
        <v>116</v>
      </c>
      <c r="B132" s="114" t="s">
        <v>52</v>
      </c>
      <c r="C132" s="76">
        <v>17047329.77091914</v>
      </c>
      <c r="D132" s="76">
        <v>21594933.3537919</v>
      </c>
      <c r="E132" s="76">
        <v>15783182.675811451</v>
      </c>
      <c r="F132" s="76">
        <v>19881813.766029868</v>
      </c>
      <c r="G132" s="76">
        <v>21167375.17494664</v>
      </c>
      <c r="H132" s="76">
        <v>17663531.614034791</v>
      </c>
      <c r="I132" s="76">
        <v>25025570.928249501</v>
      </c>
      <c r="J132" s="76">
        <v>18921928.352610331</v>
      </c>
      <c r="K132" s="76">
        <v>19244460.928083312</v>
      </c>
      <c r="L132" s="76">
        <v>40402322.350387812</v>
      </c>
      <c r="M132" s="76">
        <v>21123924.581859469</v>
      </c>
      <c r="N132" s="76">
        <v>20742941.844416551</v>
      </c>
      <c r="O132" s="76">
        <v>22459907.54407502</v>
      </c>
      <c r="P132" s="76">
        <v>23486138.926363181</v>
      </c>
      <c r="Q132" s="76">
        <v>18346610.752808139</v>
      </c>
      <c r="R132" s="76">
        <v>23554411.469963528</v>
      </c>
      <c r="S132" s="76">
        <v>21518340.688996129</v>
      </c>
      <c r="T132" s="76">
        <v>19330802.29039143</v>
      </c>
      <c r="U132" s="76">
        <v>26496901.975525741</v>
      </c>
      <c r="V132" s="76">
        <v>20884533.271789029</v>
      </c>
      <c r="W132" s="76">
        <v>21120606.95414523</v>
      </c>
    </row>
    <row r="133" spans="1:23">
      <c r="A133" s="114" t="s">
        <v>116</v>
      </c>
      <c r="B133" s="114" t="s">
        <v>53</v>
      </c>
      <c r="C133" s="76">
        <v>1271488.562004698</v>
      </c>
      <c r="D133" s="76">
        <v>995561.35762297607</v>
      </c>
      <c r="E133" s="76">
        <v>917227.81524616503</v>
      </c>
      <c r="F133" s="76">
        <v>1089266.3696894669</v>
      </c>
      <c r="G133" s="76">
        <v>1134501.332857226</v>
      </c>
      <c r="H133" s="76">
        <v>1148453.2418558979</v>
      </c>
      <c r="I133" s="76">
        <v>1256208.0530249081</v>
      </c>
      <c r="J133" s="76">
        <v>1021091.322852743</v>
      </c>
      <c r="K133" s="76">
        <v>1077701.5349337689</v>
      </c>
      <c r="L133" s="76">
        <v>1218800.69552692</v>
      </c>
      <c r="M133" s="76">
        <v>1734225.9094887481</v>
      </c>
      <c r="N133" s="76">
        <v>2362412.3504727841</v>
      </c>
      <c r="O133" s="76">
        <v>1529532.6555249791</v>
      </c>
      <c r="P133" s="76">
        <v>1154229.5507848661</v>
      </c>
      <c r="Q133" s="76">
        <v>1035142.7946673461</v>
      </c>
      <c r="R133" s="76">
        <v>1194979.2626462791</v>
      </c>
      <c r="S133" s="76">
        <v>1203093.932178441</v>
      </c>
      <c r="T133" s="76">
        <v>1204028.0201482</v>
      </c>
      <c r="U133" s="76">
        <v>1251289.0906135151</v>
      </c>
      <c r="V133" s="76">
        <v>1105383.6188837469</v>
      </c>
      <c r="W133" s="76">
        <v>1136462.8525983021</v>
      </c>
    </row>
    <row r="134" spans="1:23">
      <c r="A134" s="114" t="s">
        <v>116</v>
      </c>
      <c r="B134" s="114" t="s">
        <v>54</v>
      </c>
      <c r="C134" s="76">
        <v>2109085.5230214228</v>
      </c>
      <c r="D134" s="76">
        <v>2529663.3886469118</v>
      </c>
      <c r="E134" s="76">
        <v>1903503.5594818911</v>
      </c>
      <c r="F134" s="76">
        <v>2159948.410314512</v>
      </c>
      <c r="G134" s="76">
        <v>2406922.2563503762</v>
      </c>
      <c r="H134" s="76">
        <v>1950706.453663568</v>
      </c>
      <c r="I134" s="76">
        <v>2847968.4681448531</v>
      </c>
      <c r="J134" s="76">
        <v>2043926.1902852971</v>
      </c>
      <c r="K134" s="76">
        <v>1977327.553182099</v>
      </c>
      <c r="L134" s="76">
        <v>3331125.3218687549</v>
      </c>
      <c r="M134" s="76">
        <v>2349457.9868461569</v>
      </c>
      <c r="N134" s="76">
        <v>2510234.1839827062</v>
      </c>
      <c r="O134" s="76">
        <v>2822235.6576083479</v>
      </c>
      <c r="P134" s="76">
        <v>2686883.8601274099</v>
      </c>
      <c r="Q134" s="76">
        <v>2138747.2218610221</v>
      </c>
      <c r="R134" s="76">
        <v>2620277.0611334392</v>
      </c>
      <c r="S134" s="76">
        <v>2391222.1368769919</v>
      </c>
      <c r="T134" s="76">
        <v>2130094.1179397982</v>
      </c>
      <c r="U134" s="76">
        <v>3012207.6252125609</v>
      </c>
      <c r="V134" s="76">
        <v>2274671.9642025991</v>
      </c>
      <c r="W134" s="76">
        <v>2197314.4917740561</v>
      </c>
    </row>
    <row r="135" spans="1:23">
      <c r="A135" s="114" t="s">
        <v>116</v>
      </c>
      <c r="B135" s="114" t="s">
        <v>55</v>
      </c>
      <c r="C135" s="76">
        <v>2523331.4869760028</v>
      </c>
      <c r="D135" s="76">
        <v>2820921.7975426689</v>
      </c>
      <c r="E135" s="76">
        <v>1930618.1178936949</v>
      </c>
      <c r="F135" s="76">
        <v>2630853.7521349299</v>
      </c>
      <c r="G135" s="76">
        <v>2969228.554157801</v>
      </c>
      <c r="H135" s="76">
        <v>2441390.8407421871</v>
      </c>
      <c r="I135" s="76">
        <v>3235053.8824500809</v>
      </c>
      <c r="J135" s="76">
        <v>2089328.58329064</v>
      </c>
      <c r="K135" s="76">
        <v>2002922.300347005</v>
      </c>
      <c r="L135" s="76">
        <v>4092122.9415405449</v>
      </c>
      <c r="M135" s="76">
        <v>3273285.0998869981</v>
      </c>
      <c r="N135" s="76">
        <v>3166178.4151135068</v>
      </c>
      <c r="O135" s="76">
        <v>3456885.5986291552</v>
      </c>
      <c r="P135" s="76">
        <v>2999672.456044382</v>
      </c>
      <c r="Q135" s="76">
        <v>2302161.7262116908</v>
      </c>
      <c r="R135" s="76">
        <v>3103181.9488732922</v>
      </c>
      <c r="S135" s="76">
        <v>2961626.8824280258</v>
      </c>
      <c r="T135" s="76">
        <v>2608777.9675134248</v>
      </c>
      <c r="U135" s="76">
        <v>3405569.1478149849</v>
      </c>
      <c r="V135" s="76">
        <v>2429587.786713446</v>
      </c>
      <c r="W135" s="76">
        <v>2319185.6967998459</v>
      </c>
    </row>
    <row r="136" spans="1:23">
      <c r="A136" s="114" t="s">
        <v>116</v>
      </c>
      <c r="B136" s="114" t="s">
        <v>56</v>
      </c>
      <c r="C136" s="76">
        <v>456066.06318839721</v>
      </c>
      <c r="D136" s="76">
        <v>613695.74580217293</v>
      </c>
      <c r="E136" s="76">
        <v>441891.61319765617</v>
      </c>
      <c r="F136" s="76">
        <v>1834436.8774194161</v>
      </c>
      <c r="G136" s="76">
        <v>2371262.1546576661</v>
      </c>
      <c r="H136" s="76">
        <v>1932419.2245102329</v>
      </c>
      <c r="I136" s="76">
        <v>3347803.2032193509</v>
      </c>
      <c r="J136" s="76">
        <v>2738814.1804074412</v>
      </c>
      <c r="K136" s="76">
        <v>3002808.3491637609</v>
      </c>
      <c r="L136" s="76">
        <v>4227347.767570924</v>
      </c>
      <c r="M136" s="76">
        <v>3757918.6121643842</v>
      </c>
      <c r="N136" s="76">
        <v>3245904.775315152</v>
      </c>
      <c r="O136" s="76">
        <v>4057391.8444741559</v>
      </c>
      <c r="P136" s="76">
        <v>4629190.4083875623</v>
      </c>
      <c r="Q136" s="76">
        <v>3651196.1266933158</v>
      </c>
      <c r="R136" s="76">
        <v>4986111.0410500672</v>
      </c>
      <c r="S136" s="76">
        <v>4543905.8699757159</v>
      </c>
      <c r="T136" s="76">
        <v>3722761.9385017389</v>
      </c>
      <c r="U136" s="76">
        <v>5702152.3804656221</v>
      </c>
      <c r="V136" s="76">
        <v>4700599.6258742083</v>
      </c>
      <c r="W136" s="76">
        <v>4498839.8652853006</v>
      </c>
    </row>
    <row r="137" spans="1:23">
      <c r="A137" s="114" t="s">
        <v>116</v>
      </c>
      <c r="B137" s="114" t="s">
        <v>57</v>
      </c>
      <c r="C137" s="76">
        <v>4358704.560997095</v>
      </c>
      <c r="D137" s="76">
        <v>5001245.3324900903</v>
      </c>
      <c r="E137" s="76">
        <v>3808373.4293289678</v>
      </c>
      <c r="F137" s="76">
        <v>5604332.5706449859</v>
      </c>
      <c r="G137" s="76">
        <v>6057230.9700090252</v>
      </c>
      <c r="H137" s="76">
        <v>5287000.9111942081</v>
      </c>
      <c r="I137" s="76">
        <v>7347331.5943827387</v>
      </c>
      <c r="J137" s="76">
        <v>6031057.0651655644</v>
      </c>
      <c r="K137" s="76">
        <v>5666414.6363351</v>
      </c>
      <c r="L137" s="76">
        <v>9479635.0895576235</v>
      </c>
      <c r="M137" s="76">
        <v>6943478.6640660018</v>
      </c>
      <c r="N137" s="76">
        <v>6710897.8259393219</v>
      </c>
      <c r="O137" s="76">
        <v>8651146.0107101239</v>
      </c>
      <c r="P137" s="76">
        <v>8584278.6006936282</v>
      </c>
      <c r="Q137" s="76">
        <v>6941701.1571737602</v>
      </c>
      <c r="R137" s="76">
        <v>8631898.789001042</v>
      </c>
      <c r="S137" s="76">
        <v>7940460.5710894624</v>
      </c>
      <c r="T137" s="76">
        <v>7203541.6176022571</v>
      </c>
      <c r="U137" s="76">
        <v>9514296.9409433194</v>
      </c>
      <c r="V137" s="76">
        <v>7811263.0711584678</v>
      </c>
      <c r="W137" s="76">
        <v>7238868.762763992</v>
      </c>
    </row>
    <row r="138" spans="1:23">
      <c r="A138" s="114" t="s">
        <v>116</v>
      </c>
      <c r="B138" s="114" t="s">
        <v>58</v>
      </c>
      <c r="C138" s="76">
        <v>5099534.8250621837</v>
      </c>
      <c r="D138" s="76">
        <v>2404250.1920925141</v>
      </c>
      <c r="E138" s="76">
        <v>5095484.3881206317</v>
      </c>
      <c r="F138" s="76">
        <v>2841831.3552035289</v>
      </c>
      <c r="G138" s="76">
        <v>3625678.2828411548</v>
      </c>
      <c r="H138" s="76">
        <v>3936351.9540717341</v>
      </c>
      <c r="I138" s="76">
        <v>3434206.766506142</v>
      </c>
      <c r="J138" s="76">
        <v>3050267.0954551371</v>
      </c>
      <c r="K138" s="76">
        <v>4294892.2953170836</v>
      </c>
      <c r="L138" s="76">
        <v>6969444.7582278149</v>
      </c>
      <c r="M138" s="76">
        <v>6039260.3265556078</v>
      </c>
      <c r="N138" s="76">
        <v>6920197.6575693488</v>
      </c>
      <c r="O138" s="76">
        <v>6776097.0974331331</v>
      </c>
      <c r="P138" s="76">
        <v>3918694.5644126208</v>
      </c>
      <c r="Q138" s="76">
        <v>5125958.2961645983</v>
      </c>
      <c r="R138" s="76">
        <v>3744542.7434128369</v>
      </c>
      <c r="S138" s="76">
        <v>4056862.7515958128</v>
      </c>
      <c r="T138" s="76">
        <v>4233787.5715636406</v>
      </c>
      <c r="U138" s="76">
        <v>3673238.1530083548</v>
      </c>
      <c r="V138" s="76">
        <v>3553559.2286411789</v>
      </c>
      <c r="W138" s="76">
        <v>4632565.7848449508</v>
      </c>
    </row>
    <row r="139" spans="1:23">
      <c r="A139" s="114" t="s">
        <v>116</v>
      </c>
      <c r="B139" s="114" t="s">
        <v>59</v>
      </c>
      <c r="C139" s="76">
        <v>734819.53030847292</v>
      </c>
      <c r="D139" s="76">
        <v>822027.91505808686</v>
      </c>
      <c r="E139" s="76">
        <v>1146200.344348815</v>
      </c>
      <c r="F139" s="76">
        <v>1341228.916006824</v>
      </c>
      <c r="G139" s="76">
        <v>1341593.061482515</v>
      </c>
      <c r="H139" s="76">
        <v>1868463.415447335</v>
      </c>
      <c r="I139" s="76">
        <v>1956030.9821573291</v>
      </c>
      <c r="J139" s="76">
        <v>1775069.6307640651</v>
      </c>
      <c r="K139" s="76">
        <v>1450202.1851097341</v>
      </c>
      <c r="L139" s="76">
        <v>2572446.2890512059</v>
      </c>
      <c r="M139" s="76">
        <v>1554063.395036096</v>
      </c>
      <c r="N139" s="76">
        <v>1698785.424416909</v>
      </c>
      <c r="O139" s="76">
        <v>1735334.569039112</v>
      </c>
      <c r="P139" s="76">
        <v>1587990.7654507209</v>
      </c>
      <c r="Q139" s="76">
        <v>1798623.051293574</v>
      </c>
      <c r="R139" s="76">
        <v>2027920.417460948</v>
      </c>
      <c r="S139" s="76">
        <v>1770666.9862151679</v>
      </c>
      <c r="T139" s="76">
        <v>2659776.3618558529</v>
      </c>
      <c r="U139" s="76">
        <v>2622370.7995424112</v>
      </c>
      <c r="V139" s="76">
        <v>2285023.491926969</v>
      </c>
      <c r="W139" s="76">
        <v>2123968.870102318</v>
      </c>
    </row>
    <row r="140" spans="1:23">
      <c r="A140" s="114" t="s">
        <v>116</v>
      </c>
      <c r="B140" s="114" t="s">
        <v>60</v>
      </c>
      <c r="C140" s="76">
        <v>7097706.6467585918</v>
      </c>
      <c r="D140" s="76">
        <v>3971608.3466781061</v>
      </c>
      <c r="E140" s="76">
        <v>5009962.2669236017</v>
      </c>
      <c r="F140" s="76">
        <v>4097574.135939097</v>
      </c>
      <c r="G140" s="76">
        <v>4503755.9282725854</v>
      </c>
      <c r="H140" s="76">
        <v>3802359.9569545812</v>
      </c>
      <c r="I140" s="76">
        <v>3837989.586867122</v>
      </c>
      <c r="J140" s="76">
        <v>5523846.0261166962</v>
      </c>
      <c r="K140" s="76">
        <v>2952040.3211402772</v>
      </c>
      <c r="L140" s="76">
        <v>6126853.8854395105</v>
      </c>
      <c r="M140" s="76">
        <v>4597670.4890395533</v>
      </c>
      <c r="N140" s="76">
        <v>11400251.19089439</v>
      </c>
      <c r="O140" s="76">
        <v>8864024.0955832284</v>
      </c>
      <c r="P140" s="76">
        <v>5323454.2864262089</v>
      </c>
      <c r="Q140" s="76">
        <v>5252670.2615452306</v>
      </c>
      <c r="R140" s="76">
        <v>4855604.4797568228</v>
      </c>
      <c r="S140" s="76">
        <v>4791212.9824925698</v>
      </c>
      <c r="T140" s="76">
        <v>4186198.6158458078</v>
      </c>
      <c r="U140" s="76">
        <v>4665268.4431087188</v>
      </c>
      <c r="V140" s="76">
        <v>5587569.9270375082</v>
      </c>
      <c r="W140" s="76">
        <v>3628586.4466703078</v>
      </c>
    </row>
    <row r="141" spans="1:23">
      <c r="A141" s="114" t="s">
        <v>116</v>
      </c>
      <c r="B141" s="114" t="s">
        <v>61</v>
      </c>
      <c r="C141" s="76">
        <v>4194649.4225322846</v>
      </c>
      <c r="D141" s="76">
        <v>4578456.9454349801</v>
      </c>
      <c r="E141" s="76">
        <v>4275900.7399755437</v>
      </c>
      <c r="F141" s="76">
        <v>5140406.1312894644</v>
      </c>
      <c r="G141" s="76">
        <v>5967732.6404420724</v>
      </c>
      <c r="H141" s="76">
        <v>4748047.299055648</v>
      </c>
      <c r="I141" s="76">
        <v>6328847.3575746994</v>
      </c>
      <c r="J141" s="76">
        <v>5952523.9549397128</v>
      </c>
      <c r="K141" s="76">
        <v>5592115.9393904386</v>
      </c>
      <c r="L141" s="76">
        <v>7305432.8423009571</v>
      </c>
      <c r="M141" s="76">
        <v>5905009.3703433992</v>
      </c>
      <c r="N141" s="76">
        <v>6361678.6032911828</v>
      </c>
      <c r="O141" s="76">
        <v>6471613.9905983713</v>
      </c>
      <c r="P141" s="76">
        <v>6651614.6355759054</v>
      </c>
      <c r="Q141" s="76">
        <v>6026962.9608955039</v>
      </c>
      <c r="R141" s="76">
        <v>6699294.9630812807</v>
      </c>
      <c r="S141" s="76">
        <v>6534654.5213863868</v>
      </c>
      <c r="T141" s="76">
        <v>5755130.9253756981</v>
      </c>
      <c r="U141" s="76">
        <v>7067292.0774745559</v>
      </c>
      <c r="V141" s="76">
        <v>6371518.4846241139</v>
      </c>
      <c r="W141" s="76">
        <v>6339102.5627155984</v>
      </c>
    </row>
    <row r="142" spans="1:23">
      <c r="A142" s="114" t="s">
        <v>116</v>
      </c>
      <c r="B142" s="114" t="s">
        <v>62</v>
      </c>
      <c r="C142" s="76">
        <v>394572.87588746642</v>
      </c>
      <c r="D142" s="76">
        <v>449201.27430456749</v>
      </c>
      <c r="E142" s="76">
        <v>128222.8471865928</v>
      </c>
      <c r="F142" s="76">
        <v>249461.02055928091</v>
      </c>
      <c r="G142" s="76">
        <v>307914.32976049167</v>
      </c>
      <c r="H142" s="76">
        <v>126988.5834569928</v>
      </c>
      <c r="I142" s="76">
        <v>393326.38908827183</v>
      </c>
      <c r="J142" s="76">
        <v>248227.47662890851</v>
      </c>
      <c r="K142" s="76">
        <v>114564.4285307847</v>
      </c>
      <c r="L142" s="76">
        <v>492024.66978615237</v>
      </c>
      <c r="M142" s="76">
        <v>373914.77860313712</v>
      </c>
      <c r="N142" s="76">
        <v>249716.44440939449</v>
      </c>
      <c r="O142" s="76">
        <v>466759.16019172192</v>
      </c>
      <c r="P142" s="76">
        <v>404348.27736388543</v>
      </c>
      <c r="Q142" s="76">
        <v>142797.31084136909</v>
      </c>
      <c r="R142" s="76">
        <v>306010.94272539287</v>
      </c>
      <c r="S142" s="76">
        <v>270575.00690722058</v>
      </c>
      <c r="T142" s="76">
        <v>125241.1621745767</v>
      </c>
      <c r="U142" s="76">
        <v>358191.42739907192</v>
      </c>
      <c r="V142" s="76">
        <v>260526.56423771629</v>
      </c>
      <c r="W142" s="76">
        <v>132512.7865315419</v>
      </c>
    </row>
    <row r="143" spans="1:23">
      <c r="A143" s="114" t="s">
        <v>116</v>
      </c>
      <c r="B143" s="114" t="s">
        <v>63</v>
      </c>
      <c r="C143" s="76">
        <v>1681402.647297163</v>
      </c>
      <c r="D143" s="76">
        <v>2429922.1905920408</v>
      </c>
      <c r="E143" s="76">
        <v>1493101.5373598081</v>
      </c>
      <c r="F143" s="76">
        <v>2444986.89372651</v>
      </c>
      <c r="G143" s="76">
        <v>2734536.0837885342</v>
      </c>
      <c r="H143" s="76">
        <v>2153374.3885829649</v>
      </c>
      <c r="I143" s="76">
        <v>3437548.871073666</v>
      </c>
      <c r="J143" s="76">
        <v>2281114.0840546489</v>
      </c>
      <c r="K143" s="76">
        <v>2607281.372321798</v>
      </c>
      <c r="L143" s="76">
        <v>4763433.6374440854</v>
      </c>
      <c r="M143" s="76">
        <v>3002285.9681629981</v>
      </c>
      <c r="N143" s="76">
        <v>2795534.0780909099</v>
      </c>
      <c r="O143" s="76">
        <v>3597663.3659572559</v>
      </c>
      <c r="P143" s="76">
        <v>3821175.2812846522</v>
      </c>
      <c r="Q143" s="76">
        <v>2762853.6098746862</v>
      </c>
      <c r="R143" s="76">
        <v>3755265.409392938</v>
      </c>
      <c r="S143" s="76">
        <v>3455809.0592066841</v>
      </c>
      <c r="T143" s="76">
        <v>2941667.9990823632</v>
      </c>
      <c r="U143" s="76">
        <v>4197013.4863256002</v>
      </c>
      <c r="V143" s="76">
        <v>3107146.332923172</v>
      </c>
      <c r="W143" s="76">
        <v>3248183.6827348741</v>
      </c>
    </row>
    <row r="144" spans="1:23">
      <c r="A144" s="114" t="s">
        <v>116</v>
      </c>
      <c r="B144" s="114" t="s">
        <v>6</v>
      </c>
      <c r="C144" s="77">
        <v>142782024.40077221</v>
      </c>
      <c r="D144" s="77">
        <v>148847791.1593881</v>
      </c>
      <c r="E144" s="77">
        <v>127095418.48652349</v>
      </c>
      <c r="F144" s="77">
        <v>160642493.70980161</v>
      </c>
      <c r="G144" s="77">
        <v>169660562.11493751</v>
      </c>
      <c r="H144" s="77">
        <v>155169229.12090081</v>
      </c>
      <c r="I144" s="77">
        <v>184840264.044471</v>
      </c>
      <c r="J144" s="77">
        <v>164431839.1639131</v>
      </c>
      <c r="K144" s="77">
        <v>152934557.80343831</v>
      </c>
      <c r="L144" s="77">
        <v>237206650.89288741</v>
      </c>
      <c r="M144" s="77">
        <v>172337219.7054095</v>
      </c>
      <c r="N144" s="77">
        <v>197150301.9989658</v>
      </c>
      <c r="O144" s="77">
        <v>200592116.95050111</v>
      </c>
      <c r="P144" s="77">
        <v>189199212.08074149</v>
      </c>
      <c r="Q144" s="77">
        <v>165780800.4412508</v>
      </c>
      <c r="R144" s="77">
        <v>198449849.46459529</v>
      </c>
      <c r="S144" s="77">
        <v>184347185.2500582</v>
      </c>
      <c r="T144" s="77">
        <v>174956030.0841423</v>
      </c>
      <c r="U144" s="77">
        <v>207659192.19447339</v>
      </c>
      <c r="V144" s="77">
        <v>181106350.6017004</v>
      </c>
      <c r="W144" s="77">
        <v>170804335.96186689</v>
      </c>
    </row>
    <row r="145" spans="1:23">
      <c r="A145" s="114" t="s">
        <v>117</v>
      </c>
      <c r="B145" s="114" t="s">
        <v>42</v>
      </c>
      <c r="C145" s="112">
        <v>1575530.888442219</v>
      </c>
      <c r="D145" s="112">
        <v>835270.64375299576</v>
      </c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</row>
    <row r="146" spans="1:23">
      <c r="A146" s="114" t="s">
        <v>117</v>
      </c>
      <c r="B146" s="114" t="s">
        <v>43</v>
      </c>
      <c r="C146" s="112">
        <v>5294538.5305016376</v>
      </c>
      <c r="D146" s="112">
        <v>2954101.7317580478</v>
      </c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</row>
    <row r="147" spans="1:23">
      <c r="A147" s="114" t="s">
        <v>117</v>
      </c>
      <c r="B147" s="114" t="s">
        <v>44</v>
      </c>
      <c r="C147" s="112">
        <v>5934579.1408532923</v>
      </c>
      <c r="D147" s="112">
        <v>3514222.2173157921</v>
      </c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</row>
    <row r="148" spans="1:23">
      <c r="A148" s="114" t="s">
        <v>117</v>
      </c>
      <c r="B148" s="114" t="s">
        <v>45</v>
      </c>
      <c r="C148" s="112">
        <v>16832710.881543592</v>
      </c>
      <c r="D148" s="112">
        <v>14433399.031413579</v>
      </c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</row>
    <row r="149" spans="1:23">
      <c r="A149" s="114" t="s">
        <v>117</v>
      </c>
      <c r="B149" s="114" t="s">
        <v>46</v>
      </c>
      <c r="C149" s="112">
        <v>15527305.490185359</v>
      </c>
      <c r="D149" s="112">
        <v>15664426.79520496</v>
      </c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</row>
    <row r="150" spans="1:23">
      <c r="A150" s="114" t="s">
        <v>117</v>
      </c>
      <c r="B150" s="114" t="s">
        <v>47</v>
      </c>
      <c r="C150" s="112">
        <v>46213534.686276242</v>
      </c>
      <c r="D150" s="112">
        <v>32181996.40934461</v>
      </c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</row>
    <row r="151" spans="1:23">
      <c r="A151" s="114" t="s">
        <v>117</v>
      </c>
      <c r="B151" s="114" t="s">
        <v>48</v>
      </c>
      <c r="C151" s="112">
        <v>889055.05615376704</v>
      </c>
      <c r="D151" s="112">
        <v>255270.1036511827</v>
      </c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</row>
    <row r="152" spans="1:23">
      <c r="A152" s="114" t="s">
        <v>117</v>
      </c>
      <c r="B152" s="114" t="s">
        <v>49</v>
      </c>
      <c r="C152" s="112">
        <v>6948565.1560809743</v>
      </c>
      <c r="D152" s="112">
        <v>3884357.3624906442</v>
      </c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</row>
    <row r="153" spans="1:23">
      <c r="A153" s="114" t="s">
        <v>117</v>
      </c>
      <c r="B153" s="114" t="s">
        <v>50</v>
      </c>
      <c r="C153" s="112">
        <v>12315696.410145979</v>
      </c>
      <c r="D153" s="112">
        <v>7368446.0229470218</v>
      </c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</row>
    <row r="154" spans="1:23">
      <c r="A154" s="114" t="s">
        <v>117</v>
      </c>
      <c r="B154" s="114" t="s">
        <v>51</v>
      </c>
      <c r="C154" s="112">
        <v>16061689.83431289</v>
      </c>
      <c r="D154" s="112">
        <v>9547951.9471128564</v>
      </c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</row>
    <row r="155" spans="1:23">
      <c r="A155" s="114" t="s">
        <v>117</v>
      </c>
      <c r="B155" s="114" t="s">
        <v>52</v>
      </c>
      <c r="C155" s="112">
        <v>26325176.908955261</v>
      </c>
      <c r="D155" s="112">
        <v>15723423.617898609</v>
      </c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</row>
    <row r="156" spans="1:23">
      <c r="A156" s="114" t="s">
        <v>117</v>
      </c>
      <c r="B156" s="114" t="s">
        <v>53</v>
      </c>
      <c r="C156" s="112">
        <v>1356369.893388232</v>
      </c>
      <c r="D156" s="112">
        <v>1049133.3576962899</v>
      </c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</row>
    <row r="157" spans="1:23">
      <c r="A157" s="114" t="s">
        <v>117</v>
      </c>
      <c r="B157" s="114" t="s">
        <v>54</v>
      </c>
      <c r="C157" s="112">
        <v>3482487.1002432159</v>
      </c>
      <c r="D157" s="112">
        <v>1800520.7433728131</v>
      </c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</row>
    <row r="158" spans="1:23">
      <c r="A158" s="114" t="s">
        <v>117</v>
      </c>
      <c r="B158" s="114" t="s">
        <v>55</v>
      </c>
      <c r="C158" s="112">
        <v>3370038.9340755879</v>
      </c>
      <c r="D158" s="112">
        <v>1785973.862278007</v>
      </c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</row>
    <row r="159" spans="1:23">
      <c r="A159" s="114" t="s">
        <v>117</v>
      </c>
      <c r="B159" s="114" t="s">
        <v>56</v>
      </c>
      <c r="C159" s="112">
        <v>4800673.2634612359</v>
      </c>
      <c r="D159" s="112">
        <v>2060653.807908294</v>
      </c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</row>
    <row r="160" spans="1:23">
      <c r="A160" s="114" t="s">
        <v>117</v>
      </c>
      <c r="B160" s="114" t="s">
        <v>57</v>
      </c>
      <c r="C160" s="112">
        <v>11366785.968068291</v>
      </c>
      <c r="D160" s="112">
        <v>7073901.3891963568</v>
      </c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</row>
    <row r="161" spans="1:23">
      <c r="A161" s="114" t="s">
        <v>117</v>
      </c>
      <c r="B161" s="114" t="s">
        <v>58</v>
      </c>
      <c r="C161" s="112">
        <v>8275595.7386781378</v>
      </c>
      <c r="D161" s="112">
        <v>3452220.7465762929</v>
      </c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</row>
    <row r="162" spans="1:23">
      <c r="A162" s="114" t="s">
        <v>117</v>
      </c>
      <c r="B162" s="114" t="s">
        <v>59</v>
      </c>
      <c r="C162" s="112">
        <v>3538859.667754706</v>
      </c>
      <c r="D162" s="112">
        <v>771931.26972407335</v>
      </c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</row>
    <row r="163" spans="1:23">
      <c r="A163" s="114" t="s">
        <v>117</v>
      </c>
      <c r="B163" s="114" t="s">
        <v>60</v>
      </c>
      <c r="C163" s="112">
        <v>8964300.8575780299</v>
      </c>
      <c r="D163" s="112">
        <v>3195900.6039728438</v>
      </c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</row>
    <row r="164" spans="1:23">
      <c r="A164" s="114" t="s">
        <v>117</v>
      </c>
      <c r="B164" s="114" t="s">
        <v>61</v>
      </c>
      <c r="C164" s="112">
        <v>6193165.2767007174</v>
      </c>
      <c r="D164" s="112">
        <v>4305975.1491739061</v>
      </c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</row>
    <row r="165" spans="1:23">
      <c r="A165" s="114" t="s">
        <v>117</v>
      </c>
      <c r="B165" s="114" t="s">
        <v>62</v>
      </c>
      <c r="C165" s="112">
        <v>503055.13998597529</v>
      </c>
      <c r="D165" s="112">
        <v>356291.02185688057</v>
      </c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</row>
    <row r="166" spans="1:23">
      <c r="A166" s="114" t="s">
        <v>117</v>
      </c>
      <c r="B166" s="114" t="s">
        <v>63</v>
      </c>
      <c r="C166" s="112">
        <v>4603209.1766146487</v>
      </c>
      <c r="D166" s="112">
        <v>2592336.1653539389</v>
      </c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</row>
    <row r="167" spans="1:23">
      <c r="A167" s="114" t="s">
        <v>117</v>
      </c>
      <c r="B167" s="114" t="s">
        <v>6</v>
      </c>
      <c r="C167" s="116">
        <v>210372924</v>
      </c>
      <c r="D167" s="116">
        <v>134807704</v>
      </c>
      <c r="E167" s="116">
        <v>0</v>
      </c>
      <c r="F167" s="116">
        <v>0</v>
      </c>
      <c r="G167" s="116">
        <v>0</v>
      </c>
      <c r="H167" s="116">
        <v>0</v>
      </c>
      <c r="I167" s="116">
        <v>0</v>
      </c>
      <c r="J167" s="116">
        <v>0</v>
      </c>
      <c r="K167" s="116">
        <v>0</v>
      </c>
      <c r="L167" s="116">
        <v>0</v>
      </c>
      <c r="M167" s="116">
        <v>0</v>
      </c>
      <c r="N167" s="116">
        <v>0</v>
      </c>
      <c r="O167" s="116">
        <v>0</v>
      </c>
      <c r="P167" s="116">
        <v>0</v>
      </c>
      <c r="Q167" s="116">
        <v>0</v>
      </c>
      <c r="R167" s="116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</row>
  </sheetData>
  <mergeCells count="4">
    <mergeCell ref="A1:J1"/>
    <mergeCell ref="A11:J11"/>
    <mergeCell ref="A42:J42"/>
    <mergeCell ref="A74:K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9F2B1"/>
  </sheetPr>
  <dimension ref="A1:W113"/>
  <sheetViews>
    <sheetView topLeftCell="A88" workbookViewId="0">
      <selection activeCell="W113" sqref="C113:W113"/>
    </sheetView>
  </sheetViews>
  <sheetFormatPr baseColWidth="10" defaultRowHeight="16"/>
  <cols>
    <col min="1" max="1" width="21.6640625" style="110" customWidth="1"/>
    <col min="2" max="2" width="16.33203125" style="110" customWidth="1"/>
    <col min="3" max="4" width="15" style="110" bestFit="1" customWidth="1"/>
    <col min="5" max="6" width="15.83203125" style="110" bestFit="1" customWidth="1"/>
    <col min="7" max="11" width="15" style="110" bestFit="1" customWidth="1"/>
    <col min="12" max="12" width="18.1640625" style="110" customWidth="1"/>
    <col min="13" max="13" width="15.83203125" style="110" bestFit="1" customWidth="1"/>
    <col min="14" max="23" width="15" style="110" bestFit="1" customWidth="1"/>
    <col min="24" max="55" width="10.83203125" style="110" customWidth="1"/>
    <col min="56" max="16384" width="10.83203125" style="110"/>
  </cols>
  <sheetData>
    <row r="1" spans="1:22" ht="26" customHeight="1">
      <c r="A1" s="132" t="s">
        <v>118</v>
      </c>
      <c r="B1" s="133"/>
      <c r="C1" s="133"/>
      <c r="D1" s="133"/>
      <c r="E1" s="133"/>
      <c r="F1" s="133"/>
      <c r="G1" s="133"/>
      <c r="H1" s="133"/>
      <c r="I1" s="133"/>
      <c r="J1" s="133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SUM(B29:D29)</f>
        <v>-26484689.873610541</v>
      </c>
      <c r="F5" s="64">
        <f>SUM(B51:D51)</f>
        <v>-38190246.157471083</v>
      </c>
    </row>
    <row r="6" spans="1:22" ht="19" customHeight="1">
      <c r="B6" s="4"/>
      <c r="D6" s="20" t="s">
        <v>22</v>
      </c>
      <c r="E6" s="65">
        <f>SUM(E29:P29)</f>
        <v>-38316177.775714673</v>
      </c>
      <c r="F6" s="66">
        <f>SUM(E51:P51)</f>
        <v>-64378845.877599247</v>
      </c>
      <c r="K6" s="32"/>
      <c r="L6" s="32"/>
      <c r="M6" s="32"/>
    </row>
    <row r="7" spans="1:22" ht="17" customHeight="1" thickBot="1">
      <c r="D7" s="21" t="s">
        <v>93</v>
      </c>
      <c r="E7" s="67">
        <f>SUM(Q29:V29)</f>
        <v>0</v>
      </c>
      <c r="F7" s="68">
        <f>SUM(Q51:V51)</f>
        <v>-3628549.2471015733</v>
      </c>
    </row>
    <row r="8" spans="1:22" ht="20" customHeight="1" thickTop="1" thickBot="1">
      <c r="D8" s="22" t="s">
        <v>6</v>
      </c>
      <c r="E8" s="69">
        <f>SUM(E5:E7)</f>
        <v>-64800867.649325214</v>
      </c>
      <c r="F8" s="70">
        <f>SUM(F5:F7)</f>
        <v>-106197641.28217191</v>
      </c>
    </row>
    <row r="9" spans="1:22" ht="19" customHeight="1">
      <c r="B9" s="9"/>
    </row>
    <row r="10" spans="1:22" ht="17" customHeight="1"/>
    <row r="11" spans="1:22" ht="26" customHeight="1">
      <c r="A11" s="134" t="s">
        <v>94</v>
      </c>
      <c r="B11" s="133"/>
      <c r="C11" s="133"/>
      <c r="D11" s="133"/>
      <c r="E11" s="133"/>
      <c r="F11" s="133"/>
      <c r="G11" s="133"/>
      <c r="H11" s="133"/>
      <c r="I11" s="133"/>
      <c r="J11" s="133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7" t="s">
        <v>64</v>
      </c>
      <c r="B16" s="74">
        <f>'Sales Scenario Analysis'!C72-'Sales Scenario Analysis'!C58</f>
        <v>-193189.71297823923</v>
      </c>
      <c r="C16" s="74">
        <f>'Sales Scenario Analysis'!D72-'Sales Scenario Analysis'!D58</f>
        <v>-210343.68044278288</v>
      </c>
      <c r="D16" s="74">
        <f>'Sales Scenario Analysis'!E72-'Sales Scenario Analysis'!E58</f>
        <v>-255578.68083468452</v>
      </c>
      <c r="E16" s="74">
        <f>'Sales Scenario Analysis'!F72-'Sales Scenario Analysis'!F58</f>
        <v>-296199.52768399613</v>
      </c>
      <c r="F16" s="74">
        <f>'Sales Scenario Analysis'!G72-'Sales Scenario Analysis'!G58</f>
        <v>-280665.34901277116</v>
      </c>
      <c r="G16" s="74">
        <f>'Sales Scenario Analysis'!H72-'Sales Scenario Analysis'!H58</f>
        <v>-115795.20245167671</v>
      </c>
      <c r="H16" s="74">
        <f>'Sales Scenario Analysis'!I72-'Sales Scenario Analysis'!I58</f>
        <v>-55380.351355797262</v>
      </c>
      <c r="I16" s="74">
        <f>'Sales Scenario Analysis'!J72-'Sales Scenario Analysis'!J58</f>
        <v>-66803.789350032341</v>
      </c>
      <c r="J16" s="74">
        <f>'Sales Scenario Analysis'!K72-'Sales Scenario Analysis'!K58</f>
        <v>-57147.280390489614</v>
      </c>
      <c r="K16" s="74">
        <f>'Sales Scenario Analysis'!L72-'Sales Scenario Analysis'!L58</f>
        <v>-27169.384617657517</v>
      </c>
      <c r="L16" s="74">
        <f>'Sales Scenario Analysis'!M72-'Sales Scenario Analysis'!M58</f>
        <v>-33956.894145980477</v>
      </c>
      <c r="M16" s="74">
        <f>'Sales Scenario Analysis'!N72-'Sales Scenario Analysis'!N58</f>
        <v>-28636.178994415794</v>
      </c>
      <c r="N16" s="74">
        <f>'Sales Scenario Analysis'!O72-'Sales Scenario Analysis'!O58</f>
        <v>-16355.892090370646</v>
      </c>
      <c r="O16" s="74">
        <f>'Sales Scenario Analysis'!P72-'Sales Scenario Analysis'!P58</f>
        <v>-21118.764581929659</v>
      </c>
      <c r="P16" s="74">
        <f>'Sales Scenario Analysis'!Q72-'Sales Scenario Analysis'!Q58</f>
        <v>-27397.595806484343</v>
      </c>
      <c r="Q16" s="74">
        <f>'Sales Scenario Analysis'!R72-'Sales Scenario Analysis'!R58</f>
        <v>0</v>
      </c>
      <c r="R16" s="74">
        <f>'Sales Scenario Analysis'!S72-'Sales Scenario Analysis'!S58</f>
        <v>0</v>
      </c>
      <c r="S16" s="74">
        <f>'Sales Scenario Analysis'!T72-'Sales Scenario Analysis'!T58</f>
        <v>0</v>
      </c>
      <c r="T16" s="74">
        <f>'Sales Scenario Analysis'!U72-'Sales Scenario Analysis'!U58</f>
        <v>0</v>
      </c>
      <c r="U16" s="74">
        <f>'Sales Scenario Analysis'!V72-'Sales Scenario Analysis'!V58</f>
        <v>0</v>
      </c>
      <c r="V16" s="74">
        <f>'Sales Scenario Analysis'!W72-'Sales Scenario Analysis'!W58</f>
        <v>0</v>
      </c>
    </row>
    <row r="17" spans="1:22">
      <c r="A17" s="7" t="s">
        <v>65</v>
      </c>
      <c r="B17" s="74">
        <f>'Sales Scenario Analysis'!C73-'Sales Scenario Analysis'!C59</f>
        <v>-21793.130717193118</v>
      </c>
      <c r="C17" s="74">
        <f>'Sales Scenario Analysis'!D73-'Sales Scenario Analysis'!D59</f>
        <v>-34447.416424627867</v>
      </c>
      <c r="D17" s="74">
        <f>'Sales Scenario Analysis'!E73-'Sales Scenario Analysis'!E59</f>
        <v>-64205.080549749488</v>
      </c>
      <c r="E17" s="74">
        <f>'Sales Scenario Analysis'!F73-'Sales Scenario Analysis'!F59</f>
        <v>-113377.76393231365</v>
      </c>
      <c r="F17" s="74">
        <f>'Sales Scenario Analysis'!G73-'Sales Scenario Analysis'!G59</f>
        <v>-105499.82951122493</v>
      </c>
      <c r="G17" s="74">
        <f>'Sales Scenario Analysis'!H73-'Sales Scenario Analysis'!H59</f>
        <v>-14366.323497834375</v>
      </c>
      <c r="H17" s="74">
        <f>'Sales Scenario Analysis'!I73-'Sales Scenario Analysis'!I59</f>
        <v>-5630.0856559120803</v>
      </c>
      <c r="I17" s="74">
        <f>'Sales Scenario Analysis'!J73-'Sales Scenario Analysis'!J59</f>
        <v>-12278.62589878001</v>
      </c>
      <c r="J17" s="74">
        <f>'Sales Scenario Analysis'!K73-'Sales Scenario Analysis'!K59</f>
        <v>-5805.333799774191</v>
      </c>
      <c r="K17" s="74">
        <f>'Sales Scenario Analysis'!L73-'Sales Scenario Analysis'!L59</f>
        <v>-1754.7609064391145</v>
      </c>
      <c r="L17" s="74">
        <f>'Sales Scenario Analysis'!M73-'Sales Scenario Analysis'!M59</f>
        <v>-6355.0706673561945</v>
      </c>
      <c r="M17" s="74">
        <f>'Sales Scenario Analysis'!N73-'Sales Scenario Analysis'!N59</f>
        <v>-3309.7859572579473</v>
      </c>
      <c r="N17" s="74">
        <f>'Sales Scenario Analysis'!O73-'Sales Scenario Analysis'!O59</f>
        <v>-1718.577288348024</v>
      </c>
      <c r="O17" s="74">
        <f>'Sales Scenario Analysis'!P73-'Sales Scenario Analysis'!P59</f>
        <v>-4862.4718362735002</v>
      </c>
      <c r="P17" s="74">
        <f>'Sales Scenario Analysis'!Q73-'Sales Scenario Analysis'!Q59</f>
        <v>-8719.7140385469538</v>
      </c>
      <c r="Q17" s="74">
        <f>'Sales Scenario Analysis'!R73-'Sales Scenario Analysis'!R59</f>
        <v>0</v>
      </c>
      <c r="R17" s="74">
        <f>'Sales Scenario Analysis'!S73-'Sales Scenario Analysis'!S59</f>
        <v>0</v>
      </c>
      <c r="S17" s="74">
        <f>'Sales Scenario Analysis'!T73-'Sales Scenario Analysis'!T59</f>
        <v>0</v>
      </c>
      <c r="T17" s="74">
        <f>'Sales Scenario Analysis'!U73-'Sales Scenario Analysis'!U59</f>
        <v>0</v>
      </c>
      <c r="U17" s="74">
        <f>'Sales Scenario Analysis'!V73-'Sales Scenario Analysis'!V59</f>
        <v>0</v>
      </c>
      <c r="V17" s="74">
        <f>'Sales Scenario Analysis'!W73-'Sales Scenario Analysis'!W59</f>
        <v>0</v>
      </c>
    </row>
    <row r="18" spans="1:22">
      <c r="A18" s="7" t="s">
        <v>44</v>
      </c>
      <c r="B18" s="74">
        <f>'Sales Scenario Analysis'!C74-'Sales Scenario Analysis'!C60</f>
        <v>66439.146899870888</v>
      </c>
      <c r="C18" s="74">
        <f>'Sales Scenario Analysis'!D74-'Sales Scenario Analysis'!D60</f>
        <v>53188.844479440188</v>
      </c>
      <c r="D18" s="74">
        <f>'Sales Scenario Analysis'!E74-'Sales Scenario Analysis'!E60</f>
        <v>32250.215741245047</v>
      </c>
      <c r="E18" s="74">
        <f>'Sales Scenario Analysis'!F74-'Sales Scenario Analysis'!F60</f>
        <v>-24261.895332849512</v>
      </c>
      <c r="F18" s="74">
        <f>'Sales Scenario Analysis'!G74-'Sales Scenario Analysis'!G60</f>
        <v>-21194.6679452237</v>
      </c>
      <c r="G18" s="74">
        <f>'Sales Scenario Analysis'!H74-'Sales Scenario Analysis'!H60</f>
        <v>40874.204666515812</v>
      </c>
      <c r="H18" s="74">
        <f>'Sales Scenario Analysis'!I74-'Sales Scenario Analysis'!I60</f>
        <v>20832.689417641785</v>
      </c>
      <c r="I18" s="74">
        <f>'Sales Scenario Analysis'!J74-'Sales Scenario Analysis'!J60</f>
        <v>17042.046097536106</v>
      </c>
      <c r="J18" s="74">
        <f>'Sales Scenario Analysis'!K74-'Sales Scenario Analysis'!K60</f>
        <v>21729.16835651669</v>
      </c>
      <c r="K18" s="74">
        <f>'Sales Scenario Analysis'!L74-'Sales Scenario Analysis'!L60</f>
        <v>12210.802334131004</v>
      </c>
      <c r="L18" s="74">
        <f>'Sales Scenario Analysis'!M74-'Sales Scenario Analysis'!M60</f>
        <v>8453.0694493097253</v>
      </c>
      <c r="M18" s="74">
        <f>'Sales Scenario Analysis'!N74-'Sales Scenario Analysis'!N60</f>
        <v>11109.965736026381</v>
      </c>
      <c r="N18" s="74">
        <f>'Sales Scenario Analysis'!O74-'Sales Scenario Analysis'!O60</f>
        <v>7112.0790212018765</v>
      </c>
      <c r="O18" s="74">
        <f>'Sales Scenario Analysis'!P74-'Sales Scenario Analysis'!P60</f>
        <v>4990.0156701352971</v>
      </c>
      <c r="P18" s="74">
        <f>'Sales Scenario Analysis'!Q74-'Sales Scenario Analysis'!Q60</f>
        <v>2531.4899826110632</v>
      </c>
      <c r="Q18" s="74">
        <f>'Sales Scenario Analysis'!R74-'Sales Scenario Analysis'!R60</f>
        <v>0</v>
      </c>
      <c r="R18" s="74">
        <f>'Sales Scenario Analysis'!S74-'Sales Scenario Analysis'!S60</f>
        <v>0</v>
      </c>
      <c r="S18" s="74">
        <f>'Sales Scenario Analysis'!T74-'Sales Scenario Analysis'!T60</f>
        <v>0</v>
      </c>
      <c r="T18" s="74">
        <f>'Sales Scenario Analysis'!U74-'Sales Scenario Analysis'!U60</f>
        <v>0</v>
      </c>
      <c r="U18" s="74">
        <f>'Sales Scenario Analysis'!V74-'Sales Scenario Analysis'!V60</f>
        <v>0</v>
      </c>
      <c r="V18" s="74">
        <f>'Sales Scenario Analysis'!W74-'Sales Scenario Analysis'!W60</f>
        <v>0</v>
      </c>
    </row>
    <row r="19" spans="1:22">
      <c r="A19" s="7" t="s">
        <v>48</v>
      </c>
      <c r="B19" s="74">
        <f>'Sales Scenario Analysis'!C75-'Sales Scenario Analysis'!C61</f>
        <v>-230838.3638715946</v>
      </c>
      <c r="C19" s="74">
        <f>'Sales Scenario Analysis'!D75-'Sales Scenario Analysis'!D61</f>
        <v>-253584.33787663901</v>
      </c>
      <c r="D19" s="74">
        <f>'Sales Scenario Analysis'!E75-'Sales Scenario Analysis'!E61</f>
        <v>-321483.06708713801</v>
      </c>
      <c r="E19" s="74">
        <f>'Sales Scenario Analysis'!F75-'Sales Scenario Analysis'!F61</f>
        <v>-368179.9008731239</v>
      </c>
      <c r="F19" s="74">
        <f>'Sales Scenario Analysis'!G75-'Sales Scenario Analysis'!G61</f>
        <v>-347997.34200740594</v>
      </c>
      <c r="G19" s="74">
        <f>'Sales Scenario Analysis'!H75-'Sales Scenario Analysis'!H61</f>
        <v>-144967.50071707641</v>
      </c>
      <c r="H19" s="74">
        <f>'Sales Scenario Analysis'!I75-'Sales Scenario Analysis'!I61</f>
        <v>-88534.872880987066</v>
      </c>
      <c r="I19" s="74">
        <f>'Sales Scenario Analysis'!J75-'Sales Scenario Analysis'!J61</f>
        <v>-106314.51321084698</v>
      </c>
      <c r="J19" s="74">
        <f>'Sales Scenario Analysis'!K75-'Sales Scenario Analysis'!K61</f>
        <v>-88340.726366930117</v>
      </c>
      <c r="K19" s="74">
        <f>'Sales Scenario Analysis'!L75-'Sales Scenario Analysis'!L61</f>
        <v>-43696.872986723145</v>
      </c>
      <c r="L19" s="74">
        <f>'Sales Scenario Analysis'!M75-'Sales Scenario Analysis'!M61</f>
        <v>-53630.858163681638</v>
      </c>
      <c r="M19" s="74">
        <f>'Sales Scenario Analysis'!N75-'Sales Scenario Analysis'!N61</f>
        <v>-47921.696905794262</v>
      </c>
      <c r="N19" s="74">
        <f>'Sales Scenario Analysis'!O75-'Sales Scenario Analysis'!O61</f>
        <v>-23224.415275437699</v>
      </c>
      <c r="O19" s="74">
        <f>'Sales Scenario Analysis'!P75-'Sales Scenario Analysis'!P61</f>
        <v>-31215.039925879915</v>
      </c>
      <c r="P19" s="74">
        <f>'Sales Scenario Analysis'!Q75-'Sales Scenario Analysis'!Q61</f>
        <v>-40759.795456530061</v>
      </c>
      <c r="Q19" s="74">
        <f>'Sales Scenario Analysis'!R75-'Sales Scenario Analysis'!R61</f>
        <v>0</v>
      </c>
      <c r="R19" s="74">
        <f>'Sales Scenario Analysis'!S75-'Sales Scenario Analysis'!S61</f>
        <v>0</v>
      </c>
      <c r="S19" s="74">
        <f>'Sales Scenario Analysis'!T75-'Sales Scenario Analysis'!T61</f>
        <v>0</v>
      </c>
      <c r="T19" s="74">
        <f>'Sales Scenario Analysis'!U75-'Sales Scenario Analysis'!U61</f>
        <v>0</v>
      </c>
      <c r="U19" s="74">
        <f>'Sales Scenario Analysis'!V75-'Sales Scenario Analysis'!V61</f>
        <v>0</v>
      </c>
      <c r="V19" s="74">
        <f>'Sales Scenario Analysis'!W75-'Sales Scenario Analysis'!W61</f>
        <v>0</v>
      </c>
    </row>
    <row r="20" spans="1:22">
      <c r="A20" s="7" t="s">
        <v>66</v>
      </c>
      <c r="B20" s="74">
        <f>'Sales Scenario Analysis'!C76-'Sales Scenario Analysis'!C62</f>
        <v>-89350.574979566416</v>
      </c>
      <c r="C20" s="74">
        <f>'Sales Scenario Analysis'!D76-'Sales Scenario Analysis'!D62</f>
        <v>-99702.649875023519</v>
      </c>
      <c r="D20" s="74">
        <f>'Sales Scenario Analysis'!E76-'Sales Scenario Analysis'!E62</f>
        <v>-131808.16962367384</v>
      </c>
      <c r="E20" s="74">
        <f>'Sales Scenario Analysis'!F76-'Sales Scenario Analysis'!F62</f>
        <v>-190739.9272743332</v>
      </c>
      <c r="F20" s="74">
        <f>'Sales Scenario Analysis'!G76-'Sales Scenario Analysis'!G62</f>
        <v>-177718.64314229554</v>
      </c>
      <c r="G20" s="74">
        <f>'Sales Scenario Analysis'!H76-'Sales Scenario Analysis'!H62</f>
        <v>-60344.389971635333</v>
      </c>
      <c r="H20" s="74">
        <f>'Sales Scenario Analysis'!I76-'Sales Scenario Analysis'!I62</f>
        <v>-26648.662940859998</v>
      </c>
      <c r="I20" s="74">
        <f>'Sales Scenario Analysis'!J76-'Sales Scenario Analysis'!J62</f>
        <v>-34681.093332331511</v>
      </c>
      <c r="J20" s="74">
        <f>'Sales Scenario Analysis'!K76-'Sales Scenario Analysis'!K62</f>
        <v>-27347.951440286677</v>
      </c>
      <c r="K20" s="74">
        <f>'Sales Scenario Analysis'!L76-'Sales Scenario Analysis'!L62</f>
        <v>-13673.972904227179</v>
      </c>
      <c r="L20" s="74">
        <f>'Sales Scenario Analysis'!M76-'Sales Scenario Analysis'!M62</f>
        <v>-17896.207539447641</v>
      </c>
      <c r="M20" s="74">
        <f>'Sales Scenario Analysis'!N76-'Sales Scenario Analysis'!N62</f>
        <v>-15102.077657368383</v>
      </c>
      <c r="N20" s="74">
        <f>'Sales Scenario Analysis'!O76-'Sales Scenario Analysis'!O62</f>
        <v>-8549.5352226970135</v>
      </c>
      <c r="O20" s="74">
        <f>'Sales Scenario Analysis'!P76-'Sales Scenario Analysis'!P62</f>
        <v>-12478.780910965055</v>
      </c>
      <c r="P20" s="74">
        <f>'Sales Scenario Analysis'!Q76-'Sales Scenario Analysis'!Q62</f>
        <v>-17200.636373452959</v>
      </c>
      <c r="Q20" s="74">
        <f>'Sales Scenario Analysis'!R76-'Sales Scenario Analysis'!R62</f>
        <v>0</v>
      </c>
      <c r="R20" s="74">
        <f>'Sales Scenario Analysis'!S76-'Sales Scenario Analysis'!S62</f>
        <v>0</v>
      </c>
      <c r="S20" s="74">
        <f>'Sales Scenario Analysis'!T76-'Sales Scenario Analysis'!T62</f>
        <v>0</v>
      </c>
      <c r="T20" s="74">
        <f>'Sales Scenario Analysis'!U76-'Sales Scenario Analysis'!U62</f>
        <v>0</v>
      </c>
      <c r="U20" s="74">
        <f>'Sales Scenario Analysis'!V76-'Sales Scenario Analysis'!V62</f>
        <v>0</v>
      </c>
      <c r="V20" s="74">
        <f>'Sales Scenario Analysis'!W76-'Sales Scenario Analysis'!W62</f>
        <v>0</v>
      </c>
    </row>
    <row r="21" spans="1:22">
      <c r="A21" s="7" t="s">
        <v>53</v>
      </c>
      <c r="B21" s="74">
        <f>'Sales Scenario Analysis'!C77-'Sales Scenario Analysis'!C63</f>
        <v>-197063.71089904895</v>
      </c>
      <c r="C21" s="74">
        <f>'Sales Scenario Analysis'!D77-'Sales Scenario Analysis'!D63</f>
        <v>-206860.87190507131</v>
      </c>
      <c r="D21" s="74">
        <f>'Sales Scenario Analysis'!E77-'Sales Scenario Analysis'!E63</f>
        <v>-245228.56813198549</v>
      </c>
      <c r="E21" s="74">
        <f>'Sales Scenario Analysis'!F77-'Sales Scenario Analysis'!F63</f>
        <v>-301818.22912449413</v>
      </c>
      <c r="F21" s="74">
        <f>'Sales Scenario Analysis'!G77-'Sales Scenario Analysis'!G63</f>
        <v>-282730.10555170709</v>
      </c>
      <c r="G21" s="74">
        <f>'Sales Scenario Analysis'!H77-'Sales Scenario Analysis'!H63</f>
        <v>-131208.6857629813</v>
      </c>
      <c r="H21" s="74">
        <f>'Sales Scenario Analysis'!I77-'Sales Scenario Analysis'!I63</f>
        <v>-60048.127120524645</v>
      </c>
      <c r="I21" s="74">
        <f>'Sales Scenario Analysis'!J77-'Sales Scenario Analysis'!J63</f>
        <v>-70211.873088473105</v>
      </c>
      <c r="J21" s="74">
        <f>'Sales Scenario Analysis'!K77-'Sales Scenario Analysis'!K63</f>
        <v>-61629.068728600512</v>
      </c>
      <c r="K21" s="74">
        <f>'Sales Scenario Analysis'!L77-'Sales Scenario Analysis'!L63</f>
        <v>-32473.730786136468</v>
      </c>
      <c r="L21" s="74">
        <f>'Sales Scenario Analysis'!M77-'Sales Scenario Analysis'!M63</f>
        <v>-35380.868850621744</v>
      </c>
      <c r="M21" s="74">
        <f>'Sales Scenario Analysis'!N77-'Sales Scenario Analysis'!N63</f>
        <v>-33158.150402469561</v>
      </c>
      <c r="N21" s="74">
        <f>'Sales Scenario Analysis'!O77-'Sales Scenario Analysis'!O63</f>
        <v>-20143.411091173301</v>
      </c>
      <c r="O21" s="74">
        <f>'Sales Scenario Analysis'!P77-'Sales Scenario Analysis'!P63</f>
        <v>-25548.334795409814</v>
      </c>
      <c r="P21" s="74">
        <f>'Sales Scenario Analysis'!Q77-'Sales Scenario Analysis'!Q63</f>
        <v>-31828.53691971011</v>
      </c>
      <c r="Q21" s="74">
        <f>'Sales Scenario Analysis'!R77-'Sales Scenario Analysis'!R63</f>
        <v>0</v>
      </c>
      <c r="R21" s="74">
        <f>'Sales Scenario Analysis'!S77-'Sales Scenario Analysis'!S63</f>
        <v>0</v>
      </c>
      <c r="S21" s="74">
        <f>'Sales Scenario Analysis'!T77-'Sales Scenario Analysis'!T63</f>
        <v>0</v>
      </c>
      <c r="T21" s="74">
        <f>'Sales Scenario Analysis'!U77-'Sales Scenario Analysis'!U63</f>
        <v>0</v>
      </c>
      <c r="U21" s="74">
        <f>'Sales Scenario Analysis'!V77-'Sales Scenario Analysis'!V63</f>
        <v>0</v>
      </c>
      <c r="V21" s="74">
        <f>'Sales Scenario Analysis'!W77-'Sales Scenario Analysis'!W63</f>
        <v>0</v>
      </c>
    </row>
    <row r="22" spans="1:22">
      <c r="A22" s="7" t="s">
        <v>67</v>
      </c>
      <c r="B22" s="74">
        <f>'Sales Scenario Analysis'!C78-'Sales Scenario Analysis'!C64</f>
        <v>64223.0280936083</v>
      </c>
      <c r="C22" s="74">
        <f>'Sales Scenario Analysis'!D78-'Sales Scenario Analysis'!D64</f>
        <v>58365.550888071302</v>
      </c>
      <c r="D22" s="74">
        <f>'Sales Scenario Analysis'!E78-'Sales Scenario Analysis'!E64</f>
        <v>39017.697338883183</v>
      </c>
      <c r="E22" s="74">
        <f>'Sales Scenario Analysis'!F78-'Sales Scenario Analysis'!F64</f>
        <v>-32040.722704643704</v>
      </c>
      <c r="F22" s="74">
        <f>'Sales Scenario Analysis'!G78-'Sales Scenario Analysis'!G64</f>
        <v>-25572.580846530109</v>
      </c>
      <c r="G22" s="74">
        <f>'Sales Scenario Analysis'!H78-'Sales Scenario Analysis'!H64</f>
        <v>40129.806588539999</v>
      </c>
      <c r="H22" s="74">
        <f>'Sales Scenario Analysis'!I78-'Sales Scenario Analysis'!I64</f>
        <v>21410.620154149103</v>
      </c>
      <c r="I22" s="74">
        <f>'Sales Scenario Analysis'!J78-'Sales Scenario Analysis'!J64</f>
        <v>16512.551152329717</v>
      </c>
      <c r="J22" s="74">
        <f>'Sales Scenario Analysis'!K78-'Sales Scenario Analysis'!K64</f>
        <v>20474.968503254699</v>
      </c>
      <c r="K22" s="74">
        <f>'Sales Scenario Analysis'!L78-'Sales Scenario Analysis'!L64</f>
        <v>10600.744944101898</v>
      </c>
      <c r="L22" s="74">
        <f>'Sales Scenario Analysis'!M78-'Sales Scenario Analysis'!M64</f>
        <v>8144.3765930563968</v>
      </c>
      <c r="M22" s="74">
        <f>'Sales Scenario Analysis'!N78-'Sales Scenario Analysis'!N64</f>
        <v>9898.9886127474019</v>
      </c>
      <c r="N22" s="74">
        <f>'Sales Scenario Analysis'!O78-'Sales Scenario Analysis'!O64</f>
        <v>6067.4769899393141</v>
      </c>
      <c r="O22" s="74">
        <f>'Sales Scenario Analysis'!P78-'Sales Scenario Analysis'!P64</f>
        <v>4012.8988729031116</v>
      </c>
      <c r="P22" s="74">
        <f>'Sales Scenario Analysis'!Q78-'Sales Scenario Analysis'!Q64</f>
        <v>1322.0205754229391</v>
      </c>
      <c r="Q22" s="74">
        <f>'Sales Scenario Analysis'!R78-'Sales Scenario Analysis'!R64</f>
        <v>0</v>
      </c>
      <c r="R22" s="74">
        <f>'Sales Scenario Analysis'!S78-'Sales Scenario Analysis'!S64</f>
        <v>0</v>
      </c>
      <c r="S22" s="74">
        <f>'Sales Scenario Analysis'!T78-'Sales Scenario Analysis'!T64</f>
        <v>0</v>
      </c>
      <c r="T22" s="74">
        <f>'Sales Scenario Analysis'!U78-'Sales Scenario Analysis'!U64</f>
        <v>0</v>
      </c>
      <c r="U22" s="74">
        <f>'Sales Scenario Analysis'!V78-'Sales Scenario Analysis'!V64</f>
        <v>0</v>
      </c>
      <c r="V22" s="74">
        <f>'Sales Scenario Analysis'!W78-'Sales Scenario Analysis'!W64</f>
        <v>0</v>
      </c>
    </row>
    <row r="23" spans="1:22">
      <c r="A23" s="7" t="s">
        <v>68</v>
      </c>
      <c r="B23" s="74">
        <f>'Sales Scenario Analysis'!C79-'Sales Scenario Analysis'!C65</f>
        <v>63335.841080206679</v>
      </c>
      <c r="C23" s="74">
        <f>'Sales Scenario Analysis'!D79-'Sales Scenario Analysis'!D65</f>
        <v>54308.419823314485</v>
      </c>
      <c r="D23" s="74">
        <f>'Sales Scenario Analysis'!E79-'Sales Scenario Analysis'!E65</f>
        <v>34460.811649145457</v>
      </c>
      <c r="E23" s="74">
        <f>'Sales Scenario Analysis'!F79-'Sales Scenario Analysis'!F65</f>
        <v>-26858.586945311981</v>
      </c>
      <c r="F23" s="74">
        <f>'Sales Scenario Analysis'!G79-'Sales Scenario Analysis'!G65</f>
        <v>-21639.35544976544</v>
      </c>
      <c r="G23" s="74">
        <f>'Sales Scenario Analysis'!H79-'Sales Scenario Analysis'!H65</f>
        <v>38710.215265280101</v>
      </c>
      <c r="H23" s="74">
        <f>'Sales Scenario Analysis'!I79-'Sales Scenario Analysis'!I65</f>
        <v>20456.647427583812</v>
      </c>
      <c r="I23" s="74">
        <f>'Sales Scenario Analysis'!J79-'Sales Scenario Analysis'!J65</f>
        <v>16057.418197793479</v>
      </c>
      <c r="J23" s="74">
        <f>'Sales Scenario Analysis'!K79-'Sales Scenario Analysis'!K65</f>
        <v>20506.232175512414</v>
      </c>
      <c r="K23" s="74">
        <f>'Sales Scenario Analysis'!L79-'Sales Scenario Analysis'!L65</f>
        <v>11052.785904699587</v>
      </c>
      <c r="L23" s="74">
        <f>'Sales Scenario Analysis'!M79-'Sales Scenario Analysis'!M65</f>
        <v>7832.1147580585966</v>
      </c>
      <c r="M23" s="74">
        <f>'Sales Scenario Analysis'!N79-'Sales Scenario Analysis'!N65</f>
        <v>9921.6850696127804</v>
      </c>
      <c r="N23" s="74">
        <f>'Sales Scenario Analysis'!O79-'Sales Scenario Analysis'!O65</f>
        <v>6186.8504977843259</v>
      </c>
      <c r="O23" s="74">
        <f>'Sales Scenario Analysis'!P79-'Sales Scenario Analysis'!P65</f>
        <v>4032.9842567457963</v>
      </c>
      <c r="P23" s="74">
        <f>'Sales Scenario Analysis'!Q79-'Sales Scenario Analysis'!Q65</f>
        <v>1481.8767489011079</v>
      </c>
      <c r="Q23" s="74">
        <f>'Sales Scenario Analysis'!R79-'Sales Scenario Analysis'!R65</f>
        <v>0</v>
      </c>
      <c r="R23" s="74">
        <f>'Sales Scenario Analysis'!S79-'Sales Scenario Analysis'!S65</f>
        <v>0</v>
      </c>
      <c r="S23" s="74">
        <f>'Sales Scenario Analysis'!T79-'Sales Scenario Analysis'!T65</f>
        <v>0</v>
      </c>
      <c r="T23" s="74">
        <f>'Sales Scenario Analysis'!U79-'Sales Scenario Analysis'!U65</f>
        <v>0</v>
      </c>
      <c r="U23" s="74">
        <f>'Sales Scenario Analysis'!V79-'Sales Scenario Analysis'!V65</f>
        <v>0</v>
      </c>
      <c r="V23" s="74">
        <f>'Sales Scenario Analysis'!W79-'Sales Scenario Analysis'!W65</f>
        <v>0</v>
      </c>
    </row>
    <row r="24" spans="1:22">
      <c r="A24" s="7" t="s">
        <v>69</v>
      </c>
      <c r="B24" s="74">
        <f>'Sales Scenario Analysis'!C80-'Sales Scenario Analysis'!C66</f>
        <v>-1594108.312026504</v>
      </c>
      <c r="C24" s="74">
        <f>'Sales Scenario Analysis'!D80-'Sales Scenario Analysis'!D66</f>
        <v>-1687970.9152915049</v>
      </c>
      <c r="D24" s="74">
        <f>'Sales Scenario Analysis'!E80-'Sales Scenario Analysis'!E66</f>
        <v>-1906687.0278370169</v>
      </c>
      <c r="E24" s="74">
        <f>'Sales Scenario Analysis'!F80-'Sales Scenario Analysis'!F66</f>
        <v>-1583267.827763122</v>
      </c>
      <c r="F24" s="74">
        <f>'Sales Scenario Analysis'!G80-'Sales Scenario Analysis'!G66</f>
        <v>-1526793.3428528602</v>
      </c>
      <c r="G24" s="74">
        <f>'Sales Scenario Analysis'!H80-'Sales Scenario Analysis'!H66</f>
        <v>-892659.09398009395</v>
      </c>
      <c r="H24" s="74">
        <f>'Sales Scenario Analysis'!I80-'Sales Scenario Analysis'!I66</f>
        <v>-581736.54233954893</v>
      </c>
      <c r="I24" s="74">
        <f>'Sales Scenario Analysis'!J80-'Sales Scenario Analysis'!J66</f>
        <v>-645694.65387385804</v>
      </c>
      <c r="J24" s="74">
        <f>'Sales Scenario Analysis'!K80-'Sales Scenario Analysis'!K66</f>
        <v>-589422.54310579319</v>
      </c>
      <c r="K24" s="74">
        <f>'Sales Scenario Analysis'!L80-'Sales Scenario Analysis'!L66</f>
        <v>-285126.84563442785</v>
      </c>
      <c r="L24" s="74">
        <f>'Sales Scenario Analysis'!M80-'Sales Scenario Analysis'!M66</f>
        <v>-325550.77647508821</v>
      </c>
      <c r="M24" s="74">
        <f>'Sales Scenario Analysis'!N80-'Sales Scenario Analysis'!N66</f>
        <v>-296808.4623863264</v>
      </c>
      <c r="N24" s="74">
        <f>'Sales Scenario Analysis'!O80-'Sales Scenario Analysis'!O66</f>
        <v>-146222.78454915574</v>
      </c>
      <c r="O24" s="74">
        <f>'Sales Scenario Analysis'!P80-'Sales Scenario Analysis'!P66</f>
        <v>-169776.74282307876</v>
      </c>
      <c r="P24" s="74">
        <f>'Sales Scenario Analysis'!Q80-'Sales Scenario Analysis'!Q66</f>
        <v>-198565.56774990913</v>
      </c>
      <c r="Q24" s="74">
        <f>'Sales Scenario Analysis'!R80-'Sales Scenario Analysis'!R66</f>
        <v>0</v>
      </c>
      <c r="R24" s="74">
        <f>'Sales Scenario Analysis'!S80-'Sales Scenario Analysis'!S66</f>
        <v>0</v>
      </c>
      <c r="S24" s="74">
        <f>'Sales Scenario Analysis'!T80-'Sales Scenario Analysis'!T66</f>
        <v>0</v>
      </c>
      <c r="T24" s="74">
        <f>'Sales Scenario Analysis'!U80-'Sales Scenario Analysis'!U66</f>
        <v>0</v>
      </c>
      <c r="U24" s="74">
        <f>'Sales Scenario Analysis'!V80-'Sales Scenario Analysis'!V66</f>
        <v>0</v>
      </c>
      <c r="V24" s="74">
        <f>'Sales Scenario Analysis'!W80-'Sales Scenario Analysis'!W66</f>
        <v>0</v>
      </c>
    </row>
    <row r="25" spans="1:22">
      <c r="A25" s="7" t="s">
        <v>70</v>
      </c>
      <c r="B25" s="74">
        <f>'Sales Scenario Analysis'!C81-'Sales Scenario Analysis'!C67</f>
        <v>-327355.83765626769</v>
      </c>
      <c r="C25" s="74">
        <f>'Sales Scenario Analysis'!D81-'Sales Scenario Analysis'!D67</f>
        <v>-353206.55068184587</v>
      </c>
      <c r="D25" s="74">
        <f>'Sales Scenario Analysis'!E81-'Sales Scenario Analysis'!E67</f>
        <v>-411811.12176450621</v>
      </c>
      <c r="E25" s="74">
        <f>'Sales Scenario Analysis'!F81-'Sales Scenario Analysis'!F67</f>
        <v>-422161.64657091093</v>
      </c>
      <c r="F25" s="74">
        <f>'Sales Scenario Analysis'!G81-'Sales Scenario Analysis'!G67</f>
        <v>-402412.1550773182</v>
      </c>
      <c r="G25" s="74">
        <f>'Sales Scenario Analysis'!H81-'Sales Scenario Analysis'!H67</f>
        <v>-197888.85666167678</v>
      </c>
      <c r="H25" s="74">
        <f>'Sales Scenario Analysis'!I81-'Sales Scenario Analysis'!I67</f>
        <v>-95848.238341749995</v>
      </c>
      <c r="I25" s="74">
        <f>'Sales Scenario Analysis'!J81-'Sales Scenario Analysis'!J67</f>
        <v>-111464.361408022</v>
      </c>
      <c r="J25" s="74">
        <f>'Sales Scenario Analysis'!K81-'Sales Scenario Analysis'!K67</f>
        <v>-99061.910821823636</v>
      </c>
      <c r="K25" s="74">
        <f>'Sales Scenario Analysis'!L81-'Sales Scenario Analysis'!L67</f>
        <v>-47693.447890018811</v>
      </c>
      <c r="L25" s="74">
        <f>'Sales Scenario Analysis'!M81-'Sales Scenario Analysis'!M67</f>
        <v>-56588.050978199113</v>
      </c>
      <c r="M25" s="74">
        <f>'Sales Scenario Analysis'!N81-'Sales Scenario Analysis'!N67</f>
        <v>-49483.384759358014</v>
      </c>
      <c r="N25" s="74">
        <f>'Sales Scenario Analysis'!O81-'Sales Scenario Analysis'!O67</f>
        <v>-29064.942866552039</v>
      </c>
      <c r="O25" s="74">
        <f>'Sales Scenario Analysis'!P81-'Sales Scenario Analysis'!P67</f>
        <v>-35568.622255078983</v>
      </c>
      <c r="P25" s="74">
        <f>'Sales Scenario Analysis'!Q81-'Sales Scenario Analysis'!Q67</f>
        <v>-43595.037009963999</v>
      </c>
      <c r="Q25" s="74">
        <f>'Sales Scenario Analysis'!R81-'Sales Scenario Analysis'!R67</f>
        <v>0</v>
      </c>
      <c r="R25" s="74">
        <f>'Sales Scenario Analysis'!S81-'Sales Scenario Analysis'!S67</f>
        <v>0</v>
      </c>
      <c r="S25" s="74">
        <f>'Sales Scenario Analysis'!T81-'Sales Scenario Analysis'!T67</f>
        <v>0</v>
      </c>
      <c r="T25" s="74">
        <f>'Sales Scenario Analysis'!U81-'Sales Scenario Analysis'!U67</f>
        <v>0</v>
      </c>
      <c r="U25" s="74">
        <f>'Sales Scenario Analysis'!V81-'Sales Scenario Analysis'!V67</f>
        <v>0</v>
      </c>
      <c r="V25" s="74">
        <f>'Sales Scenario Analysis'!W81-'Sales Scenario Analysis'!W67</f>
        <v>0</v>
      </c>
    </row>
    <row r="26" spans="1:22">
      <c r="A26" s="7" t="s">
        <v>71</v>
      </c>
      <c r="B26" s="74">
        <f>'Sales Scenario Analysis'!C82-'Sales Scenario Analysis'!C68</f>
        <v>-551374.81959030591</v>
      </c>
      <c r="C26" s="74">
        <f>'Sales Scenario Analysis'!D82-'Sales Scenario Analysis'!D68</f>
        <v>-579476.45044209203</v>
      </c>
      <c r="D26" s="74">
        <f>'Sales Scenario Analysis'!E82-'Sales Scenario Analysis'!E68</f>
        <v>-661593.78255833383</v>
      </c>
      <c r="E26" s="74">
        <f>'Sales Scenario Analysis'!F82-'Sales Scenario Analysis'!F68</f>
        <v>-678006.96681334684</v>
      </c>
      <c r="F26" s="74">
        <f>'Sales Scenario Analysis'!G82-'Sales Scenario Analysis'!G68</f>
        <v>-649391.36743746698</v>
      </c>
      <c r="G26" s="74">
        <f>'Sales Scenario Analysis'!H82-'Sales Scenario Analysis'!H68</f>
        <v>-364336.58846425102</v>
      </c>
      <c r="H26" s="74">
        <f>'Sales Scenario Analysis'!I82-'Sales Scenario Analysis'!I68</f>
        <v>-173827.51355332416</v>
      </c>
      <c r="I26" s="74">
        <f>'Sales Scenario Analysis'!J82-'Sales Scenario Analysis'!J68</f>
        <v>-192973.39299088088</v>
      </c>
      <c r="J26" s="74">
        <f>'Sales Scenario Analysis'!K82-'Sales Scenario Analysis'!K68</f>
        <v>-174893.93019274203</v>
      </c>
      <c r="K26" s="74">
        <f>'Sales Scenario Analysis'!L82-'Sales Scenario Analysis'!L68</f>
        <v>-87362.726499789162</v>
      </c>
      <c r="L26" s="74">
        <f>'Sales Scenario Analysis'!M82-'Sales Scenario Analysis'!M68</f>
        <v>-97270.148139813915</v>
      </c>
      <c r="M26" s="74">
        <f>'Sales Scenario Analysis'!N82-'Sales Scenario Analysis'!N68</f>
        <v>-91314.848990392871</v>
      </c>
      <c r="N26" s="74">
        <f>'Sales Scenario Analysis'!O82-'Sales Scenario Analysis'!O68</f>
        <v>-53764.77772936807</v>
      </c>
      <c r="O26" s="74">
        <f>'Sales Scenario Analysis'!P82-'Sales Scenario Analysis'!P68</f>
        <v>-63789.727712274063</v>
      </c>
      <c r="P26" s="74">
        <f>'Sales Scenario Analysis'!Q82-'Sales Scenario Analysis'!Q68</f>
        <v>-75507.525147395208</v>
      </c>
      <c r="Q26" s="74">
        <f>'Sales Scenario Analysis'!R82-'Sales Scenario Analysis'!R68</f>
        <v>0</v>
      </c>
      <c r="R26" s="74">
        <f>'Sales Scenario Analysis'!S82-'Sales Scenario Analysis'!S68</f>
        <v>0</v>
      </c>
      <c r="S26" s="74">
        <f>'Sales Scenario Analysis'!T82-'Sales Scenario Analysis'!T68</f>
        <v>0</v>
      </c>
      <c r="T26" s="74">
        <f>'Sales Scenario Analysis'!U82-'Sales Scenario Analysis'!U68</f>
        <v>0</v>
      </c>
      <c r="U26" s="74">
        <f>'Sales Scenario Analysis'!V82-'Sales Scenario Analysis'!V68</f>
        <v>0</v>
      </c>
      <c r="V26" s="74">
        <f>'Sales Scenario Analysis'!W82-'Sales Scenario Analysis'!W68</f>
        <v>0</v>
      </c>
    </row>
    <row r="27" spans="1:22">
      <c r="A27" s="7" t="s">
        <v>72</v>
      </c>
      <c r="B27" s="74">
        <f>'Sales Scenario Analysis'!C83-'Sales Scenario Analysis'!C69</f>
        <v>-4190841.1697824281</v>
      </c>
      <c r="C27" s="74">
        <f>'Sales Scenario Analysis'!D83-'Sales Scenario Analysis'!D69</f>
        <v>-4424108.8095548991</v>
      </c>
      <c r="D27" s="74">
        <f>'Sales Scenario Analysis'!E83-'Sales Scenario Analysis'!E69</f>
        <v>-4934444.7004777025</v>
      </c>
      <c r="E27" s="74">
        <f>'Sales Scenario Analysis'!F83-'Sales Scenario Analysis'!F69</f>
        <v>-3925190.9278554581</v>
      </c>
      <c r="F27" s="74">
        <f>'Sales Scenario Analysis'!G83-'Sales Scenario Analysis'!G69</f>
        <v>-3802426.716892004</v>
      </c>
      <c r="G27" s="74">
        <f>'Sales Scenario Analysis'!H83-'Sales Scenario Analysis'!H69</f>
        <v>-2425891.1320287865</v>
      </c>
      <c r="H27" s="74">
        <f>'Sales Scenario Analysis'!I83-'Sales Scenario Analysis'!I69</f>
        <v>-1574254.1550362939</v>
      </c>
      <c r="I27" s="74">
        <f>'Sales Scenario Analysis'!J83-'Sales Scenario Analysis'!J69</f>
        <v>-1699332.7226225864</v>
      </c>
      <c r="J27" s="74">
        <f>'Sales Scenario Analysis'!K83-'Sales Scenario Analysis'!K69</f>
        <v>-1555035.0106792552</v>
      </c>
      <c r="K27" s="74">
        <f>'Sales Scenario Analysis'!L83-'Sales Scenario Analysis'!L69</f>
        <v>-753542.12479837798</v>
      </c>
      <c r="L27" s="74">
        <f>'Sales Scenario Analysis'!M83-'Sales Scenario Analysis'!M69</f>
        <v>-856440.421896955</v>
      </c>
      <c r="M27" s="74">
        <f>'Sales Scenario Analysis'!N83-'Sales Scenario Analysis'!N69</f>
        <v>-794826.20134744979</v>
      </c>
      <c r="N27" s="74">
        <f>'Sales Scenario Analysis'!O83-'Sales Scenario Analysis'!O69</f>
        <v>-388876.68304764014</v>
      </c>
      <c r="O27" s="74">
        <f>'Sales Scenario Analysis'!P83-'Sales Scenario Analysis'!P69</f>
        <v>-445394.27044271678</v>
      </c>
      <c r="P27" s="74">
        <f>'Sales Scenario Analysis'!Q83-'Sales Scenario Analysis'!Q69</f>
        <v>-511307.77039825171</v>
      </c>
      <c r="Q27" s="74">
        <f>'Sales Scenario Analysis'!R83-'Sales Scenario Analysis'!R69</f>
        <v>0</v>
      </c>
      <c r="R27" s="74">
        <f>'Sales Scenario Analysis'!S83-'Sales Scenario Analysis'!S69</f>
        <v>0</v>
      </c>
      <c r="S27" s="74">
        <f>'Sales Scenario Analysis'!T83-'Sales Scenario Analysis'!T69</f>
        <v>0</v>
      </c>
      <c r="T27" s="74">
        <f>'Sales Scenario Analysis'!U83-'Sales Scenario Analysis'!U69</f>
        <v>0</v>
      </c>
      <c r="U27" s="74">
        <f>'Sales Scenario Analysis'!V83-'Sales Scenario Analysis'!V69</f>
        <v>0</v>
      </c>
      <c r="V27" s="74">
        <f>'Sales Scenario Analysis'!W83-'Sales Scenario Analysis'!W69</f>
        <v>0</v>
      </c>
    </row>
    <row r="28" spans="1:22" ht="16" customHeight="1" thickBot="1">
      <c r="A28" s="10" t="s">
        <v>73</v>
      </c>
      <c r="B28" s="75">
        <f>'Sales Scenario Analysis'!C84-'Sales Scenario Analysis'!C70</f>
        <v>-829789.33850547776</v>
      </c>
      <c r="C28" s="75">
        <f>'Sales Scenario Analysis'!D84-'Sales Scenario Analysis'!D70</f>
        <v>-898132.57150216587</v>
      </c>
      <c r="D28" s="75">
        <f>'Sales Scenario Analysis'!E84-'Sales Scenario Analysis'!E70</f>
        <v>-1043900.0057362599</v>
      </c>
      <c r="E28" s="75">
        <f>'Sales Scenario Analysis'!F84-'Sales Scenario Analysis'!F70</f>
        <v>-887963.36018626997</v>
      </c>
      <c r="F28" s="75">
        <f>'Sales Scenario Analysis'!G84-'Sales Scenario Analysis'!G70</f>
        <v>-859233.83748755371</v>
      </c>
      <c r="G28" s="75">
        <f>'Sales Scenario Analysis'!H84-'Sales Scenario Analysis'!H70</f>
        <v>-475767.61220468185</v>
      </c>
      <c r="H28" s="75">
        <f>'Sales Scenario Analysis'!I84-'Sales Scenario Analysis'!I70</f>
        <v>-309790.32456242992</v>
      </c>
      <c r="I28" s="75">
        <f>'Sales Scenario Analysis'!J84-'Sales Scenario Analysis'!J70</f>
        <v>-345299.4211799961</v>
      </c>
      <c r="J28" s="75">
        <f>'Sales Scenario Analysis'!K84-'Sales Scenario Analysis'!K70</f>
        <v>-306872.86388287391</v>
      </c>
      <c r="K28" s="75">
        <f>'Sales Scenario Analysis'!L84-'Sales Scenario Analysis'!L70</f>
        <v>-145104.59380598692</v>
      </c>
      <c r="L28" s="75">
        <f>'Sales Scenario Analysis'!M84-'Sales Scenario Analysis'!M70</f>
        <v>-173393.32320494205</v>
      </c>
      <c r="M28" s="75">
        <f>'Sales Scenario Analysis'!N84-'Sales Scenario Analysis'!N70</f>
        <v>-155481.17931378493</v>
      </c>
      <c r="N28" s="75">
        <f>'Sales Scenario Analysis'!O84-'Sales Scenario Analysis'!O70</f>
        <v>-76030.318374022841</v>
      </c>
      <c r="O28" s="75">
        <f>'Sales Scenario Analysis'!P84-'Sales Scenario Analysis'!P70</f>
        <v>-91051.648819491966</v>
      </c>
      <c r="P28" s="75">
        <f>'Sales Scenario Analysis'!Q84-'Sales Scenario Analysis'!Q70</f>
        <v>-109257.69942330709</v>
      </c>
      <c r="Q28" s="75">
        <f>'Sales Scenario Analysis'!R84-'Sales Scenario Analysis'!R70</f>
        <v>0</v>
      </c>
      <c r="R28" s="75">
        <f>'Sales Scenario Analysis'!S84-'Sales Scenario Analysis'!S70</f>
        <v>0</v>
      </c>
      <c r="S28" s="75">
        <f>'Sales Scenario Analysis'!T84-'Sales Scenario Analysis'!T70</f>
        <v>0</v>
      </c>
      <c r="T28" s="75">
        <f>'Sales Scenario Analysis'!U84-'Sales Scenario Analysis'!U70</f>
        <v>0</v>
      </c>
      <c r="U28" s="75">
        <f>'Sales Scenario Analysis'!V84-'Sales Scenario Analysis'!V70</f>
        <v>0</v>
      </c>
      <c r="V28" s="75">
        <f>'Sales Scenario Analysis'!W84-'Sales Scenario Analysis'!W70</f>
        <v>0</v>
      </c>
    </row>
    <row r="29" spans="1:22" ht="16" customHeight="1" thickTop="1">
      <c r="A29" s="7" t="s">
        <v>6</v>
      </c>
      <c r="B29" s="72">
        <f t="shared" ref="B29:V29" si="0">SUM(B16:B28)</f>
        <v>-8031706.9549329402</v>
      </c>
      <c r="C29" s="72">
        <f t="shared" si="0"/>
        <v>-8581971.438805826</v>
      </c>
      <c r="D29" s="72">
        <f t="shared" si="0"/>
        <v>-9871011.4798717778</v>
      </c>
      <c r="E29" s="72">
        <f t="shared" si="0"/>
        <v>-8850067.2830601726</v>
      </c>
      <c r="F29" s="72">
        <f t="shared" si="0"/>
        <v>-8503275.2932141274</v>
      </c>
      <c r="G29" s="72">
        <f t="shared" si="0"/>
        <v>-4703511.1592203584</v>
      </c>
      <c r="H29" s="72">
        <f t="shared" si="0"/>
        <v>-2908998.9167880532</v>
      </c>
      <c r="I29" s="72">
        <f t="shared" si="0"/>
        <v>-3235442.4315081481</v>
      </c>
      <c r="J29" s="72">
        <f t="shared" si="0"/>
        <v>-2902846.2503732853</v>
      </c>
      <c r="K29" s="72">
        <f t="shared" si="0"/>
        <v>-1403734.1276468516</v>
      </c>
      <c r="L29" s="72">
        <f t="shared" si="0"/>
        <v>-1632033.0592616613</v>
      </c>
      <c r="M29" s="72">
        <f t="shared" si="0"/>
        <v>-1485111.3272962314</v>
      </c>
      <c r="N29" s="72">
        <f t="shared" si="0"/>
        <v>-744584.93102583999</v>
      </c>
      <c r="O29" s="72">
        <f t="shared" si="0"/>
        <v>-887768.5053033143</v>
      </c>
      <c r="P29" s="72">
        <f t="shared" si="0"/>
        <v>-1058804.4910166166</v>
      </c>
      <c r="Q29" s="72">
        <f t="shared" si="0"/>
        <v>0</v>
      </c>
      <c r="R29" s="72">
        <f t="shared" si="0"/>
        <v>0</v>
      </c>
      <c r="S29" s="72">
        <f t="shared" si="0"/>
        <v>0</v>
      </c>
      <c r="T29" s="72">
        <f t="shared" si="0"/>
        <v>0</v>
      </c>
      <c r="U29" s="72">
        <f t="shared" si="0"/>
        <v>0</v>
      </c>
      <c r="V29" s="72">
        <f t="shared" si="0"/>
        <v>0</v>
      </c>
    </row>
    <row r="30" spans="1:22">
      <c r="A30" s="7" t="s">
        <v>110</v>
      </c>
      <c r="B30" s="72">
        <f>SUM($B$29:B29)</f>
        <v>-8031706.9549329402</v>
      </c>
      <c r="C30" s="72">
        <f>SUM($B$29:C29)</f>
        <v>-16613678.393738765</v>
      </c>
      <c r="D30" s="72">
        <f>SUM($B$29:D29)</f>
        <v>-26484689.873610541</v>
      </c>
      <c r="E30" s="72">
        <f>SUM($B$29:E29)</f>
        <v>-35334757.156670712</v>
      </c>
      <c r="F30" s="72">
        <f>SUM($B$29:F29)</f>
        <v>-43838032.449884839</v>
      </c>
      <c r="G30" s="72">
        <f>SUM($B$29:G29)</f>
        <v>-48541543.6091052</v>
      </c>
      <c r="H30" s="72">
        <f>SUM($B$29:H29)</f>
        <v>-51450542.525893256</v>
      </c>
      <c r="I30" s="72">
        <f>SUM($B$29:I29)</f>
        <v>-54685984.957401402</v>
      </c>
      <c r="J30" s="72">
        <f>SUM($B$29:J29)</f>
        <v>-57588831.207774684</v>
      </c>
      <c r="K30" s="72">
        <f>SUM($B$29:K29)</f>
        <v>-58992565.335421532</v>
      </c>
      <c r="L30" s="72">
        <f>SUM($B$29:L29)</f>
        <v>-60624598.394683197</v>
      </c>
      <c r="M30" s="72">
        <f>SUM($B$29:M29)</f>
        <v>-62109709.721979432</v>
      </c>
      <c r="N30" s="72">
        <f>SUM($B$29:N29)</f>
        <v>-62854294.653005272</v>
      </c>
      <c r="O30" s="72">
        <f>SUM($B$29:O29)</f>
        <v>-63742063.158308588</v>
      </c>
      <c r="P30" s="72">
        <f>SUM($B$29:P29)</f>
        <v>-64800867.649325207</v>
      </c>
      <c r="Q30" s="72">
        <f>SUM($B$29:Q29)</f>
        <v>-64800867.649325207</v>
      </c>
      <c r="R30" s="72">
        <f>SUM($B$29:R29)</f>
        <v>-64800867.649325207</v>
      </c>
      <c r="S30" s="72">
        <f>SUM($B$29:S29)</f>
        <v>-64800867.649325207</v>
      </c>
      <c r="T30" s="72">
        <f>SUM($B$29:T29)</f>
        <v>-64800867.649325207</v>
      </c>
      <c r="U30" s="72">
        <f>SUM($B$29:U29)</f>
        <v>-64800867.649325207</v>
      </c>
      <c r="V30" s="72">
        <f>SUM($B$29:V29)</f>
        <v>-64800867.649325207</v>
      </c>
    </row>
    <row r="31" spans="1:22">
      <c r="A31" s="7"/>
      <c r="B31" s="73"/>
      <c r="C31" s="73"/>
      <c r="D31" s="73"/>
      <c r="E31" s="73"/>
      <c r="F31" s="73"/>
      <c r="G31" s="73"/>
      <c r="H31" s="73"/>
      <c r="I31" s="73"/>
      <c r="J31" s="73"/>
    </row>
    <row r="32" spans="1:22" ht="17" customHeight="1">
      <c r="A32" s="7"/>
      <c r="B32" s="73"/>
      <c r="C32" s="73"/>
      <c r="D32" s="73"/>
      <c r="E32" s="73"/>
      <c r="F32" s="73"/>
      <c r="G32" s="73"/>
      <c r="H32" s="73"/>
      <c r="I32" s="73"/>
      <c r="J32" s="73"/>
    </row>
    <row r="33" spans="1:22" ht="26" customHeight="1">
      <c r="A33" s="134" t="s">
        <v>111</v>
      </c>
      <c r="B33" s="133"/>
      <c r="C33" s="133"/>
      <c r="D33" s="133"/>
      <c r="E33" s="133"/>
      <c r="F33" s="133"/>
      <c r="G33" s="133"/>
      <c r="H33" s="133"/>
      <c r="I33" s="133"/>
      <c r="J33" s="133"/>
      <c r="K33" s="30"/>
      <c r="L33" s="29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>
      <c r="M34" s="71"/>
    </row>
    <row r="35" spans="1:22">
      <c r="M35" s="71"/>
    </row>
    <row r="36" spans="1:22" ht="17" customHeight="1">
      <c r="M36" s="71"/>
    </row>
    <row r="37" spans="1:22">
      <c r="A37" s="5"/>
      <c r="B37" s="6">
        <v>43951</v>
      </c>
      <c r="C37" s="6">
        <v>43982</v>
      </c>
      <c r="D37" s="6">
        <v>44012</v>
      </c>
      <c r="E37" s="6">
        <v>44043</v>
      </c>
      <c r="F37" s="6">
        <v>44074</v>
      </c>
      <c r="G37" s="6">
        <v>44104</v>
      </c>
      <c r="H37" s="6">
        <v>44135</v>
      </c>
      <c r="I37" s="6">
        <v>44165</v>
      </c>
      <c r="J37" s="6">
        <v>44196</v>
      </c>
      <c r="K37" s="6">
        <v>44227</v>
      </c>
      <c r="L37" s="6">
        <v>44255</v>
      </c>
      <c r="M37" s="6">
        <v>44286</v>
      </c>
      <c r="N37" s="6">
        <v>44316</v>
      </c>
      <c r="O37" s="6">
        <v>44347</v>
      </c>
      <c r="P37" s="6">
        <v>44377</v>
      </c>
      <c r="Q37" s="6">
        <v>44408</v>
      </c>
      <c r="R37" s="6">
        <v>44439</v>
      </c>
      <c r="S37" s="6">
        <v>44469</v>
      </c>
      <c r="T37" s="6">
        <v>44500</v>
      </c>
      <c r="U37" s="6">
        <v>44530</v>
      </c>
      <c r="V37" s="6">
        <v>44561</v>
      </c>
    </row>
    <row r="38" spans="1:22">
      <c r="A38" s="7" t="s">
        <v>64</v>
      </c>
      <c r="B38" s="74">
        <f>'Sales Scenario Analysis'!C86-'Sales Scenario Analysis'!C58</f>
        <v>-321982.85496373201</v>
      </c>
      <c r="C38" s="74">
        <f>'Sales Scenario Analysis'!D86-'Sales Scenario Analysis'!D58</f>
        <v>-350572.8007379715</v>
      </c>
      <c r="D38" s="74">
        <f>'Sales Scenario Analysis'!E86-'Sales Scenario Analysis'!E58</f>
        <v>-425964.46805780748</v>
      </c>
      <c r="E38" s="74">
        <f>'Sales Scenario Analysis'!F86-'Sales Scenario Analysis'!F58</f>
        <v>-444299.29152599396</v>
      </c>
      <c r="F38" s="74">
        <f>'Sales Scenario Analysis'!G86-'Sales Scenario Analysis'!G58</f>
        <v>-420998.02351915604</v>
      </c>
      <c r="G38" s="74">
        <f>'Sales Scenario Analysis'!H86-'Sales Scenario Analysis'!H58</f>
        <v>-173692.80367751518</v>
      </c>
      <c r="H38" s="74">
        <f>'Sales Scenario Analysis'!I86-'Sales Scenario Analysis'!I58</f>
        <v>-110760.70271159447</v>
      </c>
      <c r="I38" s="74">
        <f>'Sales Scenario Analysis'!J86-'Sales Scenario Analysis'!J58</f>
        <v>-133607.57870006468</v>
      </c>
      <c r="J38" s="74">
        <f>'Sales Scenario Analysis'!K86-'Sales Scenario Analysis'!K58</f>
        <v>-114294.56078097911</v>
      </c>
      <c r="K38" s="74">
        <f>'Sales Scenario Analysis'!L86-'Sales Scenario Analysis'!L58</f>
        <v>-54338.769235314918</v>
      </c>
      <c r="L38" s="74">
        <f>'Sales Scenario Analysis'!M86-'Sales Scenario Analysis'!M58</f>
        <v>-67913.788291960838</v>
      </c>
      <c r="M38" s="74">
        <f>'Sales Scenario Analysis'!N86-'Sales Scenario Analysis'!N58</f>
        <v>-57272.357988831587</v>
      </c>
      <c r="N38" s="74">
        <f>'Sales Scenario Analysis'!O86-'Sales Scenario Analysis'!O58</f>
        <v>-27259.820150617685</v>
      </c>
      <c r="O38" s="74">
        <f>'Sales Scenario Analysis'!P86-'Sales Scenario Analysis'!P58</f>
        <v>-35197.940969882766</v>
      </c>
      <c r="P38" s="74">
        <f>'Sales Scenario Analysis'!Q86-'Sales Scenario Analysis'!Q58</f>
        <v>-45662.659677473945</v>
      </c>
      <c r="Q38" s="74">
        <f>'Sales Scenario Analysis'!R86-'Sales Scenario Analysis'!R58</f>
        <v>-39478.034829258919</v>
      </c>
      <c r="R38" s="74">
        <f>'Sales Scenario Analysis'!S86-'Sales Scenario Analysis'!S58</f>
        <v>-41969.126619634917</v>
      </c>
      <c r="S38" s="74">
        <f>'Sales Scenario Analysis'!T86-'Sales Scenario Analysis'!T58</f>
        <v>-17158.858774318127</v>
      </c>
      <c r="T38" s="74">
        <f>'Sales Scenario Analysis'!U86-'Sales Scenario Analysis'!U58</f>
        <v>0</v>
      </c>
      <c r="U38" s="74">
        <f>'Sales Scenario Analysis'!V86-'Sales Scenario Analysis'!V58</f>
        <v>0</v>
      </c>
      <c r="V38" s="74">
        <f>'Sales Scenario Analysis'!W86-'Sales Scenario Analysis'!W58</f>
        <v>0</v>
      </c>
    </row>
    <row r="39" spans="1:22">
      <c r="A39" s="7" t="s">
        <v>65</v>
      </c>
      <c r="B39" s="74">
        <f>'Sales Scenario Analysis'!C87-'Sales Scenario Analysis'!C59</f>
        <v>-36321.884528655188</v>
      </c>
      <c r="C39" s="74">
        <f>'Sales Scenario Analysis'!D87-'Sales Scenario Analysis'!D59</f>
        <v>-57412.360707713138</v>
      </c>
      <c r="D39" s="74">
        <f>'Sales Scenario Analysis'!E87-'Sales Scenario Analysis'!E59</f>
        <v>-107008.4675829159</v>
      </c>
      <c r="E39" s="74">
        <f>'Sales Scenario Analysis'!F87-'Sales Scenario Analysis'!F59</f>
        <v>-170066.64589847048</v>
      </c>
      <c r="F39" s="74">
        <f>'Sales Scenario Analysis'!G87-'Sales Scenario Analysis'!G59</f>
        <v>-158249.74426683743</v>
      </c>
      <c r="G39" s="74">
        <f>'Sales Scenario Analysis'!H87-'Sales Scenario Analysis'!H59</f>
        <v>-21549.485246751567</v>
      </c>
      <c r="H39" s="74">
        <f>'Sales Scenario Analysis'!I87-'Sales Scenario Analysis'!I59</f>
        <v>-11260.171311824161</v>
      </c>
      <c r="I39" s="74">
        <f>'Sales Scenario Analysis'!J87-'Sales Scenario Analysis'!J59</f>
        <v>-24557.25179756002</v>
      </c>
      <c r="J39" s="74">
        <f>'Sales Scenario Analysis'!K87-'Sales Scenario Analysis'!K59</f>
        <v>-11610.667599548397</v>
      </c>
      <c r="K39" s="74">
        <f>'Sales Scenario Analysis'!L87-'Sales Scenario Analysis'!L59</f>
        <v>-3509.5218128782362</v>
      </c>
      <c r="L39" s="74">
        <f>'Sales Scenario Analysis'!M87-'Sales Scenario Analysis'!M59</f>
        <v>-12710.141334712491</v>
      </c>
      <c r="M39" s="74">
        <f>'Sales Scenario Analysis'!N87-'Sales Scenario Analysis'!N59</f>
        <v>-6619.5719145158946</v>
      </c>
      <c r="N39" s="74">
        <f>'Sales Scenario Analysis'!O87-'Sales Scenario Analysis'!O59</f>
        <v>-2864.29548058004</v>
      </c>
      <c r="O39" s="74">
        <f>'Sales Scenario Analysis'!P87-'Sales Scenario Analysis'!P59</f>
        <v>-8104.119727122481</v>
      </c>
      <c r="P39" s="74">
        <f>'Sales Scenario Analysis'!Q87-'Sales Scenario Analysis'!Q59</f>
        <v>-14532.856730911706</v>
      </c>
      <c r="Q39" s="74">
        <f>'Sales Scenario Analysis'!R87-'Sales Scenario Analysis'!R59</f>
        <v>-16001.634098491922</v>
      </c>
      <c r="R39" s="74">
        <f>'Sales Scenario Analysis'!S87-'Sales Scenario Analysis'!S59</f>
        <v>-17734.788719946286</v>
      </c>
      <c r="S39" s="74">
        <f>'Sales Scenario Analysis'!T87-'Sales Scenario Analysis'!T59</f>
        <v>-2897.1820347784378</v>
      </c>
      <c r="T39" s="74">
        <f>'Sales Scenario Analysis'!U87-'Sales Scenario Analysis'!U59</f>
        <v>0</v>
      </c>
      <c r="U39" s="74">
        <f>'Sales Scenario Analysis'!V87-'Sales Scenario Analysis'!V59</f>
        <v>0</v>
      </c>
      <c r="V39" s="74">
        <f>'Sales Scenario Analysis'!W87-'Sales Scenario Analysis'!W59</f>
        <v>0</v>
      </c>
    </row>
    <row r="40" spans="1:22">
      <c r="A40" s="7" t="s">
        <v>44</v>
      </c>
      <c r="B40" s="74">
        <f>'Sales Scenario Analysis'!C88-'Sales Scenario Analysis'!C60</f>
        <v>110731.91149978479</v>
      </c>
      <c r="C40" s="74">
        <f>'Sales Scenario Analysis'!D88-'Sales Scenario Analysis'!D60</f>
        <v>88648.074132400361</v>
      </c>
      <c r="D40" s="74">
        <f>'Sales Scenario Analysis'!E88-'Sales Scenario Analysis'!E60</f>
        <v>53750.359568741776</v>
      </c>
      <c r="E40" s="74">
        <f>'Sales Scenario Analysis'!F88-'Sales Scenario Analysis'!F60</f>
        <v>-36392.842999274289</v>
      </c>
      <c r="F40" s="74">
        <f>'Sales Scenario Analysis'!G88-'Sales Scenario Analysis'!G60</f>
        <v>-31792.001917835572</v>
      </c>
      <c r="G40" s="74">
        <f>'Sales Scenario Analysis'!H88-'Sales Scenario Analysis'!H60</f>
        <v>61311.306999773718</v>
      </c>
      <c r="H40" s="74">
        <f>'Sales Scenario Analysis'!I88-'Sales Scenario Analysis'!I60</f>
        <v>41665.378835283482</v>
      </c>
      <c r="I40" s="74">
        <f>'Sales Scenario Analysis'!J88-'Sales Scenario Analysis'!J60</f>
        <v>34084.092195072182</v>
      </c>
      <c r="J40" s="74">
        <f>'Sales Scenario Analysis'!K88-'Sales Scenario Analysis'!K60</f>
        <v>43458.336713033292</v>
      </c>
      <c r="K40" s="74">
        <f>'Sales Scenario Analysis'!L88-'Sales Scenario Analysis'!L60</f>
        <v>24421.604668262094</v>
      </c>
      <c r="L40" s="74">
        <f>'Sales Scenario Analysis'!M88-'Sales Scenario Analysis'!M60</f>
        <v>16906.138898619509</v>
      </c>
      <c r="M40" s="74">
        <f>'Sales Scenario Analysis'!N88-'Sales Scenario Analysis'!N60</f>
        <v>22219.931472052704</v>
      </c>
      <c r="N40" s="74">
        <f>'Sales Scenario Analysis'!O88-'Sales Scenario Analysis'!O60</f>
        <v>11853.4650353365</v>
      </c>
      <c r="O40" s="74">
        <f>'Sales Scenario Analysis'!P88-'Sales Scenario Analysis'!P60</f>
        <v>8316.6927835589158</v>
      </c>
      <c r="P40" s="74">
        <f>'Sales Scenario Analysis'!Q88-'Sales Scenario Analysis'!Q60</f>
        <v>4219.1499710184289</v>
      </c>
      <c r="Q40" s="74">
        <f>'Sales Scenario Analysis'!R88-'Sales Scenario Analysis'!R60</f>
        <v>-2056.8651484069269</v>
      </c>
      <c r="R40" s="74">
        <f>'Sales Scenario Analysis'!S88-'Sales Scenario Analysis'!S60</f>
        <v>-3393.9642622224055</v>
      </c>
      <c r="S40" s="74">
        <f>'Sales Scenario Analysis'!T88-'Sales Scenario Analysis'!T60</f>
        <v>6235.8011100638832</v>
      </c>
      <c r="T40" s="74">
        <f>'Sales Scenario Analysis'!U88-'Sales Scenario Analysis'!U60</f>
        <v>0</v>
      </c>
      <c r="U40" s="74">
        <f>'Sales Scenario Analysis'!V88-'Sales Scenario Analysis'!V60</f>
        <v>0</v>
      </c>
      <c r="V40" s="74">
        <f>'Sales Scenario Analysis'!W88-'Sales Scenario Analysis'!W60</f>
        <v>0</v>
      </c>
    </row>
    <row r="41" spans="1:22">
      <c r="A41" s="7" t="s">
        <v>48</v>
      </c>
      <c r="B41" s="74">
        <f>'Sales Scenario Analysis'!C89-'Sales Scenario Analysis'!C61</f>
        <v>-323173.70942023239</v>
      </c>
      <c r="C41" s="74">
        <f>'Sales Scenario Analysis'!D89-'Sales Scenario Analysis'!D61</f>
        <v>-355018.07302729459</v>
      </c>
      <c r="D41" s="74">
        <f>'Sales Scenario Analysis'!E89-'Sales Scenario Analysis'!E61</f>
        <v>-450076.29392199323</v>
      </c>
      <c r="E41" s="74">
        <f>'Sales Scenario Analysis'!F89-'Sales Scenario Analysis'!F61</f>
        <v>-613633.16812187305</v>
      </c>
      <c r="F41" s="74">
        <f>'Sales Scenario Analysis'!G89-'Sales Scenario Analysis'!G61</f>
        <v>-579995.57001234335</v>
      </c>
      <c r="G41" s="74">
        <f>'Sales Scenario Analysis'!H89-'Sales Scenario Analysis'!H61</f>
        <v>-241612.5011951272</v>
      </c>
      <c r="H41" s="74">
        <f>'Sales Scenario Analysis'!I89-'Sales Scenario Analysis'!I61</f>
        <v>-132802.30932148069</v>
      </c>
      <c r="I41" s="74">
        <f>'Sales Scenario Analysis'!J89-'Sales Scenario Analysis'!J61</f>
        <v>-159471.76981627051</v>
      </c>
      <c r="J41" s="74">
        <f>'Sales Scenario Analysis'!K89-'Sales Scenario Analysis'!K61</f>
        <v>-132511.08955039509</v>
      </c>
      <c r="K41" s="74">
        <f>'Sales Scenario Analysis'!L89-'Sales Scenario Analysis'!L61</f>
        <v>-87393.745973446348</v>
      </c>
      <c r="L41" s="74">
        <f>'Sales Scenario Analysis'!M89-'Sales Scenario Analysis'!M61</f>
        <v>-107261.71632736333</v>
      </c>
      <c r="M41" s="74">
        <f>'Sales Scenario Analysis'!N89-'Sales Scenario Analysis'!N61</f>
        <v>-95843.393811588699</v>
      </c>
      <c r="N41" s="74">
        <f>'Sales Scenario Analysis'!O89-'Sales Scenario Analysis'!O61</f>
        <v>-46448.830550875515</v>
      </c>
      <c r="O41" s="74">
        <f>'Sales Scenario Analysis'!P89-'Sales Scenario Analysis'!P61</f>
        <v>-62430.079851759714</v>
      </c>
      <c r="P41" s="74">
        <f>'Sales Scenario Analysis'!Q89-'Sales Scenario Analysis'!Q61</f>
        <v>-81519.590913060005</v>
      </c>
      <c r="Q41" s="74">
        <f>'Sales Scenario Analysis'!R89-'Sales Scenario Analysis'!R61</f>
        <v>-62456.302861309843</v>
      </c>
      <c r="R41" s="74">
        <f>'Sales Scenario Analysis'!S89-'Sales Scenario Analysis'!S61</f>
        <v>-66408.851058325963</v>
      </c>
      <c r="S41" s="74">
        <f>'Sales Scenario Analysis'!T89-'Sales Scenario Analysis'!T61</f>
        <v>-27871.138205978787</v>
      </c>
      <c r="T41" s="74">
        <f>'Sales Scenario Analysis'!U89-'Sales Scenario Analysis'!U61</f>
        <v>0</v>
      </c>
      <c r="U41" s="74">
        <f>'Sales Scenario Analysis'!V89-'Sales Scenario Analysis'!V61</f>
        <v>0</v>
      </c>
      <c r="V41" s="74">
        <f>'Sales Scenario Analysis'!W89-'Sales Scenario Analysis'!W61</f>
        <v>0</v>
      </c>
    </row>
    <row r="42" spans="1:22">
      <c r="A42" s="7" t="s">
        <v>66</v>
      </c>
      <c r="B42" s="74">
        <f>'Sales Scenario Analysis'!C90-'Sales Scenario Analysis'!C62</f>
        <v>-148917.62496594401</v>
      </c>
      <c r="C42" s="74">
        <f>'Sales Scenario Analysis'!D90-'Sales Scenario Analysis'!D62</f>
        <v>-166171.08312503912</v>
      </c>
      <c r="D42" s="74">
        <f>'Sales Scenario Analysis'!E90-'Sales Scenario Analysis'!E62</f>
        <v>-219680.28270612302</v>
      </c>
      <c r="E42" s="74">
        <f>'Sales Scenario Analysis'!F90-'Sales Scenario Analysis'!F62</f>
        <v>-286109.89091149997</v>
      </c>
      <c r="F42" s="74">
        <f>'Sales Scenario Analysis'!G90-'Sales Scenario Analysis'!G62</f>
        <v>-266577.96471344342</v>
      </c>
      <c r="G42" s="74">
        <f>'Sales Scenario Analysis'!H90-'Sales Scenario Analysis'!H62</f>
        <v>-90516.584957453015</v>
      </c>
      <c r="H42" s="74">
        <f>'Sales Scenario Analysis'!I90-'Sales Scenario Analysis'!I62</f>
        <v>-53297.325881719997</v>
      </c>
      <c r="I42" s="74">
        <f>'Sales Scenario Analysis'!J90-'Sales Scenario Analysis'!J62</f>
        <v>-69362.186664662964</v>
      </c>
      <c r="J42" s="74">
        <f>'Sales Scenario Analysis'!K90-'Sales Scenario Analysis'!K62</f>
        <v>-54695.902880573383</v>
      </c>
      <c r="K42" s="74">
        <f>'Sales Scenario Analysis'!L90-'Sales Scenario Analysis'!L62</f>
        <v>-27347.945808454475</v>
      </c>
      <c r="L42" s="74">
        <f>'Sales Scenario Analysis'!M90-'Sales Scenario Analysis'!M62</f>
        <v>-35792.41507889505</v>
      </c>
      <c r="M42" s="74">
        <f>'Sales Scenario Analysis'!N90-'Sales Scenario Analysis'!N62</f>
        <v>-30204.155314736767</v>
      </c>
      <c r="N42" s="74">
        <f>'Sales Scenario Analysis'!O90-'Sales Scenario Analysis'!O62</f>
        <v>-14249.225371161709</v>
      </c>
      <c r="O42" s="74">
        <f>'Sales Scenario Analysis'!P90-'Sales Scenario Analysis'!P62</f>
        <v>-20797.968184941798</v>
      </c>
      <c r="P42" s="74">
        <f>'Sales Scenario Analysis'!Q90-'Sales Scenario Analysis'!Q62</f>
        <v>-28667.727289088187</v>
      </c>
      <c r="Q42" s="74">
        <f>'Sales Scenario Analysis'!R90-'Sales Scenario Analysis'!R62</f>
        <v>-27967.012148837093</v>
      </c>
      <c r="R42" s="74">
        <f>'Sales Scenario Analysis'!S90-'Sales Scenario Analysis'!S62</f>
        <v>-29844.182529314305</v>
      </c>
      <c r="S42" s="74">
        <f>'Sales Scenario Analysis'!T90-'Sales Scenario Analysis'!T62</f>
        <v>-10462.198694755905</v>
      </c>
      <c r="T42" s="74">
        <f>'Sales Scenario Analysis'!U90-'Sales Scenario Analysis'!U62</f>
        <v>0</v>
      </c>
      <c r="U42" s="74">
        <f>'Sales Scenario Analysis'!V90-'Sales Scenario Analysis'!V62</f>
        <v>0</v>
      </c>
      <c r="V42" s="74">
        <f>'Sales Scenario Analysis'!W90-'Sales Scenario Analysis'!W62</f>
        <v>0</v>
      </c>
    </row>
    <row r="43" spans="1:22">
      <c r="A43" s="7" t="s">
        <v>53</v>
      </c>
      <c r="B43" s="74">
        <f>'Sales Scenario Analysis'!C91-'Sales Scenario Analysis'!C63</f>
        <v>-328439.51816508151</v>
      </c>
      <c r="C43" s="74">
        <f>'Sales Scenario Analysis'!D91-'Sales Scenario Analysis'!D63</f>
        <v>-344768.1198417854</v>
      </c>
      <c r="D43" s="74">
        <f>'Sales Scenario Analysis'!E91-'Sales Scenario Analysis'!E63</f>
        <v>-408714.2802199758</v>
      </c>
      <c r="E43" s="74">
        <f>'Sales Scenario Analysis'!F91-'Sales Scenario Analysis'!F63</f>
        <v>-452727.34368674015</v>
      </c>
      <c r="F43" s="74">
        <f>'Sales Scenario Analysis'!G91-'Sales Scenario Analysis'!G63</f>
        <v>-424095.15832756052</v>
      </c>
      <c r="G43" s="74">
        <f>'Sales Scenario Analysis'!H91-'Sales Scenario Analysis'!H63</f>
        <v>-196813.02864447201</v>
      </c>
      <c r="H43" s="74">
        <f>'Sales Scenario Analysis'!I91-'Sales Scenario Analysis'!I63</f>
        <v>-120096.25424104941</v>
      </c>
      <c r="I43" s="74">
        <f>'Sales Scenario Analysis'!J91-'Sales Scenario Analysis'!J63</f>
        <v>-140423.74617694621</v>
      </c>
      <c r="J43" s="74">
        <f>'Sales Scenario Analysis'!K91-'Sales Scenario Analysis'!K63</f>
        <v>-123258.13745720108</v>
      </c>
      <c r="K43" s="74">
        <f>'Sales Scenario Analysis'!L91-'Sales Scenario Analysis'!L63</f>
        <v>-64947.461572272819</v>
      </c>
      <c r="L43" s="74">
        <f>'Sales Scenario Analysis'!M91-'Sales Scenario Analysis'!M63</f>
        <v>-70761.737701243372</v>
      </c>
      <c r="M43" s="74">
        <f>'Sales Scenario Analysis'!N91-'Sales Scenario Analysis'!N63</f>
        <v>-66316.300804939005</v>
      </c>
      <c r="N43" s="74">
        <f>'Sales Scenario Analysis'!O91-'Sales Scenario Analysis'!O63</f>
        <v>-33572.351818622206</v>
      </c>
      <c r="O43" s="74">
        <f>'Sales Scenario Analysis'!P91-'Sales Scenario Analysis'!P63</f>
        <v>-42580.557992349728</v>
      </c>
      <c r="P43" s="74">
        <f>'Sales Scenario Analysis'!Q91-'Sales Scenario Analysis'!Q63</f>
        <v>-53047.561532850028</v>
      </c>
      <c r="Q43" s="74">
        <f>'Sales Scenario Analysis'!R91-'Sales Scenario Analysis'!R63</f>
        <v>-47057.521002356894</v>
      </c>
      <c r="R43" s="74">
        <f>'Sales Scenario Analysis'!S91-'Sales Scenario Analysis'!S63</f>
        <v>-49326.275542692048</v>
      </c>
      <c r="S43" s="74">
        <f>'Sales Scenario Analysis'!T91-'Sales Scenario Analysis'!T63</f>
        <v>-23010.439978293842</v>
      </c>
      <c r="T43" s="74">
        <f>'Sales Scenario Analysis'!U91-'Sales Scenario Analysis'!U63</f>
        <v>0</v>
      </c>
      <c r="U43" s="74">
        <f>'Sales Scenario Analysis'!V91-'Sales Scenario Analysis'!V63</f>
        <v>0</v>
      </c>
      <c r="V43" s="74">
        <f>'Sales Scenario Analysis'!W91-'Sales Scenario Analysis'!W63</f>
        <v>0</v>
      </c>
    </row>
    <row r="44" spans="1:22">
      <c r="A44" s="7" t="s">
        <v>67</v>
      </c>
      <c r="B44" s="74">
        <f>'Sales Scenario Analysis'!C92-'Sales Scenario Analysis'!C64</f>
        <v>107038.38015601381</v>
      </c>
      <c r="C44" s="74">
        <f>'Sales Scenario Analysis'!D92-'Sales Scenario Analysis'!D64</f>
        <v>97275.918146785465</v>
      </c>
      <c r="D44" s="74">
        <f>'Sales Scenario Analysis'!E92-'Sales Scenario Analysis'!E64</f>
        <v>65029.495564805271</v>
      </c>
      <c r="E44" s="74">
        <f>'Sales Scenario Analysis'!F92-'Sales Scenario Analysis'!F64</f>
        <v>-48061.084056965497</v>
      </c>
      <c r="F44" s="74">
        <f>'Sales Scenario Analysis'!G92-'Sales Scenario Analysis'!G64</f>
        <v>-38358.871269795185</v>
      </c>
      <c r="G44" s="74">
        <f>'Sales Scenario Analysis'!H92-'Sales Scenario Analysis'!H64</f>
        <v>60194.709882810013</v>
      </c>
      <c r="H44" s="74">
        <f>'Sales Scenario Analysis'!I92-'Sales Scenario Analysis'!I64</f>
        <v>42821.240308298205</v>
      </c>
      <c r="I44" s="74">
        <f>'Sales Scenario Analysis'!J92-'Sales Scenario Analysis'!J64</f>
        <v>33025.102304659522</v>
      </c>
      <c r="J44" s="74">
        <f>'Sales Scenario Analysis'!K92-'Sales Scenario Analysis'!K64</f>
        <v>40949.937006509397</v>
      </c>
      <c r="K44" s="74">
        <f>'Sales Scenario Analysis'!L92-'Sales Scenario Analysis'!L64</f>
        <v>21201.489888203796</v>
      </c>
      <c r="L44" s="74">
        <f>'Sales Scenario Analysis'!M92-'Sales Scenario Analysis'!M64</f>
        <v>16288.753186112794</v>
      </c>
      <c r="M44" s="74">
        <f>'Sales Scenario Analysis'!N92-'Sales Scenario Analysis'!N64</f>
        <v>19797.977225494687</v>
      </c>
      <c r="N44" s="74">
        <f>'Sales Scenario Analysis'!O92-'Sales Scenario Analysis'!O64</f>
        <v>10112.461649898789</v>
      </c>
      <c r="O44" s="74">
        <f>'Sales Scenario Analysis'!P92-'Sales Scenario Analysis'!P64</f>
        <v>6688.1647881719109</v>
      </c>
      <c r="P44" s="74">
        <f>'Sales Scenario Analysis'!Q92-'Sales Scenario Analysis'!Q64</f>
        <v>2203.367625704901</v>
      </c>
      <c r="Q44" s="74">
        <f>'Sales Scenario Analysis'!R92-'Sales Scenario Analysis'!R64</f>
        <v>-4535.2366406744113</v>
      </c>
      <c r="R44" s="74">
        <f>'Sales Scenario Analysis'!S92-'Sales Scenario Analysis'!S64</f>
        <v>-5587.8992409422062</v>
      </c>
      <c r="S44" s="74">
        <f>'Sales Scenario Analysis'!T92-'Sales Scenario Analysis'!T64</f>
        <v>4967.5465918872796</v>
      </c>
      <c r="T44" s="74">
        <f>'Sales Scenario Analysis'!U92-'Sales Scenario Analysis'!U64</f>
        <v>0</v>
      </c>
      <c r="U44" s="74">
        <f>'Sales Scenario Analysis'!V92-'Sales Scenario Analysis'!V64</f>
        <v>0</v>
      </c>
      <c r="V44" s="74">
        <f>'Sales Scenario Analysis'!W92-'Sales Scenario Analysis'!W64</f>
        <v>0</v>
      </c>
    </row>
    <row r="45" spans="1:22">
      <c r="A45" s="7" t="s">
        <v>68</v>
      </c>
      <c r="B45" s="74">
        <f>'Sales Scenario Analysis'!C93-'Sales Scenario Analysis'!C65</f>
        <v>105559.7351336779</v>
      </c>
      <c r="C45" s="74">
        <f>'Sales Scenario Analysis'!D93-'Sales Scenario Analysis'!D65</f>
        <v>90514.033038857408</v>
      </c>
      <c r="D45" s="74">
        <f>'Sales Scenario Analysis'!E93-'Sales Scenario Analysis'!E65</f>
        <v>57434.686081909058</v>
      </c>
      <c r="E45" s="74">
        <f>'Sales Scenario Analysis'!F93-'Sales Scenario Analysis'!F65</f>
        <v>-40287.880417967899</v>
      </c>
      <c r="F45" s="74">
        <f>'Sales Scenario Analysis'!G93-'Sales Scenario Analysis'!G65</f>
        <v>-32459.033174648197</v>
      </c>
      <c r="G45" s="74">
        <f>'Sales Scenario Analysis'!H93-'Sales Scenario Analysis'!H65</f>
        <v>58065.32289792021</v>
      </c>
      <c r="H45" s="74">
        <f>'Sales Scenario Analysis'!I93-'Sales Scenario Analysis'!I65</f>
        <v>40913.294855167624</v>
      </c>
      <c r="I45" s="74">
        <f>'Sales Scenario Analysis'!J93-'Sales Scenario Analysis'!J65</f>
        <v>32114.836395586986</v>
      </c>
      <c r="J45" s="74">
        <f>'Sales Scenario Analysis'!K93-'Sales Scenario Analysis'!K65</f>
        <v>41012.464351024799</v>
      </c>
      <c r="K45" s="74">
        <f>'Sales Scenario Analysis'!L93-'Sales Scenario Analysis'!L65</f>
        <v>22105.571809399204</v>
      </c>
      <c r="L45" s="74">
        <f>'Sales Scenario Analysis'!M93-'Sales Scenario Analysis'!M65</f>
        <v>15664.229516117193</v>
      </c>
      <c r="M45" s="74">
        <f>'Sales Scenario Analysis'!N93-'Sales Scenario Analysis'!N65</f>
        <v>19843.370139225502</v>
      </c>
      <c r="N45" s="74">
        <f>'Sales Scenario Analysis'!O93-'Sales Scenario Analysis'!O65</f>
        <v>10311.4174963072</v>
      </c>
      <c r="O45" s="74">
        <f>'Sales Scenario Analysis'!P93-'Sales Scenario Analysis'!P65</f>
        <v>6721.6404279095877</v>
      </c>
      <c r="P45" s="74">
        <f>'Sales Scenario Analysis'!Q93-'Sales Scenario Analysis'!Q65</f>
        <v>2469.7945815018611</v>
      </c>
      <c r="Q45" s="74">
        <f>'Sales Scenario Analysis'!R93-'Sales Scenario Analysis'!R65</f>
        <v>-3564.6964044650958</v>
      </c>
      <c r="R45" s="74">
        <f>'Sales Scenario Analysis'!S93-'Sales Scenario Analysis'!S65</f>
        <v>-4751.4524525816087</v>
      </c>
      <c r="S45" s="74">
        <f>'Sales Scenario Analysis'!T93-'Sales Scenario Analysis'!T65</f>
        <v>5137.5096903528902</v>
      </c>
      <c r="T45" s="74">
        <f>'Sales Scenario Analysis'!U93-'Sales Scenario Analysis'!U65</f>
        <v>0</v>
      </c>
      <c r="U45" s="74">
        <f>'Sales Scenario Analysis'!V93-'Sales Scenario Analysis'!V65</f>
        <v>0</v>
      </c>
      <c r="V45" s="74">
        <f>'Sales Scenario Analysis'!W93-'Sales Scenario Analysis'!W65</f>
        <v>0</v>
      </c>
    </row>
    <row r="46" spans="1:22">
      <c r="A46" s="7" t="s">
        <v>69</v>
      </c>
      <c r="B46" s="74">
        <f>'Sales Scenario Analysis'!C94-'Sales Scenario Analysis'!C66</f>
        <v>-2231751.6368371053</v>
      </c>
      <c r="C46" s="74">
        <f>'Sales Scenario Analysis'!D94-'Sales Scenario Analysis'!D66</f>
        <v>-2363159.281408106</v>
      </c>
      <c r="D46" s="74">
        <f>'Sales Scenario Analysis'!E94-'Sales Scenario Analysis'!E66</f>
        <v>-2669361.8389718225</v>
      </c>
      <c r="E46" s="74">
        <f>'Sales Scenario Analysis'!F94-'Sales Scenario Analysis'!F66</f>
        <v>-2638779.712938536</v>
      </c>
      <c r="F46" s="74">
        <f>'Sales Scenario Analysis'!G94-'Sales Scenario Analysis'!G66</f>
        <v>-2544655.5714214342</v>
      </c>
      <c r="G46" s="74">
        <f>'Sales Scenario Analysis'!H94-'Sales Scenario Analysis'!H66</f>
        <v>-1487765.15663349</v>
      </c>
      <c r="H46" s="74">
        <f>'Sales Scenario Analysis'!I94-'Sales Scenario Analysis'!I66</f>
        <v>-872604.81350932503</v>
      </c>
      <c r="I46" s="74">
        <f>'Sales Scenario Analysis'!J94-'Sales Scenario Analysis'!J66</f>
        <v>-968541.98081078613</v>
      </c>
      <c r="J46" s="74">
        <f>'Sales Scenario Analysis'!K94-'Sales Scenario Analysis'!K66</f>
        <v>-884133.81465868908</v>
      </c>
      <c r="K46" s="74">
        <f>'Sales Scenario Analysis'!L94-'Sales Scenario Analysis'!L66</f>
        <v>-570253.69126885477</v>
      </c>
      <c r="L46" s="74">
        <f>'Sales Scenario Analysis'!M94-'Sales Scenario Analysis'!M66</f>
        <v>-651101.55295017501</v>
      </c>
      <c r="M46" s="74">
        <f>'Sales Scenario Analysis'!N94-'Sales Scenario Analysis'!N66</f>
        <v>-593616.92477265233</v>
      </c>
      <c r="N46" s="74">
        <f>'Sales Scenario Analysis'!O94-'Sales Scenario Analysis'!O66</f>
        <v>-292445.56909831194</v>
      </c>
      <c r="O46" s="74">
        <f>'Sales Scenario Analysis'!P94-'Sales Scenario Analysis'!P66</f>
        <v>-339553.48564615799</v>
      </c>
      <c r="P46" s="74">
        <f>'Sales Scenario Analysis'!Q94-'Sales Scenario Analysis'!Q66</f>
        <v>-397131.13549981592</v>
      </c>
      <c r="Q46" s="74">
        <f>'Sales Scenario Analysis'!R94-'Sales Scenario Analysis'!R66</f>
        <v>-249242.54187146481</v>
      </c>
      <c r="R46" s="74">
        <f>'Sales Scenario Analysis'!S94-'Sales Scenario Analysis'!S66</f>
        <v>-262020.27116194647</v>
      </c>
      <c r="S46" s="74">
        <f>'Sales Scenario Analysis'!T94-'Sales Scenario Analysis'!T66</f>
        <v>-149796.77552647283</v>
      </c>
      <c r="T46" s="74">
        <f>'Sales Scenario Analysis'!U94-'Sales Scenario Analysis'!U66</f>
        <v>0</v>
      </c>
      <c r="U46" s="74">
        <f>'Sales Scenario Analysis'!V94-'Sales Scenario Analysis'!V66</f>
        <v>0</v>
      </c>
      <c r="V46" s="74">
        <f>'Sales Scenario Analysis'!W94-'Sales Scenario Analysis'!W66</f>
        <v>0</v>
      </c>
    </row>
    <row r="47" spans="1:22">
      <c r="A47" s="7" t="s">
        <v>70</v>
      </c>
      <c r="B47" s="74">
        <f>'Sales Scenario Analysis'!C95-'Sales Scenario Analysis'!C67</f>
        <v>-545593.06276044575</v>
      </c>
      <c r="C47" s="74">
        <f>'Sales Scenario Analysis'!D95-'Sales Scenario Analysis'!D67</f>
        <v>-588677.58446974296</v>
      </c>
      <c r="D47" s="74">
        <f>'Sales Scenario Analysis'!E95-'Sales Scenario Analysis'!E67</f>
        <v>-686351.86960751016</v>
      </c>
      <c r="E47" s="74">
        <f>'Sales Scenario Analysis'!F95-'Sales Scenario Analysis'!F67</f>
        <v>-633242.46985636675</v>
      </c>
      <c r="F47" s="74">
        <f>'Sales Scenario Analysis'!G95-'Sales Scenario Analysis'!G67</f>
        <v>-603618.23261597706</v>
      </c>
      <c r="G47" s="74">
        <f>'Sales Scenario Analysis'!H95-'Sales Scenario Analysis'!H67</f>
        <v>-296833.28499251534</v>
      </c>
      <c r="H47" s="74">
        <f>'Sales Scenario Analysis'!I95-'Sales Scenario Analysis'!I67</f>
        <v>-191696.47668350011</v>
      </c>
      <c r="I47" s="74">
        <f>'Sales Scenario Analysis'!J95-'Sales Scenario Analysis'!J67</f>
        <v>-222928.72281604435</v>
      </c>
      <c r="J47" s="74">
        <f>'Sales Scenario Analysis'!K95-'Sales Scenario Analysis'!K67</f>
        <v>-198123.82164364739</v>
      </c>
      <c r="K47" s="74">
        <f>'Sales Scenario Analysis'!L95-'Sales Scenario Analysis'!L67</f>
        <v>-95386.895780037623</v>
      </c>
      <c r="L47" s="74">
        <f>'Sales Scenario Analysis'!M95-'Sales Scenario Analysis'!M67</f>
        <v>-113176.10195639706</v>
      </c>
      <c r="M47" s="74">
        <f>'Sales Scenario Analysis'!N95-'Sales Scenario Analysis'!N67</f>
        <v>-98966.769518715912</v>
      </c>
      <c r="N47" s="74">
        <f>'Sales Scenario Analysis'!O95-'Sales Scenario Analysis'!O67</f>
        <v>-48441.571444253321</v>
      </c>
      <c r="O47" s="74">
        <f>'Sales Scenario Analysis'!P95-'Sales Scenario Analysis'!P67</f>
        <v>-59281.037091797916</v>
      </c>
      <c r="P47" s="74">
        <f>'Sales Scenario Analysis'!Q95-'Sales Scenario Analysis'!Q67</f>
        <v>-72658.395016606897</v>
      </c>
      <c r="Q47" s="74">
        <f>'Sales Scenario Analysis'!R95-'Sales Scenario Analysis'!R67</f>
        <v>-58078.59498446784</v>
      </c>
      <c r="R47" s="74">
        <f>'Sales Scenario Analysis'!S95-'Sales Scenario Analysis'!S67</f>
        <v>-61459.789220978972</v>
      </c>
      <c r="S47" s="74">
        <f>'Sales Scenario Analysis'!T95-'Sales Scenario Analysis'!T67</f>
        <v>-29831.79374364845</v>
      </c>
      <c r="T47" s="74">
        <f>'Sales Scenario Analysis'!U95-'Sales Scenario Analysis'!U67</f>
        <v>0</v>
      </c>
      <c r="U47" s="74">
        <f>'Sales Scenario Analysis'!V95-'Sales Scenario Analysis'!V67</f>
        <v>0</v>
      </c>
      <c r="V47" s="74">
        <f>'Sales Scenario Analysis'!W95-'Sales Scenario Analysis'!W67</f>
        <v>0</v>
      </c>
    </row>
    <row r="48" spans="1:22">
      <c r="A48" s="7" t="s">
        <v>71</v>
      </c>
      <c r="B48" s="74">
        <f>'Sales Scenario Analysis'!C96-'Sales Scenario Analysis'!C68</f>
        <v>-918958.03265050997</v>
      </c>
      <c r="C48" s="74">
        <f>'Sales Scenario Analysis'!D96-'Sales Scenario Analysis'!D68</f>
        <v>-965794.084070154</v>
      </c>
      <c r="D48" s="74">
        <f>'Sales Scenario Analysis'!E96-'Sales Scenario Analysis'!E68</f>
        <v>-1102656.304263891</v>
      </c>
      <c r="E48" s="74">
        <f>'Sales Scenario Analysis'!F96-'Sales Scenario Analysis'!F68</f>
        <v>-1017010.450220021</v>
      </c>
      <c r="F48" s="74">
        <f>'Sales Scenario Analysis'!G96-'Sales Scenario Analysis'!G68</f>
        <v>-974087.05115620093</v>
      </c>
      <c r="G48" s="74">
        <f>'Sales Scenario Analysis'!H96-'Sales Scenario Analysis'!H68</f>
        <v>-546504.88269637688</v>
      </c>
      <c r="H48" s="74">
        <f>'Sales Scenario Analysis'!I96-'Sales Scenario Analysis'!I68</f>
        <v>-347655.02710664715</v>
      </c>
      <c r="I48" s="74">
        <f>'Sales Scenario Analysis'!J96-'Sales Scenario Analysis'!J68</f>
        <v>-385946.78598176292</v>
      </c>
      <c r="J48" s="74">
        <f>'Sales Scenario Analysis'!K96-'Sales Scenario Analysis'!K68</f>
        <v>-349787.86038548406</v>
      </c>
      <c r="K48" s="74">
        <f>'Sales Scenario Analysis'!L96-'Sales Scenario Analysis'!L68</f>
        <v>-174725.45299957902</v>
      </c>
      <c r="L48" s="74">
        <f>'Sales Scenario Analysis'!M96-'Sales Scenario Analysis'!M68</f>
        <v>-194540.2962796269</v>
      </c>
      <c r="M48" s="74">
        <f>'Sales Scenario Analysis'!N96-'Sales Scenario Analysis'!N68</f>
        <v>-182629.69798078598</v>
      </c>
      <c r="N48" s="74">
        <f>'Sales Scenario Analysis'!O96-'Sales Scenario Analysis'!O68</f>
        <v>-89607.962882279884</v>
      </c>
      <c r="O48" s="74">
        <f>'Sales Scenario Analysis'!P96-'Sales Scenario Analysis'!P68</f>
        <v>-106316.21285379003</v>
      </c>
      <c r="P48" s="74">
        <f>'Sales Scenario Analysis'!Q96-'Sales Scenario Analysis'!Q68</f>
        <v>-125845.87524565915</v>
      </c>
      <c r="Q48" s="74">
        <f>'Sales Scenario Analysis'!R96-'Sales Scenario Analysis'!R68</f>
        <v>-102079.37757600518</v>
      </c>
      <c r="R48" s="74">
        <f>'Sales Scenario Analysis'!S96-'Sales Scenario Analysis'!S68</f>
        <v>-106974.96243141592</v>
      </c>
      <c r="S48" s="74">
        <f>'Sales Scenario Analysis'!T96-'Sales Scenario Analysis'!T68</f>
        <v>-58680.848626045045</v>
      </c>
      <c r="T48" s="74">
        <f>'Sales Scenario Analysis'!U96-'Sales Scenario Analysis'!U68</f>
        <v>0</v>
      </c>
      <c r="U48" s="74">
        <f>'Sales Scenario Analysis'!V96-'Sales Scenario Analysis'!V68</f>
        <v>0</v>
      </c>
      <c r="V48" s="74">
        <f>'Sales Scenario Analysis'!W96-'Sales Scenario Analysis'!W68</f>
        <v>0</v>
      </c>
    </row>
    <row r="49" spans="1:23" ht="16" customHeight="1">
      <c r="A49" s="7" t="s">
        <v>72</v>
      </c>
      <c r="B49" s="74">
        <f>'Sales Scenario Analysis'!C97-'Sales Scenario Analysis'!C69</f>
        <v>-5867177.6376953991</v>
      </c>
      <c r="C49" s="74">
        <f>'Sales Scenario Analysis'!D97-'Sales Scenario Analysis'!D69</f>
        <v>-6193752.3333768584</v>
      </c>
      <c r="D49" s="74">
        <f>'Sales Scenario Analysis'!E97-'Sales Scenario Analysis'!E69</f>
        <v>-6908222.5806687828</v>
      </c>
      <c r="E49" s="74">
        <f>'Sales Scenario Analysis'!F97-'Sales Scenario Analysis'!F69</f>
        <v>-6541984.8797590947</v>
      </c>
      <c r="F49" s="74">
        <f>'Sales Scenario Analysis'!G97-'Sales Scenario Analysis'!G69</f>
        <v>-6337377.8614866743</v>
      </c>
      <c r="G49" s="74">
        <f>'Sales Scenario Analysis'!H97-'Sales Scenario Analysis'!H69</f>
        <v>-4043151.8867146438</v>
      </c>
      <c r="H49" s="74">
        <f>'Sales Scenario Analysis'!I97-'Sales Scenario Analysis'!I69</f>
        <v>-2361381.2325544422</v>
      </c>
      <c r="I49" s="74">
        <f>'Sales Scenario Analysis'!J97-'Sales Scenario Analysis'!J69</f>
        <v>-2548999.0839338815</v>
      </c>
      <c r="J49" s="74">
        <f>'Sales Scenario Analysis'!K97-'Sales Scenario Analysis'!K69</f>
        <v>-2332552.5160188833</v>
      </c>
      <c r="K49" s="74">
        <f>'Sales Scenario Analysis'!L97-'Sales Scenario Analysis'!L69</f>
        <v>-1507084.2495967569</v>
      </c>
      <c r="L49" s="74">
        <f>'Sales Scenario Analysis'!M97-'Sales Scenario Analysis'!M69</f>
        <v>-1712880.84379391</v>
      </c>
      <c r="M49" s="74">
        <f>'Sales Scenario Analysis'!N97-'Sales Scenario Analysis'!N69</f>
        <v>-1589652.4026948996</v>
      </c>
      <c r="N49" s="74">
        <f>'Sales Scenario Analysis'!O97-'Sales Scenario Analysis'!O69</f>
        <v>-777753.36609528121</v>
      </c>
      <c r="O49" s="74">
        <f>'Sales Scenario Analysis'!P97-'Sales Scenario Analysis'!P69</f>
        <v>-890788.54088543169</v>
      </c>
      <c r="P49" s="74">
        <f>'Sales Scenario Analysis'!Q97-'Sales Scenario Analysis'!Q69</f>
        <v>-1022615.5407965034</v>
      </c>
      <c r="Q49" s="74">
        <f>'Sales Scenario Analysis'!R97-'Sales Scenario Analysis'!R69</f>
        <v>-629037.93036505952</v>
      </c>
      <c r="R49" s="74">
        <f>'Sales Scenario Analysis'!S97-'Sales Scenario Analysis'!S69</f>
        <v>-659780.2122747004</v>
      </c>
      <c r="S49" s="74">
        <f>'Sales Scenario Analysis'!T97-'Sales Scenario Analysis'!T69</f>
        <v>-404274.85661276337</v>
      </c>
      <c r="T49" s="74">
        <f>'Sales Scenario Analysis'!U97-'Sales Scenario Analysis'!U69</f>
        <v>0</v>
      </c>
      <c r="U49" s="74">
        <f>'Sales Scenario Analysis'!V97-'Sales Scenario Analysis'!V69</f>
        <v>0</v>
      </c>
      <c r="V49" s="74">
        <f>'Sales Scenario Analysis'!W97-'Sales Scenario Analysis'!W69</f>
        <v>0</v>
      </c>
    </row>
    <row r="50" spans="1:23" ht="16" customHeight="1" thickBot="1">
      <c r="A50" s="10" t="s">
        <v>73</v>
      </c>
      <c r="B50" s="75">
        <f>'Sales Scenario Analysis'!C98-'Sales Scenario Analysis'!C70</f>
        <v>-1161705.0739076689</v>
      </c>
      <c r="C50" s="75">
        <f>'Sales Scenario Analysis'!D98-'Sales Scenario Analysis'!D70</f>
        <v>-1257385.6001030323</v>
      </c>
      <c r="D50" s="75">
        <f>'Sales Scenario Analysis'!E98-'Sales Scenario Analysis'!E70</f>
        <v>-1461460.0080307643</v>
      </c>
      <c r="E50" s="75">
        <f>'Sales Scenario Analysis'!F98-'Sales Scenario Analysis'!F70</f>
        <v>-1479938.933643783</v>
      </c>
      <c r="F50" s="75">
        <f>'Sales Scenario Analysis'!G98-'Sales Scenario Analysis'!G70</f>
        <v>-1432056.3958125899</v>
      </c>
      <c r="G50" s="75">
        <f>'Sales Scenario Analysis'!H98-'Sales Scenario Analysis'!H70</f>
        <v>-792946.02034113684</v>
      </c>
      <c r="H50" s="75">
        <f>'Sales Scenario Analysis'!I98-'Sales Scenario Analysis'!I70</f>
        <v>-464685.48684364581</v>
      </c>
      <c r="I50" s="75">
        <f>'Sales Scenario Analysis'!J98-'Sales Scenario Analysis'!J70</f>
        <v>-517949.13176999497</v>
      </c>
      <c r="J50" s="75">
        <f>'Sales Scenario Analysis'!K98-'Sales Scenario Analysis'!K70</f>
        <v>-460309.29582431098</v>
      </c>
      <c r="K50" s="75">
        <f>'Sales Scenario Analysis'!L98-'Sales Scenario Analysis'!L70</f>
        <v>-290209.18761197501</v>
      </c>
      <c r="L50" s="75">
        <f>'Sales Scenario Analysis'!M98-'Sales Scenario Analysis'!M70</f>
        <v>-346786.64640988293</v>
      </c>
      <c r="M50" s="75">
        <f>'Sales Scenario Analysis'!N98-'Sales Scenario Analysis'!N70</f>
        <v>-310962.35862756986</v>
      </c>
      <c r="N50" s="75">
        <f>'Sales Scenario Analysis'!O98-'Sales Scenario Analysis'!O70</f>
        <v>-152060.63674804685</v>
      </c>
      <c r="O50" s="75">
        <f>'Sales Scenario Analysis'!P98-'Sales Scenario Analysis'!P70</f>
        <v>-182103.29763898393</v>
      </c>
      <c r="P50" s="75">
        <f>'Sales Scenario Analysis'!Q98-'Sales Scenario Analysis'!Q70</f>
        <v>-218515.39884661417</v>
      </c>
      <c r="Q50" s="75">
        <f>'Sales Scenario Analysis'!R98-'Sales Scenario Analysis'!R70</f>
        <v>-140785.22912688227</v>
      </c>
      <c r="R50" s="75">
        <f>'Sales Scenario Analysis'!S98-'Sales Scenario Analysis'!S70</f>
        <v>-149431.5648535802</v>
      </c>
      <c r="S50" s="75">
        <f>'Sales Scenario Analysis'!T98-'Sales Scenario Analysis'!T70</f>
        <v>-79881.694870860083</v>
      </c>
      <c r="T50" s="75">
        <f>'Sales Scenario Analysis'!U98-'Sales Scenario Analysis'!U70</f>
        <v>0</v>
      </c>
      <c r="U50" s="75">
        <f>'Sales Scenario Analysis'!V98-'Sales Scenario Analysis'!V70</f>
        <v>0</v>
      </c>
      <c r="V50" s="75">
        <f>'Sales Scenario Analysis'!W98-'Sales Scenario Analysis'!W70</f>
        <v>0</v>
      </c>
    </row>
    <row r="51" spans="1:23" ht="17" customHeight="1" thickTop="1">
      <c r="A51" s="7" t="s">
        <v>6</v>
      </c>
      <c r="B51" s="72">
        <f t="shared" ref="B51:V51" si="1">SUM(B38:B50)</f>
        <v>-11560691.009105299</v>
      </c>
      <c r="C51" s="72">
        <f t="shared" si="1"/>
        <v>-12366273.295549653</v>
      </c>
      <c r="D51" s="72">
        <f t="shared" si="1"/>
        <v>-14263281.852816131</v>
      </c>
      <c r="E51" s="72">
        <f t="shared" si="1"/>
        <v>-14402534.594036585</v>
      </c>
      <c r="F51" s="72">
        <f t="shared" si="1"/>
        <v>-13844321.479694497</v>
      </c>
      <c r="G51" s="72">
        <f t="shared" si="1"/>
        <v>-7711814.2953189779</v>
      </c>
      <c r="H51" s="72">
        <f t="shared" si="1"/>
        <v>-4540839.8861664794</v>
      </c>
      <c r="I51" s="72">
        <f t="shared" si="1"/>
        <v>-5072564.2075726558</v>
      </c>
      <c r="J51" s="72">
        <f t="shared" si="1"/>
        <v>-4535856.9287291439</v>
      </c>
      <c r="K51" s="72">
        <f t="shared" si="1"/>
        <v>-2807468.2552937046</v>
      </c>
      <c r="L51" s="72">
        <f t="shared" si="1"/>
        <v>-3264066.1185233174</v>
      </c>
      <c r="M51" s="72">
        <f t="shared" si="1"/>
        <v>-2970222.6545924628</v>
      </c>
      <c r="N51" s="72">
        <f t="shared" si="1"/>
        <v>-1452426.2854584879</v>
      </c>
      <c r="O51" s="72">
        <f t="shared" si="1"/>
        <v>-1725426.7428425776</v>
      </c>
      <c r="P51" s="72">
        <f t="shared" si="1"/>
        <v>-2051304.4293703581</v>
      </c>
      <c r="Q51" s="72">
        <f t="shared" si="1"/>
        <v>-1382340.9770576807</v>
      </c>
      <c r="R51" s="72">
        <f t="shared" si="1"/>
        <v>-1458683.3403682816</v>
      </c>
      <c r="S51" s="72">
        <f t="shared" si="1"/>
        <v>-787524.92967561085</v>
      </c>
      <c r="T51" s="72">
        <f t="shared" si="1"/>
        <v>0</v>
      </c>
      <c r="U51" s="72">
        <f t="shared" si="1"/>
        <v>0</v>
      </c>
      <c r="V51" s="72">
        <f t="shared" si="1"/>
        <v>0</v>
      </c>
    </row>
    <row r="52" spans="1:23">
      <c r="A52" s="7" t="s">
        <v>110</v>
      </c>
      <c r="B52" s="72">
        <f>SUM($B$51:B51)</f>
        <v>-11560691.009105299</v>
      </c>
      <c r="C52" s="72">
        <f>SUM($B$51:C51)</f>
        <v>-23926964.304654952</v>
      </c>
      <c r="D52" s="72">
        <f>SUM($B$51:D51)</f>
        <v>-38190246.157471083</v>
      </c>
      <c r="E52" s="72">
        <f>SUM($B$51:E51)</f>
        <v>-52592780.75150767</v>
      </c>
      <c r="F52" s="72">
        <f>SUM($B$51:F51)</f>
        <v>-66437102.23120217</v>
      </c>
      <c r="G52" s="72">
        <f>SUM($B$51:G51)</f>
        <v>-74148916.526521146</v>
      </c>
      <c r="H52" s="72">
        <f>SUM($B$51:H51)</f>
        <v>-78689756.412687629</v>
      </c>
      <c r="I52" s="72">
        <f>SUM($B$51:I51)</f>
        <v>-83762320.620260283</v>
      </c>
      <c r="J52" s="72">
        <f>SUM($B$51:J51)</f>
        <v>-88298177.54898943</v>
      </c>
      <c r="K52" s="72">
        <f>SUM($B$51:K51)</f>
        <v>-91105645.804283142</v>
      </c>
      <c r="L52" s="72">
        <f>SUM($B$51:L51)</f>
        <v>-94369711.922806457</v>
      </c>
      <c r="M52" s="72">
        <f>SUM($B$51:M51)</f>
        <v>-97339934.577398926</v>
      </c>
      <c r="N52" s="72">
        <f>SUM($B$51:N51)</f>
        <v>-98792360.862857416</v>
      </c>
      <c r="O52" s="72">
        <f>SUM($B$51:O51)</f>
        <v>-100517787.6057</v>
      </c>
      <c r="P52" s="72">
        <f>SUM($B$51:P51)</f>
        <v>-102569092.03507036</v>
      </c>
      <c r="Q52" s="72">
        <f>SUM($B$51:Q51)</f>
        <v>-103951433.01212804</v>
      </c>
      <c r="R52" s="72">
        <f>SUM($B$51:R51)</f>
        <v>-105410116.35249633</v>
      </c>
      <c r="S52" s="72">
        <f>SUM($B$51:S51)</f>
        <v>-106197641.28217193</v>
      </c>
      <c r="T52" s="72">
        <f>SUM($B$51:T51)</f>
        <v>-106197641.28217193</v>
      </c>
      <c r="U52" s="72">
        <f>SUM($B$51:U51)</f>
        <v>-106197641.28217193</v>
      </c>
      <c r="V52" s="72">
        <f>SUM($B$51:V51)</f>
        <v>-106197641.28217193</v>
      </c>
    </row>
    <row r="56" spans="1:23" ht="26" customHeight="1">
      <c r="A56" s="135" t="s">
        <v>112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>
      <c r="A57" s="114" t="s">
        <v>113</v>
      </c>
      <c r="B57" s="115" t="s">
        <v>34</v>
      </c>
      <c r="C57" s="13">
        <v>43951</v>
      </c>
      <c r="D57" s="13">
        <v>43982</v>
      </c>
      <c r="E57" s="13">
        <v>44012</v>
      </c>
      <c r="F57" s="13">
        <v>44043</v>
      </c>
      <c r="G57" s="13">
        <v>44074</v>
      </c>
      <c r="H57" s="13">
        <v>44104</v>
      </c>
      <c r="I57" s="13">
        <v>44135</v>
      </c>
      <c r="J57" s="13">
        <v>44165</v>
      </c>
      <c r="K57" s="14">
        <v>44196</v>
      </c>
      <c r="L57" s="13">
        <v>44227</v>
      </c>
      <c r="M57" s="14">
        <v>44255</v>
      </c>
      <c r="N57" s="13">
        <v>44286</v>
      </c>
      <c r="O57" s="14">
        <v>44316</v>
      </c>
      <c r="P57" s="13">
        <v>44347</v>
      </c>
      <c r="Q57" s="14">
        <v>44377</v>
      </c>
      <c r="R57" s="13">
        <v>44408</v>
      </c>
      <c r="S57" s="14">
        <v>44439</v>
      </c>
      <c r="T57" s="13">
        <v>44469</v>
      </c>
      <c r="U57" s="13">
        <v>44500</v>
      </c>
      <c r="V57" s="14">
        <v>44530</v>
      </c>
      <c r="W57" s="13">
        <v>44561</v>
      </c>
    </row>
    <row r="58" spans="1:23">
      <c r="A58" s="114" t="s">
        <v>114</v>
      </c>
      <c r="B58" s="114" t="s">
        <v>64</v>
      </c>
      <c r="C58" s="112">
        <v>643965.70992746402</v>
      </c>
      <c r="D58" s="112">
        <v>701145.601475943</v>
      </c>
      <c r="E58" s="112">
        <v>851928.93611561495</v>
      </c>
      <c r="F58" s="112">
        <v>1480997.638419979</v>
      </c>
      <c r="G58" s="112">
        <v>1403326.7450638521</v>
      </c>
      <c r="H58" s="112">
        <v>578976.01225838379</v>
      </c>
      <c r="I58" s="112">
        <v>553803.51355797204</v>
      </c>
      <c r="J58" s="112">
        <v>668037.89350032376</v>
      </c>
      <c r="K58" s="112">
        <v>571472.80390489579</v>
      </c>
      <c r="L58" s="112">
        <v>543387.69235314941</v>
      </c>
      <c r="M58" s="112">
        <v>679137.88291960838</v>
      </c>
      <c r="N58" s="112">
        <v>572723.57988831599</v>
      </c>
      <c r="O58" s="112">
        <v>545196.40301235381</v>
      </c>
      <c r="P58" s="112">
        <v>703958.81939765543</v>
      </c>
      <c r="Q58" s="112">
        <v>913253.19354947715</v>
      </c>
      <c r="R58" s="112">
        <v>1315934.494308661</v>
      </c>
      <c r="S58" s="112">
        <v>1398970.8873211739</v>
      </c>
      <c r="T58" s="112">
        <v>571961.95914393722</v>
      </c>
      <c r="U58" s="112">
        <v>546933.23775896837</v>
      </c>
      <c r="V58" s="112">
        <v>652386.08194640232</v>
      </c>
      <c r="W58" s="112">
        <v>552374.7224578677</v>
      </c>
    </row>
    <row r="59" spans="1:23">
      <c r="A59" s="114" t="s">
        <v>114</v>
      </c>
      <c r="B59" s="114" t="s">
        <v>65</v>
      </c>
      <c r="C59" s="112">
        <v>72643.76905731039</v>
      </c>
      <c r="D59" s="112">
        <v>114824.72141542631</v>
      </c>
      <c r="E59" s="112">
        <v>214016.93516583179</v>
      </c>
      <c r="F59" s="112">
        <v>566888.81966156827</v>
      </c>
      <c r="G59" s="112">
        <v>527499.14755612484</v>
      </c>
      <c r="H59" s="112">
        <v>71831.617489171884</v>
      </c>
      <c r="I59" s="112">
        <v>56300.856559120853</v>
      </c>
      <c r="J59" s="112">
        <v>122786.25898780031</v>
      </c>
      <c r="K59" s="112">
        <v>58053.337997741954</v>
      </c>
      <c r="L59" s="112">
        <v>35095.218128782377</v>
      </c>
      <c r="M59" s="112">
        <v>127101.41334712419</v>
      </c>
      <c r="N59" s="112">
        <v>66195.719145158946</v>
      </c>
      <c r="O59" s="112">
        <v>57285.909611600771</v>
      </c>
      <c r="P59" s="112">
        <v>162082.39454244939</v>
      </c>
      <c r="Q59" s="112">
        <v>290657.13461823348</v>
      </c>
      <c r="R59" s="112">
        <v>533387.80328306323</v>
      </c>
      <c r="S59" s="112">
        <v>591159.62399820855</v>
      </c>
      <c r="T59" s="112">
        <v>96572.73449261456</v>
      </c>
      <c r="U59" s="112">
        <v>81362.092896072922</v>
      </c>
      <c r="V59" s="112">
        <v>146690.57491266541</v>
      </c>
      <c r="W59" s="112">
        <v>82538.910300650314</v>
      </c>
    </row>
    <row r="60" spans="1:23">
      <c r="A60" s="114" t="s">
        <v>114</v>
      </c>
      <c r="B60" s="114" t="s">
        <v>44</v>
      </c>
      <c r="C60" s="112">
        <v>-221463.82299956959</v>
      </c>
      <c r="D60" s="112">
        <v>-177296.14826480069</v>
      </c>
      <c r="E60" s="112">
        <v>-107500.7191374836</v>
      </c>
      <c r="F60" s="112">
        <v>121309.4766642476</v>
      </c>
      <c r="G60" s="112">
        <v>105973.3397261185</v>
      </c>
      <c r="H60" s="112">
        <v>-204371.02333257921</v>
      </c>
      <c r="I60" s="112">
        <v>-208326.8941764175</v>
      </c>
      <c r="J60" s="112">
        <v>-170420.46097536079</v>
      </c>
      <c r="K60" s="112">
        <v>-217291.6835651664</v>
      </c>
      <c r="L60" s="112">
        <v>-244216.046682621</v>
      </c>
      <c r="M60" s="112">
        <v>-169061.38898619561</v>
      </c>
      <c r="N60" s="112">
        <v>-222199.31472052619</v>
      </c>
      <c r="O60" s="112">
        <v>-237069.30070673049</v>
      </c>
      <c r="P60" s="112">
        <v>-166333.85567117861</v>
      </c>
      <c r="Q60" s="112">
        <v>-84382.999420368622</v>
      </c>
      <c r="R60" s="112">
        <v>68562.171613564409</v>
      </c>
      <c r="S60" s="112">
        <v>113132.1420740812</v>
      </c>
      <c r="T60" s="112">
        <v>-207860.0370021312</v>
      </c>
      <c r="U60" s="112">
        <v>-215835.3905283027</v>
      </c>
      <c r="V60" s="112">
        <v>-177536.42451218469</v>
      </c>
      <c r="W60" s="112">
        <v>-221675.14056271291</v>
      </c>
    </row>
    <row r="61" spans="1:23">
      <c r="A61" s="114" t="s">
        <v>114</v>
      </c>
      <c r="B61" s="114" t="s">
        <v>48</v>
      </c>
      <c r="C61" s="112">
        <v>461676.7277431892</v>
      </c>
      <c r="D61" s="112">
        <v>507168.67575327802</v>
      </c>
      <c r="E61" s="112">
        <v>642966.13417427603</v>
      </c>
      <c r="F61" s="112">
        <v>1227266.3362437461</v>
      </c>
      <c r="G61" s="112">
        <v>1159991.1400246869</v>
      </c>
      <c r="H61" s="112">
        <v>483225.00239025441</v>
      </c>
      <c r="I61" s="112">
        <v>442674.36440493568</v>
      </c>
      <c r="J61" s="112">
        <v>531572.56605423498</v>
      </c>
      <c r="K61" s="112">
        <v>441703.6318346503</v>
      </c>
      <c r="L61" s="112">
        <v>436968.72986723197</v>
      </c>
      <c r="M61" s="112">
        <v>536308.58163681661</v>
      </c>
      <c r="N61" s="112">
        <v>479216.96905794338</v>
      </c>
      <c r="O61" s="112">
        <v>464488.30550875509</v>
      </c>
      <c r="P61" s="112">
        <v>624300.79851759737</v>
      </c>
      <c r="Q61" s="112">
        <v>815195.90913060005</v>
      </c>
      <c r="R61" s="112">
        <v>1249126.057226199</v>
      </c>
      <c r="S61" s="112">
        <v>1328177.0211665209</v>
      </c>
      <c r="T61" s="112">
        <v>557422.76411957538</v>
      </c>
      <c r="U61" s="112">
        <v>524605.19730064005</v>
      </c>
      <c r="V61" s="112">
        <v>619486.88606096862</v>
      </c>
      <c r="W61" s="112">
        <v>525770.01654393366</v>
      </c>
    </row>
    <row r="62" spans="1:23">
      <c r="A62" s="114" t="s">
        <v>114</v>
      </c>
      <c r="B62" s="114" t="s">
        <v>66</v>
      </c>
      <c r="C62" s="112">
        <v>297835.24993188801</v>
      </c>
      <c r="D62" s="112">
        <v>332342.16625007812</v>
      </c>
      <c r="E62" s="112">
        <v>439360.56541224592</v>
      </c>
      <c r="F62" s="112">
        <v>953699.63637166645</v>
      </c>
      <c r="G62" s="112">
        <v>888593.21571147791</v>
      </c>
      <c r="H62" s="112">
        <v>301721.94985817652</v>
      </c>
      <c r="I62" s="112">
        <v>266486.62940860039</v>
      </c>
      <c r="J62" s="112">
        <v>346810.93332331529</v>
      </c>
      <c r="K62" s="112">
        <v>273479.51440286677</v>
      </c>
      <c r="L62" s="112">
        <v>273479.45808454539</v>
      </c>
      <c r="M62" s="112">
        <v>357924.15078895033</v>
      </c>
      <c r="N62" s="112">
        <v>302041.55314736749</v>
      </c>
      <c r="O62" s="112">
        <v>284984.50742323289</v>
      </c>
      <c r="P62" s="112">
        <v>415959.36369883688</v>
      </c>
      <c r="Q62" s="112">
        <v>573354.54578176339</v>
      </c>
      <c r="R62" s="112">
        <v>932233.73829456803</v>
      </c>
      <c r="S62" s="112">
        <v>994806.08431047527</v>
      </c>
      <c r="T62" s="112">
        <v>348739.95649186289</v>
      </c>
      <c r="U62" s="112">
        <v>321822.92986960558</v>
      </c>
      <c r="V62" s="112">
        <v>404244.43197535467</v>
      </c>
      <c r="W62" s="112">
        <v>327039.37010314892</v>
      </c>
    </row>
    <row r="63" spans="1:23">
      <c r="A63" s="114" t="s">
        <v>114</v>
      </c>
      <c r="B63" s="114" t="s">
        <v>53</v>
      </c>
      <c r="C63" s="112">
        <v>656879.03633016313</v>
      </c>
      <c r="D63" s="112">
        <v>689536.23968357092</v>
      </c>
      <c r="E63" s="112">
        <v>817428.5604399516</v>
      </c>
      <c r="F63" s="112">
        <v>1509091.1456224681</v>
      </c>
      <c r="G63" s="112">
        <v>1413650.527758535</v>
      </c>
      <c r="H63" s="112">
        <v>656043.42881490651</v>
      </c>
      <c r="I63" s="112">
        <v>600481.27120524703</v>
      </c>
      <c r="J63" s="112">
        <v>702118.73088473093</v>
      </c>
      <c r="K63" s="112">
        <v>616290.68728600547</v>
      </c>
      <c r="L63" s="112">
        <v>649474.61572272831</v>
      </c>
      <c r="M63" s="112">
        <v>707617.37701243348</v>
      </c>
      <c r="N63" s="112">
        <v>663163.0080493897</v>
      </c>
      <c r="O63" s="112">
        <v>671447.0363724432</v>
      </c>
      <c r="P63" s="112">
        <v>851611.15984699421</v>
      </c>
      <c r="Q63" s="112">
        <v>1060951.2306569971</v>
      </c>
      <c r="R63" s="112">
        <v>1568584.0334118819</v>
      </c>
      <c r="S63" s="112">
        <v>1644209.184756405</v>
      </c>
      <c r="T63" s="112">
        <v>767014.66594312573</v>
      </c>
      <c r="U63" s="112">
        <v>725202.81552929746</v>
      </c>
      <c r="V63" s="112">
        <v>836286.60491742799</v>
      </c>
      <c r="W63" s="112">
        <v>737439.55885832454</v>
      </c>
    </row>
    <row r="64" spans="1:23">
      <c r="A64" s="114" t="s">
        <v>114</v>
      </c>
      <c r="B64" s="114" t="s">
        <v>67</v>
      </c>
      <c r="C64" s="112">
        <v>-214076.76031202771</v>
      </c>
      <c r="D64" s="112">
        <v>-194551.8362935709</v>
      </c>
      <c r="E64" s="112">
        <v>-130058.9911296105</v>
      </c>
      <c r="F64" s="112">
        <v>160203.6135232182</v>
      </c>
      <c r="G64" s="112">
        <v>127862.9042326507</v>
      </c>
      <c r="H64" s="112">
        <v>-200649.03294269991</v>
      </c>
      <c r="I64" s="112">
        <v>-214106.201541491</v>
      </c>
      <c r="J64" s="112">
        <v>-165125.51152329761</v>
      </c>
      <c r="K64" s="112">
        <v>-204749.68503254681</v>
      </c>
      <c r="L64" s="112">
        <v>-212014.89888203799</v>
      </c>
      <c r="M64" s="112">
        <v>-162887.5318611275</v>
      </c>
      <c r="N64" s="112">
        <v>-197979.7722549465</v>
      </c>
      <c r="O64" s="112">
        <v>-202249.232997977</v>
      </c>
      <c r="P64" s="112">
        <v>-133763.29576343621</v>
      </c>
      <c r="Q64" s="112">
        <v>-44067.352514097933</v>
      </c>
      <c r="R64" s="112">
        <v>151174.5546891487</v>
      </c>
      <c r="S64" s="112">
        <v>186263.3080314057</v>
      </c>
      <c r="T64" s="112">
        <v>-165584.88639624469</v>
      </c>
      <c r="U64" s="112">
        <v>-177432.55148750439</v>
      </c>
      <c r="V64" s="112">
        <v>-130797.7377286525</v>
      </c>
      <c r="W64" s="112">
        <v>-172673.73205930041</v>
      </c>
    </row>
    <row r="65" spans="1:23">
      <c r="A65" s="114" t="s">
        <v>114</v>
      </c>
      <c r="B65" s="114" t="s">
        <v>68</v>
      </c>
      <c r="C65" s="112">
        <v>-211119.47026735579</v>
      </c>
      <c r="D65" s="112">
        <v>-181028.06607771479</v>
      </c>
      <c r="E65" s="112">
        <v>-114869.3721638181</v>
      </c>
      <c r="F65" s="112">
        <v>134292.93472655959</v>
      </c>
      <c r="G65" s="112">
        <v>108196.77724882741</v>
      </c>
      <c r="H65" s="112">
        <v>-193551.0763264008</v>
      </c>
      <c r="I65" s="112">
        <v>-204566.47427583841</v>
      </c>
      <c r="J65" s="112">
        <v>-160574.18197793499</v>
      </c>
      <c r="K65" s="112">
        <v>-205062.32175512391</v>
      </c>
      <c r="L65" s="112">
        <v>-221055.71809399259</v>
      </c>
      <c r="M65" s="112">
        <v>-156642.29516117179</v>
      </c>
      <c r="N65" s="112">
        <v>-198433.70139225569</v>
      </c>
      <c r="O65" s="112">
        <v>-206228.34992614231</v>
      </c>
      <c r="P65" s="112">
        <v>-134432.80855819309</v>
      </c>
      <c r="Q65" s="112">
        <v>-49395.891630037171</v>
      </c>
      <c r="R65" s="112">
        <v>118823.2134821676</v>
      </c>
      <c r="S65" s="112">
        <v>158381.74841938651</v>
      </c>
      <c r="T65" s="112">
        <v>-171250.32301176529</v>
      </c>
      <c r="U65" s="112">
        <v>-181671.47522250639</v>
      </c>
      <c r="V65" s="112">
        <v>-137971.20451775039</v>
      </c>
      <c r="W65" s="112">
        <v>-181522.730493043</v>
      </c>
    </row>
    <row r="66" spans="1:23">
      <c r="A66" s="114" t="s">
        <v>114</v>
      </c>
      <c r="B66" s="114" t="s">
        <v>69</v>
      </c>
      <c r="C66" s="112">
        <v>3188216.6240530079</v>
      </c>
      <c r="D66" s="112">
        <v>3375941.8305830089</v>
      </c>
      <c r="E66" s="112">
        <v>3813374.0556740328</v>
      </c>
      <c r="F66" s="112">
        <v>5277559.4258770719</v>
      </c>
      <c r="G66" s="112">
        <v>5089311.1428428683</v>
      </c>
      <c r="H66" s="112">
        <v>2975530.31326698</v>
      </c>
      <c r="I66" s="112">
        <v>2908682.7116977479</v>
      </c>
      <c r="J66" s="112">
        <v>3228473.269369286</v>
      </c>
      <c r="K66" s="112">
        <v>2947112.7155289641</v>
      </c>
      <c r="L66" s="112">
        <v>2851268.4563442739</v>
      </c>
      <c r="M66" s="112">
        <v>3255507.7647508751</v>
      </c>
      <c r="N66" s="112">
        <v>2968084.6238632612</v>
      </c>
      <c r="O66" s="112">
        <v>2924455.6909831259</v>
      </c>
      <c r="P66" s="112">
        <v>3395534.8564615818</v>
      </c>
      <c r="Q66" s="112">
        <v>3971311.3549981611</v>
      </c>
      <c r="R66" s="112">
        <v>4984850.837429286</v>
      </c>
      <c r="S66" s="112">
        <v>5240405.423238907</v>
      </c>
      <c r="T66" s="112">
        <v>2995935.510529459</v>
      </c>
      <c r="U66" s="112">
        <v>2929591.9412147859</v>
      </c>
      <c r="V66" s="112">
        <v>3232742.2017597021</v>
      </c>
      <c r="W66" s="112">
        <v>2947755.3527647471</v>
      </c>
    </row>
    <row r="67" spans="1:23">
      <c r="A67" s="114" t="s">
        <v>114</v>
      </c>
      <c r="B67" s="114" t="s">
        <v>70</v>
      </c>
      <c r="C67" s="112">
        <v>1091186.125520891</v>
      </c>
      <c r="D67" s="112">
        <v>1177355.1689394859</v>
      </c>
      <c r="E67" s="112">
        <v>1372703.7392150201</v>
      </c>
      <c r="F67" s="112">
        <v>2110808.2328545558</v>
      </c>
      <c r="G67" s="112">
        <v>2012060.7753865891</v>
      </c>
      <c r="H67" s="112">
        <v>989444.28330838424</v>
      </c>
      <c r="I67" s="112">
        <v>958482.38341750065</v>
      </c>
      <c r="J67" s="112">
        <v>1114643.61408022</v>
      </c>
      <c r="K67" s="112">
        <v>990619.10821823694</v>
      </c>
      <c r="L67" s="112">
        <v>953868.957800376</v>
      </c>
      <c r="M67" s="112">
        <v>1131761.019563965</v>
      </c>
      <c r="N67" s="112">
        <v>989667.6951871597</v>
      </c>
      <c r="O67" s="112">
        <v>968831.42888506642</v>
      </c>
      <c r="P67" s="112">
        <v>1185620.7418359539</v>
      </c>
      <c r="Q67" s="112">
        <v>1453167.9003321419</v>
      </c>
      <c r="R67" s="112">
        <v>1935953.1661489289</v>
      </c>
      <c r="S67" s="112">
        <v>2048659.6406993091</v>
      </c>
      <c r="T67" s="112">
        <v>994393.12478827999</v>
      </c>
      <c r="U67" s="112">
        <v>963723.51002321392</v>
      </c>
      <c r="V67" s="112">
        <v>1107298.67559146</v>
      </c>
      <c r="W67" s="112">
        <v>977382.47846124182</v>
      </c>
    </row>
    <row r="68" spans="1:23">
      <c r="A68" s="114" t="s">
        <v>114</v>
      </c>
      <c r="B68" s="114" t="s">
        <v>71</v>
      </c>
      <c r="C68" s="112">
        <v>1837916.0653010199</v>
      </c>
      <c r="D68" s="112">
        <v>1931588.168140308</v>
      </c>
      <c r="E68" s="112">
        <v>2205312.6085277819</v>
      </c>
      <c r="F68" s="112">
        <v>3390034.834066737</v>
      </c>
      <c r="G68" s="112">
        <v>3246956.8371873382</v>
      </c>
      <c r="H68" s="112">
        <v>1821682.942321257</v>
      </c>
      <c r="I68" s="112">
        <v>1738275.1355332341</v>
      </c>
      <c r="J68" s="112">
        <v>1929733.9299088169</v>
      </c>
      <c r="K68" s="112">
        <v>1748939.301927421</v>
      </c>
      <c r="L68" s="112">
        <v>1747254.5299957891</v>
      </c>
      <c r="M68" s="112">
        <v>1945402.962796266</v>
      </c>
      <c r="N68" s="112">
        <v>1826296.97980786</v>
      </c>
      <c r="O68" s="112">
        <v>1792159.257645597</v>
      </c>
      <c r="P68" s="112">
        <v>2126324.257075794</v>
      </c>
      <c r="Q68" s="112">
        <v>2516917.5049131792</v>
      </c>
      <c r="R68" s="112">
        <v>3402645.9192001452</v>
      </c>
      <c r="S68" s="112">
        <v>3565832.0810472108</v>
      </c>
      <c r="T68" s="112">
        <v>1956028.287534833</v>
      </c>
      <c r="U68" s="112">
        <v>1888902.6150187161</v>
      </c>
      <c r="V68" s="112">
        <v>2090081.388719691</v>
      </c>
      <c r="W68" s="112">
        <v>1898202.9801202409</v>
      </c>
    </row>
    <row r="69" spans="1:23">
      <c r="A69" s="114" t="s">
        <v>114</v>
      </c>
      <c r="B69" s="114" t="s">
        <v>72</v>
      </c>
      <c r="C69" s="112">
        <v>8381682.3395648561</v>
      </c>
      <c r="D69" s="112">
        <v>8848217.6191097982</v>
      </c>
      <c r="E69" s="112">
        <v>9868889.4009554051</v>
      </c>
      <c r="F69" s="112">
        <v>13083969.759518189</v>
      </c>
      <c r="G69" s="112">
        <v>12674755.72297335</v>
      </c>
      <c r="H69" s="112">
        <v>8086303.7734292876</v>
      </c>
      <c r="I69" s="112">
        <v>7871270.7751814732</v>
      </c>
      <c r="J69" s="112">
        <v>8496663.6131129358</v>
      </c>
      <c r="K69" s="112">
        <v>7775175.0533962762</v>
      </c>
      <c r="L69" s="112">
        <v>7535421.2479837853</v>
      </c>
      <c r="M69" s="112">
        <v>8564404.2189695574</v>
      </c>
      <c r="N69" s="112">
        <v>7948262.0134745007</v>
      </c>
      <c r="O69" s="112">
        <v>7777533.6609528027</v>
      </c>
      <c r="P69" s="112">
        <v>8907885.4088543206</v>
      </c>
      <c r="Q69" s="112">
        <v>10226155.40796506</v>
      </c>
      <c r="R69" s="112">
        <v>12580758.607301099</v>
      </c>
      <c r="S69" s="112">
        <v>13195604.24549403</v>
      </c>
      <c r="T69" s="112">
        <v>8085497.1322552646</v>
      </c>
      <c r="U69" s="112">
        <v>7900614.1636684937</v>
      </c>
      <c r="V69" s="112">
        <v>8554841.0543575566</v>
      </c>
      <c r="W69" s="112">
        <v>7864265.2744578496</v>
      </c>
    </row>
    <row r="70" spans="1:23">
      <c r="A70" s="114" t="s">
        <v>114</v>
      </c>
      <c r="B70" s="114" t="s">
        <v>73</v>
      </c>
      <c r="C70" s="112">
        <v>1659578.677010956</v>
      </c>
      <c r="D70" s="112">
        <v>1796265.143004332</v>
      </c>
      <c r="E70" s="112">
        <v>2087800.0114725209</v>
      </c>
      <c r="F70" s="112">
        <v>2959877.867287566</v>
      </c>
      <c r="G70" s="112">
        <v>2864112.7916251798</v>
      </c>
      <c r="H70" s="112">
        <v>1585892.0406822739</v>
      </c>
      <c r="I70" s="112">
        <v>1548951.6228121519</v>
      </c>
      <c r="J70" s="112">
        <v>1726497.1058999831</v>
      </c>
      <c r="K70" s="112">
        <v>1534364.3194143709</v>
      </c>
      <c r="L70" s="112">
        <v>1451045.9380598769</v>
      </c>
      <c r="M70" s="112">
        <v>1733933.232049413</v>
      </c>
      <c r="N70" s="112">
        <v>1554811.7931378509</v>
      </c>
      <c r="O70" s="112">
        <v>1520606.3674804729</v>
      </c>
      <c r="P70" s="112">
        <v>1821032.976389837</v>
      </c>
      <c r="Q70" s="112">
        <v>2185153.9884661431</v>
      </c>
      <c r="R70" s="112">
        <v>2815704.5825376231</v>
      </c>
      <c r="S70" s="112">
        <v>2988631.2970715822</v>
      </c>
      <c r="T70" s="112">
        <v>1597633.8974172091</v>
      </c>
      <c r="U70" s="112">
        <v>1556901.5338809299</v>
      </c>
      <c r="V70" s="112">
        <v>1735282.428152954</v>
      </c>
      <c r="W70" s="112">
        <v>1549500.6230863661</v>
      </c>
    </row>
    <row r="71" spans="1:23">
      <c r="A71" s="114" t="s">
        <v>114</v>
      </c>
      <c r="B71" s="114" t="s">
        <v>6</v>
      </c>
      <c r="C71" s="116">
        <v>17644920.27086179</v>
      </c>
      <c r="D71" s="116">
        <v>18921509.283719141</v>
      </c>
      <c r="E71" s="116">
        <v>21961351.864721771</v>
      </c>
      <c r="F71" s="116">
        <v>32975999.720837571</v>
      </c>
      <c r="G71" s="116">
        <v>31622291.067337599</v>
      </c>
      <c r="H71" s="116">
        <v>16952080.231217399</v>
      </c>
      <c r="I71" s="116">
        <v>16318409.693784241</v>
      </c>
      <c r="J71" s="116">
        <v>18371217.760645051</v>
      </c>
      <c r="K71" s="116">
        <v>16330106.78355859</v>
      </c>
      <c r="L71" s="116">
        <v>15799978.18068189</v>
      </c>
      <c r="M71" s="116">
        <v>18550507.38782651</v>
      </c>
      <c r="N71" s="116">
        <v>16751851.146391081</v>
      </c>
      <c r="O71" s="116">
        <v>16361441.684244599</v>
      </c>
      <c r="P71" s="116">
        <v>19759780.81662821</v>
      </c>
      <c r="Q71" s="116">
        <v>23828271.92684726</v>
      </c>
      <c r="R71" s="116">
        <v>31657739.17892633</v>
      </c>
      <c r="S71" s="116">
        <v>33454232.68762869</v>
      </c>
      <c r="T71" s="116">
        <v>17426504.78630602</v>
      </c>
      <c r="U71" s="116">
        <v>16864720.619922411</v>
      </c>
      <c r="V71" s="116">
        <v>18933034.961635601</v>
      </c>
      <c r="W71" s="116">
        <v>16886397.68403931</v>
      </c>
    </row>
    <row r="72" spans="1:23">
      <c r="A72" s="114" t="s">
        <v>115</v>
      </c>
      <c r="B72" s="114" t="s">
        <v>64</v>
      </c>
      <c r="C72" s="112">
        <v>450775.99694922479</v>
      </c>
      <c r="D72" s="112">
        <v>490801.92103316012</v>
      </c>
      <c r="E72" s="112">
        <v>596350.25528093043</v>
      </c>
      <c r="F72" s="112">
        <v>1184798.1107359829</v>
      </c>
      <c r="G72" s="112">
        <v>1122661.3960510809</v>
      </c>
      <c r="H72" s="112">
        <v>463180.80980670708</v>
      </c>
      <c r="I72" s="112">
        <v>498423.16220217478</v>
      </c>
      <c r="J72" s="112">
        <v>601234.10415029142</v>
      </c>
      <c r="K72" s="112">
        <v>514325.52351440617</v>
      </c>
      <c r="L72" s="112">
        <v>516218.30773549189</v>
      </c>
      <c r="M72" s="112">
        <v>645180.98877362791</v>
      </c>
      <c r="N72" s="112">
        <v>544087.40089390019</v>
      </c>
      <c r="O72" s="112">
        <v>528840.51092198316</v>
      </c>
      <c r="P72" s="112">
        <v>682840.05481572577</v>
      </c>
      <c r="Q72" s="112">
        <v>885855.5977429928</v>
      </c>
      <c r="R72" s="112">
        <v>1315934.494308661</v>
      </c>
      <c r="S72" s="112">
        <v>1398970.8873211739</v>
      </c>
      <c r="T72" s="112">
        <v>571961.95914393722</v>
      </c>
      <c r="U72" s="112">
        <v>546933.23775896837</v>
      </c>
      <c r="V72" s="112">
        <v>652386.08194640232</v>
      </c>
      <c r="W72" s="112">
        <v>552374.7224578677</v>
      </c>
    </row>
    <row r="73" spans="1:23">
      <c r="A73" s="114" t="s">
        <v>115</v>
      </c>
      <c r="B73" s="114" t="s">
        <v>65</v>
      </c>
      <c r="C73" s="112">
        <v>50850.638340117272</v>
      </c>
      <c r="D73" s="112">
        <v>80377.304990798439</v>
      </c>
      <c r="E73" s="112">
        <v>149811.8546160823</v>
      </c>
      <c r="F73" s="112">
        <v>453511.05572925461</v>
      </c>
      <c r="G73" s="112">
        <v>421999.3180448999</v>
      </c>
      <c r="H73" s="112">
        <v>57465.293991337508</v>
      </c>
      <c r="I73" s="112">
        <v>50670.770903208773</v>
      </c>
      <c r="J73" s="112">
        <v>110507.6330890203</v>
      </c>
      <c r="K73" s="112">
        <v>52248.004197967763</v>
      </c>
      <c r="L73" s="112">
        <v>33340.457222343262</v>
      </c>
      <c r="M73" s="112">
        <v>120746.342679768</v>
      </c>
      <c r="N73" s="112">
        <v>62885.933187900999</v>
      </c>
      <c r="O73" s="112">
        <v>55567.332323252747</v>
      </c>
      <c r="P73" s="112">
        <v>157219.92270617589</v>
      </c>
      <c r="Q73" s="112">
        <v>281937.42057968653</v>
      </c>
      <c r="R73" s="112">
        <v>533387.80328306323</v>
      </c>
      <c r="S73" s="112">
        <v>591159.62399820855</v>
      </c>
      <c r="T73" s="112">
        <v>96572.73449261456</v>
      </c>
      <c r="U73" s="112">
        <v>81362.092896072922</v>
      </c>
      <c r="V73" s="112">
        <v>146690.57491266541</v>
      </c>
      <c r="W73" s="112">
        <v>82538.910300650314</v>
      </c>
    </row>
    <row r="74" spans="1:23">
      <c r="A74" s="114" t="s">
        <v>115</v>
      </c>
      <c r="B74" s="114" t="s">
        <v>44</v>
      </c>
      <c r="C74" s="112">
        <v>-155024.6760996987</v>
      </c>
      <c r="D74" s="112">
        <v>-124107.30378536051</v>
      </c>
      <c r="E74" s="112">
        <v>-75250.50339623855</v>
      </c>
      <c r="F74" s="112">
        <v>97047.581331398091</v>
      </c>
      <c r="G74" s="112">
        <v>84778.671780894801</v>
      </c>
      <c r="H74" s="112">
        <v>-163496.81866606339</v>
      </c>
      <c r="I74" s="112">
        <v>-187494.20475877571</v>
      </c>
      <c r="J74" s="112">
        <v>-153378.41487782469</v>
      </c>
      <c r="K74" s="112">
        <v>-195562.51520864971</v>
      </c>
      <c r="L74" s="112">
        <v>-232005.24434849</v>
      </c>
      <c r="M74" s="112">
        <v>-160608.31953688589</v>
      </c>
      <c r="N74" s="112">
        <v>-211089.34898449981</v>
      </c>
      <c r="O74" s="112">
        <v>-229957.22168552861</v>
      </c>
      <c r="P74" s="112">
        <v>-161343.84000104331</v>
      </c>
      <c r="Q74" s="112">
        <v>-81851.509437757559</v>
      </c>
      <c r="R74" s="112">
        <v>68562.171613564409</v>
      </c>
      <c r="S74" s="112">
        <v>113132.1420740812</v>
      </c>
      <c r="T74" s="112">
        <v>-207860.0370021312</v>
      </c>
      <c r="U74" s="112">
        <v>-215835.3905283027</v>
      </c>
      <c r="V74" s="112">
        <v>-177536.42451218469</v>
      </c>
      <c r="W74" s="112">
        <v>-221675.14056271291</v>
      </c>
    </row>
    <row r="75" spans="1:23">
      <c r="A75" s="114" t="s">
        <v>115</v>
      </c>
      <c r="B75" s="114" t="s">
        <v>48</v>
      </c>
      <c r="C75" s="112">
        <v>230838.3638715946</v>
      </c>
      <c r="D75" s="112">
        <v>253584.33787663901</v>
      </c>
      <c r="E75" s="112">
        <v>321483.06708713801</v>
      </c>
      <c r="F75" s="112">
        <v>859086.4353706222</v>
      </c>
      <c r="G75" s="112">
        <v>811993.79801728099</v>
      </c>
      <c r="H75" s="112">
        <v>338257.50167317799</v>
      </c>
      <c r="I75" s="112">
        <v>354139.49152394861</v>
      </c>
      <c r="J75" s="112">
        <v>425258.052843388</v>
      </c>
      <c r="K75" s="112">
        <v>353362.90546772018</v>
      </c>
      <c r="L75" s="112">
        <v>393271.85688050883</v>
      </c>
      <c r="M75" s="112">
        <v>482677.72347313497</v>
      </c>
      <c r="N75" s="112">
        <v>431295.27215214912</v>
      </c>
      <c r="O75" s="112">
        <v>441263.89023331739</v>
      </c>
      <c r="P75" s="112">
        <v>593085.75859171746</v>
      </c>
      <c r="Q75" s="112">
        <v>774436.11367406999</v>
      </c>
      <c r="R75" s="112">
        <v>1249126.057226199</v>
      </c>
      <c r="S75" s="112">
        <v>1328177.0211665209</v>
      </c>
      <c r="T75" s="112">
        <v>557422.76411957538</v>
      </c>
      <c r="U75" s="112">
        <v>524605.19730064005</v>
      </c>
      <c r="V75" s="112">
        <v>619486.88606096862</v>
      </c>
      <c r="W75" s="112">
        <v>525770.01654393366</v>
      </c>
    </row>
    <row r="76" spans="1:23">
      <c r="A76" s="114" t="s">
        <v>115</v>
      </c>
      <c r="B76" s="114" t="s">
        <v>66</v>
      </c>
      <c r="C76" s="112">
        <v>208484.6749523216</v>
      </c>
      <c r="D76" s="112">
        <v>232639.51637505461</v>
      </c>
      <c r="E76" s="112">
        <v>307552.39578857209</v>
      </c>
      <c r="F76" s="112">
        <v>762959.70909733325</v>
      </c>
      <c r="G76" s="112">
        <v>710874.57256918238</v>
      </c>
      <c r="H76" s="112">
        <v>241377.55988654119</v>
      </c>
      <c r="I76" s="112">
        <v>239837.96646774039</v>
      </c>
      <c r="J76" s="112">
        <v>312129.83999098378</v>
      </c>
      <c r="K76" s="112">
        <v>246131.56296258009</v>
      </c>
      <c r="L76" s="112">
        <v>259805.48518031821</v>
      </c>
      <c r="M76" s="112">
        <v>340027.94324950268</v>
      </c>
      <c r="N76" s="112">
        <v>286939.47548999911</v>
      </c>
      <c r="O76" s="112">
        <v>276434.97220053588</v>
      </c>
      <c r="P76" s="112">
        <v>403480.58278787183</v>
      </c>
      <c r="Q76" s="112">
        <v>556153.90940831043</v>
      </c>
      <c r="R76" s="112">
        <v>932233.73829456803</v>
      </c>
      <c r="S76" s="112">
        <v>994806.08431047527</v>
      </c>
      <c r="T76" s="112">
        <v>348739.95649186289</v>
      </c>
      <c r="U76" s="112">
        <v>321822.92986960558</v>
      </c>
      <c r="V76" s="112">
        <v>404244.43197535467</v>
      </c>
      <c r="W76" s="112">
        <v>327039.37010314892</v>
      </c>
    </row>
    <row r="77" spans="1:23">
      <c r="A77" s="114" t="s">
        <v>115</v>
      </c>
      <c r="B77" s="114" t="s">
        <v>53</v>
      </c>
      <c r="C77" s="112">
        <v>459815.32543111418</v>
      </c>
      <c r="D77" s="112">
        <v>482675.36777849961</v>
      </c>
      <c r="E77" s="112">
        <v>572199.99230796611</v>
      </c>
      <c r="F77" s="112">
        <v>1207272.916497974</v>
      </c>
      <c r="G77" s="112">
        <v>1130920.4222068279</v>
      </c>
      <c r="H77" s="112">
        <v>524834.74305192521</v>
      </c>
      <c r="I77" s="112">
        <v>540433.14408472239</v>
      </c>
      <c r="J77" s="112">
        <v>631906.85779625783</v>
      </c>
      <c r="K77" s="112">
        <v>554661.61855740496</v>
      </c>
      <c r="L77" s="112">
        <v>617000.88493659184</v>
      </c>
      <c r="M77" s="112">
        <v>672236.50816181174</v>
      </c>
      <c r="N77" s="112">
        <v>630004.85764692014</v>
      </c>
      <c r="O77" s="112">
        <v>651303.62528126989</v>
      </c>
      <c r="P77" s="112">
        <v>826062.8250515844</v>
      </c>
      <c r="Q77" s="112">
        <v>1029122.693737287</v>
      </c>
      <c r="R77" s="112">
        <v>1568584.0334118819</v>
      </c>
      <c r="S77" s="112">
        <v>1644209.184756405</v>
      </c>
      <c r="T77" s="112">
        <v>767014.66594312573</v>
      </c>
      <c r="U77" s="112">
        <v>725202.81552929746</v>
      </c>
      <c r="V77" s="112">
        <v>836286.60491742799</v>
      </c>
      <c r="W77" s="112">
        <v>737439.55885832454</v>
      </c>
    </row>
    <row r="78" spans="1:23">
      <c r="A78" s="114" t="s">
        <v>115</v>
      </c>
      <c r="B78" s="114" t="s">
        <v>67</v>
      </c>
      <c r="C78" s="112">
        <v>-149853.73221841941</v>
      </c>
      <c r="D78" s="112">
        <v>-136186.2854054996</v>
      </c>
      <c r="E78" s="112">
        <v>-91041.293790727315</v>
      </c>
      <c r="F78" s="112">
        <v>128162.89081857449</v>
      </c>
      <c r="G78" s="112">
        <v>102290.3233861206</v>
      </c>
      <c r="H78" s="112">
        <v>-160519.22635415991</v>
      </c>
      <c r="I78" s="112">
        <v>-192695.5813873419</v>
      </c>
      <c r="J78" s="112">
        <v>-148612.96037096789</v>
      </c>
      <c r="K78" s="112">
        <v>-184274.71652929211</v>
      </c>
      <c r="L78" s="112">
        <v>-201414.15393793609</v>
      </c>
      <c r="M78" s="112">
        <v>-154743.1552680711</v>
      </c>
      <c r="N78" s="112">
        <v>-188080.78364219909</v>
      </c>
      <c r="O78" s="112">
        <v>-196181.75600803769</v>
      </c>
      <c r="P78" s="112">
        <v>-129750.3968905331</v>
      </c>
      <c r="Q78" s="112">
        <v>-42745.331938674994</v>
      </c>
      <c r="R78" s="112">
        <v>151174.5546891487</v>
      </c>
      <c r="S78" s="112">
        <v>186263.3080314057</v>
      </c>
      <c r="T78" s="112">
        <v>-165584.88639624469</v>
      </c>
      <c r="U78" s="112">
        <v>-177432.55148750439</v>
      </c>
      <c r="V78" s="112">
        <v>-130797.7377286525</v>
      </c>
      <c r="W78" s="112">
        <v>-172673.73205930041</v>
      </c>
    </row>
    <row r="79" spans="1:23">
      <c r="A79" s="114" t="s">
        <v>115</v>
      </c>
      <c r="B79" s="114" t="s">
        <v>68</v>
      </c>
      <c r="C79" s="112">
        <v>-147783.62918714911</v>
      </c>
      <c r="D79" s="112">
        <v>-126719.6462544003</v>
      </c>
      <c r="E79" s="112">
        <v>-80408.560514672645</v>
      </c>
      <c r="F79" s="112">
        <v>107434.3477812476</v>
      </c>
      <c r="G79" s="112">
        <v>86557.421799061965</v>
      </c>
      <c r="H79" s="112">
        <v>-154840.8610611207</v>
      </c>
      <c r="I79" s="112">
        <v>-184109.8268482546</v>
      </c>
      <c r="J79" s="112">
        <v>-144516.76378014151</v>
      </c>
      <c r="K79" s="112">
        <v>-184556.08957961149</v>
      </c>
      <c r="L79" s="112">
        <v>-210002.932189293</v>
      </c>
      <c r="M79" s="112">
        <v>-148810.18040311319</v>
      </c>
      <c r="N79" s="112">
        <v>-188512.01632264291</v>
      </c>
      <c r="O79" s="112">
        <v>-200041.49942835799</v>
      </c>
      <c r="P79" s="112">
        <v>-130399.8243014473</v>
      </c>
      <c r="Q79" s="112">
        <v>-47914.014881136063</v>
      </c>
      <c r="R79" s="112">
        <v>118823.2134821676</v>
      </c>
      <c r="S79" s="112">
        <v>158381.74841938651</v>
      </c>
      <c r="T79" s="112">
        <v>-171250.32301176529</v>
      </c>
      <c r="U79" s="112">
        <v>-181671.47522250639</v>
      </c>
      <c r="V79" s="112">
        <v>-137971.20451775039</v>
      </c>
      <c r="W79" s="112">
        <v>-181522.730493043</v>
      </c>
    </row>
    <row r="80" spans="1:23">
      <c r="A80" s="114" t="s">
        <v>115</v>
      </c>
      <c r="B80" s="114" t="s">
        <v>69</v>
      </c>
      <c r="C80" s="112">
        <v>1594108.312026504</v>
      </c>
      <c r="D80" s="112">
        <v>1687970.915291504</v>
      </c>
      <c r="E80" s="112">
        <v>1906687.0278370159</v>
      </c>
      <c r="F80" s="112">
        <v>3694291.5981139499</v>
      </c>
      <c r="G80" s="112">
        <v>3562517.7999900081</v>
      </c>
      <c r="H80" s="112">
        <v>2082871.219286886</v>
      </c>
      <c r="I80" s="112">
        <v>2326946.169358199</v>
      </c>
      <c r="J80" s="112">
        <v>2582778.615495428</v>
      </c>
      <c r="K80" s="112">
        <v>2357690.1724231709</v>
      </c>
      <c r="L80" s="112">
        <v>2566141.610709846</v>
      </c>
      <c r="M80" s="112">
        <v>2929956.9882757869</v>
      </c>
      <c r="N80" s="112">
        <v>2671276.1614769348</v>
      </c>
      <c r="O80" s="112">
        <v>2778232.9064339702</v>
      </c>
      <c r="P80" s="112">
        <v>3225758.113638503</v>
      </c>
      <c r="Q80" s="112">
        <v>3772745.787248252</v>
      </c>
      <c r="R80" s="112">
        <v>4984850.837429286</v>
      </c>
      <c r="S80" s="112">
        <v>5240405.423238907</v>
      </c>
      <c r="T80" s="112">
        <v>2995935.510529459</v>
      </c>
      <c r="U80" s="112">
        <v>2929591.9412147859</v>
      </c>
      <c r="V80" s="112">
        <v>3232742.2017597021</v>
      </c>
      <c r="W80" s="112">
        <v>2947755.3527647471</v>
      </c>
    </row>
    <row r="81" spans="1:23">
      <c r="A81" s="114" t="s">
        <v>115</v>
      </c>
      <c r="B81" s="114" t="s">
        <v>70</v>
      </c>
      <c r="C81" s="112">
        <v>763830.28786462336</v>
      </c>
      <c r="D81" s="112">
        <v>824148.61825764005</v>
      </c>
      <c r="E81" s="112">
        <v>960892.61745051388</v>
      </c>
      <c r="F81" s="112">
        <v>1688646.5862836449</v>
      </c>
      <c r="G81" s="112">
        <v>1609648.6203092709</v>
      </c>
      <c r="H81" s="112">
        <v>791555.42664670746</v>
      </c>
      <c r="I81" s="112">
        <v>862634.14507575065</v>
      </c>
      <c r="J81" s="112">
        <v>1003179.252672198</v>
      </c>
      <c r="K81" s="112">
        <v>891557.19739641331</v>
      </c>
      <c r="L81" s="112">
        <v>906175.50991035718</v>
      </c>
      <c r="M81" s="112">
        <v>1075172.9685857659</v>
      </c>
      <c r="N81" s="112">
        <v>940184.31042780168</v>
      </c>
      <c r="O81" s="112">
        <v>939766.48601851438</v>
      </c>
      <c r="P81" s="112">
        <v>1150052.1195808749</v>
      </c>
      <c r="Q81" s="112">
        <v>1409572.8633221779</v>
      </c>
      <c r="R81" s="112">
        <v>1935953.1661489289</v>
      </c>
      <c r="S81" s="112">
        <v>2048659.6406993091</v>
      </c>
      <c r="T81" s="112">
        <v>994393.12478827999</v>
      </c>
      <c r="U81" s="112">
        <v>963723.51002321392</v>
      </c>
      <c r="V81" s="112">
        <v>1107298.67559146</v>
      </c>
      <c r="W81" s="112">
        <v>977382.47846124182</v>
      </c>
    </row>
    <row r="82" spans="1:23">
      <c r="A82" s="114" t="s">
        <v>115</v>
      </c>
      <c r="B82" s="114" t="s">
        <v>71</v>
      </c>
      <c r="C82" s="112">
        <v>1286541.245710714</v>
      </c>
      <c r="D82" s="112">
        <v>1352111.717698216</v>
      </c>
      <c r="E82" s="112">
        <v>1543718.8259694481</v>
      </c>
      <c r="F82" s="112">
        <v>2712027.8672533901</v>
      </c>
      <c r="G82" s="112">
        <v>2597565.4697498712</v>
      </c>
      <c r="H82" s="112">
        <v>1457346.3538570059</v>
      </c>
      <c r="I82" s="112">
        <v>1564447.6219799099</v>
      </c>
      <c r="J82" s="112">
        <v>1736760.5369179361</v>
      </c>
      <c r="K82" s="112">
        <v>1574045.371734679</v>
      </c>
      <c r="L82" s="112">
        <v>1659891.8034959999</v>
      </c>
      <c r="M82" s="112">
        <v>1848132.814656452</v>
      </c>
      <c r="N82" s="112">
        <v>1734982.1308174671</v>
      </c>
      <c r="O82" s="112">
        <v>1738394.4799162289</v>
      </c>
      <c r="P82" s="112">
        <v>2062534.52936352</v>
      </c>
      <c r="Q82" s="112">
        <v>2441409.979765784</v>
      </c>
      <c r="R82" s="112">
        <v>3402645.9192001452</v>
      </c>
      <c r="S82" s="112">
        <v>3565832.0810472108</v>
      </c>
      <c r="T82" s="112">
        <v>1956028.287534833</v>
      </c>
      <c r="U82" s="112">
        <v>1888902.6150187161</v>
      </c>
      <c r="V82" s="112">
        <v>2090081.388719691</v>
      </c>
      <c r="W82" s="112">
        <v>1898202.9801202409</v>
      </c>
    </row>
    <row r="83" spans="1:23">
      <c r="A83" s="114" t="s">
        <v>115</v>
      </c>
      <c r="B83" s="114" t="s">
        <v>72</v>
      </c>
      <c r="C83" s="112">
        <v>4190841.1697824281</v>
      </c>
      <c r="D83" s="112">
        <v>4424108.8095548991</v>
      </c>
      <c r="E83" s="112">
        <v>4934444.7004777025</v>
      </c>
      <c r="F83" s="112">
        <v>9158778.8316627312</v>
      </c>
      <c r="G83" s="112">
        <v>8872329.0060813464</v>
      </c>
      <c r="H83" s="112">
        <v>5660412.6414005011</v>
      </c>
      <c r="I83" s="112">
        <v>6297016.6201451793</v>
      </c>
      <c r="J83" s="112">
        <v>6797330.8904903494</v>
      </c>
      <c r="K83" s="112">
        <v>6220140.042717021</v>
      </c>
      <c r="L83" s="112">
        <v>6781879.1231854074</v>
      </c>
      <c r="M83" s="112">
        <v>7707963.7970726024</v>
      </c>
      <c r="N83" s="112">
        <v>7153435.8121270509</v>
      </c>
      <c r="O83" s="112">
        <v>7388656.9779051626</v>
      </c>
      <c r="P83" s="112">
        <v>8462491.1384116039</v>
      </c>
      <c r="Q83" s="112">
        <v>9714847.6375668086</v>
      </c>
      <c r="R83" s="112">
        <v>12580758.607301099</v>
      </c>
      <c r="S83" s="112">
        <v>13195604.24549403</v>
      </c>
      <c r="T83" s="112">
        <v>8085497.1322552646</v>
      </c>
      <c r="U83" s="112">
        <v>7900614.1636684937</v>
      </c>
      <c r="V83" s="112">
        <v>8554841.0543575566</v>
      </c>
      <c r="W83" s="112">
        <v>7864265.2744578496</v>
      </c>
    </row>
    <row r="84" spans="1:23">
      <c r="A84" s="114" t="s">
        <v>115</v>
      </c>
      <c r="B84" s="114" t="s">
        <v>73</v>
      </c>
      <c r="C84" s="112">
        <v>829789.33850547823</v>
      </c>
      <c r="D84" s="112">
        <v>898132.5715021661</v>
      </c>
      <c r="E84" s="112">
        <v>1043900.005736261</v>
      </c>
      <c r="F84" s="112">
        <v>2071914.507101296</v>
      </c>
      <c r="G84" s="112">
        <v>2004878.9541376261</v>
      </c>
      <c r="H84" s="112">
        <v>1110124.4284775921</v>
      </c>
      <c r="I84" s="112">
        <v>1239161.298249722</v>
      </c>
      <c r="J84" s="112">
        <v>1381197.684719987</v>
      </c>
      <c r="K84" s="112">
        <v>1227491.455531497</v>
      </c>
      <c r="L84" s="112">
        <v>1305941.34425389</v>
      </c>
      <c r="M84" s="112">
        <v>1560539.908844471</v>
      </c>
      <c r="N84" s="112">
        <v>1399330.613824066</v>
      </c>
      <c r="O84" s="112">
        <v>1444576.0491064501</v>
      </c>
      <c r="P84" s="112">
        <v>1729981.327570345</v>
      </c>
      <c r="Q84" s="112">
        <v>2075896.2890428361</v>
      </c>
      <c r="R84" s="112">
        <v>2815704.5825376231</v>
      </c>
      <c r="S84" s="112">
        <v>2988631.2970715822</v>
      </c>
      <c r="T84" s="112">
        <v>1597633.8974172091</v>
      </c>
      <c r="U84" s="112">
        <v>1556901.5338809299</v>
      </c>
      <c r="V84" s="112">
        <v>1735282.428152954</v>
      </c>
      <c r="W84" s="112">
        <v>1549500.6230863661</v>
      </c>
    </row>
    <row r="85" spans="1:23">
      <c r="A85" s="114" t="s">
        <v>115</v>
      </c>
      <c r="B85" s="114" t="s">
        <v>6</v>
      </c>
      <c r="C85" s="116">
        <v>9613213.3159288522</v>
      </c>
      <c r="D85" s="116">
        <v>10339537.844913321</v>
      </c>
      <c r="E85" s="116">
        <v>12090340.38484999</v>
      </c>
      <c r="F85" s="116">
        <v>24125932.4377774</v>
      </c>
      <c r="G85" s="116">
        <v>23119015.774123471</v>
      </c>
      <c r="H85" s="116">
        <v>12248569.071997041</v>
      </c>
      <c r="I85" s="116">
        <v>13409410.77699618</v>
      </c>
      <c r="J85" s="116">
        <v>15135775.329136901</v>
      </c>
      <c r="K85" s="116">
        <v>13427260.533185311</v>
      </c>
      <c r="L85" s="116">
        <v>14396244.053035039</v>
      </c>
      <c r="M85" s="116">
        <v>16918474.32856486</v>
      </c>
      <c r="N85" s="116">
        <v>15266739.81909485</v>
      </c>
      <c r="O85" s="116">
        <v>15616856.753218761</v>
      </c>
      <c r="P85" s="116">
        <v>18872012.311324898</v>
      </c>
      <c r="Q85" s="116">
        <v>22769467.43583063</v>
      </c>
      <c r="R85" s="116">
        <v>31657739.17892633</v>
      </c>
      <c r="S85" s="116">
        <v>33454232.68762869</v>
      </c>
      <c r="T85" s="116">
        <v>17426504.78630602</v>
      </c>
      <c r="U85" s="116">
        <v>16864720.619922411</v>
      </c>
      <c r="V85" s="116">
        <v>18933034.961635601</v>
      </c>
      <c r="W85" s="116">
        <v>16886397.68403931</v>
      </c>
    </row>
    <row r="86" spans="1:23">
      <c r="A86" s="114" t="s">
        <v>116</v>
      </c>
      <c r="B86" s="114" t="s">
        <v>64</v>
      </c>
      <c r="C86" s="112">
        <v>321982.85496373201</v>
      </c>
      <c r="D86" s="112">
        <v>350572.8007379715</v>
      </c>
      <c r="E86" s="112">
        <v>425964.46805780748</v>
      </c>
      <c r="F86" s="112">
        <v>1036698.3468939851</v>
      </c>
      <c r="G86" s="112">
        <v>982328.72154469602</v>
      </c>
      <c r="H86" s="112">
        <v>405283.20858086861</v>
      </c>
      <c r="I86" s="112">
        <v>443042.81084637757</v>
      </c>
      <c r="J86" s="112">
        <v>534430.31480025908</v>
      </c>
      <c r="K86" s="112">
        <v>457178.24312391668</v>
      </c>
      <c r="L86" s="112">
        <v>489048.92311783449</v>
      </c>
      <c r="M86" s="112">
        <v>611224.09462764754</v>
      </c>
      <c r="N86" s="112">
        <v>515451.2218994844</v>
      </c>
      <c r="O86" s="112">
        <v>517936.58286173613</v>
      </c>
      <c r="P86" s="112">
        <v>668760.87842777267</v>
      </c>
      <c r="Q86" s="112">
        <v>867590.5338720032</v>
      </c>
      <c r="R86" s="112">
        <v>1276456.4594794021</v>
      </c>
      <c r="S86" s="112">
        <v>1357001.760701539</v>
      </c>
      <c r="T86" s="112">
        <v>554803.10036961909</v>
      </c>
      <c r="U86" s="112">
        <v>546933.23775896837</v>
      </c>
      <c r="V86" s="112">
        <v>652386.08194640232</v>
      </c>
      <c r="W86" s="112">
        <v>552374.7224578677</v>
      </c>
    </row>
    <row r="87" spans="1:23">
      <c r="A87" s="114" t="s">
        <v>116</v>
      </c>
      <c r="B87" s="114" t="s">
        <v>65</v>
      </c>
      <c r="C87" s="112">
        <v>36321.884528655202</v>
      </c>
      <c r="D87" s="112">
        <v>57412.360707713167</v>
      </c>
      <c r="E87" s="112">
        <v>107008.4675829159</v>
      </c>
      <c r="F87" s="112">
        <v>396822.17376309779</v>
      </c>
      <c r="G87" s="112">
        <v>369249.40328928741</v>
      </c>
      <c r="H87" s="112">
        <v>50282.132242420317</v>
      </c>
      <c r="I87" s="112">
        <v>45040.685247296693</v>
      </c>
      <c r="J87" s="112">
        <v>98229.007190240285</v>
      </c>
      <c r="K87" s="112">
        <v>46442.670398193557</v>
      </c>
      <c r="L87" s="112">
        <v>31585.696315904141</v>
      </c>
      <c r="M87" s="112">
        <v>114391.2720124117</v>
      </c>
      <c r="N87" s="112">
        <v>59576.147230643051</v>
      </c>
      <c r="O87" s="112">
        <v>54421.614131020731</v>
      </c>
      <c r="P87" s="112">
        <v>153978.27481532691</v>
      </c>
      <c r="Q87" s="112">
        <v>276124.27788732178</v>
      </c>
      <c r="R87" s="112">
        <v>517386.16918457131</v>
      </c>
      <c r="S87" s="112">
        <v>573424.83527826227</v>
      </c>
      <c r="T87" s="112">
        <v>93675.552457836122</v>
      </c>
      <c r="U87" s="112">
        <v>81362.092896072922</v>
      </c>
      <c r="V87" s="112">
        <v>146690.57491266541</v>
      </c>
      <c r="W87" s="112">
        <v>82538.910300650314</v>
      </c>
    </row>
    <row r="88" spans="1:23">
      <c r="A88" s="114" t="s">
        <v>116</v>
      </c>
      <c r="B88" s="114" t="s">
        <v>44</v>
      </c>
      <c r="C88" s="112">
        <v>-110731.91149978479</v>
      </c>
      <c r="D88" s="112">
        <v>-88648.074132400332</v>
      </c>
      <c r="E88" s="112">
        <v>-53750.35956874182</v>
      </c>
      <c r="F88" s="112">
        <v>84916.633664973313</v>
      </c>
      <c r="G88" s="112">
        <v>74181.337808282929</v>
      </c>
      <c r="H88" s="112">
        <v>-143059.71633280549</v>
      </c>
      <c r="I88" s="112">
        <v>-166661.51534113401</v>
      </c>
      <c r="J88" s="112">
        <v>-136336.36878028861</v>
      </c>
      <c r="K88" s="112">
        <v>-173833.34685213311</v>
      </c>
      <c r="L88" s="112">
        <v>-219794.44201435891</v>
      </c>
      <c r="M88" s="112">
        <v>-152155.2500875761</v>
      </c>
      <c r="N88" s="112">
        <v>-199979.38324847349</v>
      </c>
      <c r="O88" s="112">
        <v>-225215.83567139399</v>
      </c>
      <c r="P88" s="112">
        <v>-158017.16288761969</v>
      </c>
      <c r="Q88" s="112">
        <v>-80163.849449350193</v>
      </c>
      <c r="R88" s="112">
        <v>66505.306465157482</v>
      </c>
      <c r="S88" s="112">
        <v>109738.1778118588</v>
      </c>
      <c r="T88" s="112">
        <v>-201624.23589206731</v>
      </c>
      <c r="U88" s="112">
        <v>-215835.3905283027</v>
      </c>
      <c r="V88" s="112">
        <v>-177536.42451218469</v>
      </c>
      <c r="W88" s="112">
        <v>-221675.14056271291</v>
      </c>
    </row>
    <row r="89" spans="1:23">
      <c r="A89" s="114" t="s">
        <v>116</v>
      </c>
      <c r="B89" s="114" t="s">
        <v>48</v>
      </c>
      <c r="C89" s="112">
        <v>138503.01832295681</v>
      </c>
      <c r="D89" s="112">
        <v>152150.60272598339</v>
      </c>
      <c r="E89" s="112">
        <v>192889.8402522828</v>
      </c>
      <c r="F89" s="112">
        <v>613633.16812187305</v>
      </c>
      <c r="G89" s="112">
        <v>579995.57001234358</v>
      </c>
      <c r="H89" s="112">
        <v>241612.5011951272</v>
      </c>
      <c r="I89" s="112">
        <v>309872.05508345499</v>
      </c>
      <c r="J89" s="112">
        <v>372100.79623796447</v>
      </c>
      <c r="K89" s="112">
        <v>309192.54228425521</v>
      </c>
      <c r="L89" s="112">
        <v>349574.98389378563</v>
      </c>
      <c r="M89" s="112">
        <v>429046.86530945328</v>
      </c>
      <c r="N89" s="112">
        <v>383373.57524635468</v>
      </c>
      <c r="O89" s="112">
        <v>418039.47495787957</v>
      </c>
      <c r="P89" s="112">
        <v>561870.71866583766</v>
      </c>
      <c r="Q89" s="112">
        <v>733676.31821754004</v>
      </c>
      <c r="R89" s="112">
        <v>1186669.7543648891</v>
      </c>
      <c r="S89" s="112">
        <v>1261768.1701081949</v>
      </c>
      <c r="T89" s="112">
        <v>529551.6259135966</v>
      </c>
      <c r="U89" s="112">
        <v>524605.19730064005</v>
      </c>
      <c r="V89" s="112">
        <v>619486.88606096862</v>
      </c>
      <c r="W89" s="112">
        <v>525770.01654393366</v>
      </c>
    </row>
    <row r="90" spans="1:23">
      <c r="A90" s="114" t="s">
        <v>116</v>
      </c>
      <c r="B90" s="114" t="s">
        <v>66</v>
      </c>
      <c r="C90" s="112">
        <v>148917.62496594401</v>
      </c>
      <c r="D90" s="112">
        <v>166171.083125039</v>
      </c>
      <c r="E90" s="112">
        <v>219680.2827061229</v>
      </c>
      <c r="F90" s="112">
        <v>667589.74546016648</v>
      </c>
      <c r="G90" s="112">
        <v>622015.25099803449</v>
      </c>
      <c r="H90" s="112">
        <v>211205.36490072351</v>
      </c>
      <c r="I90" s="112">
        <v>213189.30352688039</v>
      </c>
      <c r="J90" s="112">
        <v>277448.74665865232</v>
      </c>
      <c r="K90" s="112">
        <v>218783.61152229339</v>
      </c>
      <c r="L90" s="112">
        <v>246131.51227609091</v>
      </c>
      <c r="M90" s="112">
        <v>322131.73571005528</v>
      </c>
      <c r="N90" s="112">
        <v>271837.39783263073</v>
      </c>
      <c r="O90" s="112">
        <v>270735.28205207118</v>
      </c>
      <c r="P90" s="112">
        <v>395161.39551389508</v>
      </c>
      <c r="Q90" s="112">
        <v>544686.8184926752</v>
      </c>
      <c r="R90" s="112">
        <v>904266.72614573094</v>
      </c>
      <c r="S90" s="112">
        <v>964961.90178116097</v>
      </c>
      <c r="T90" s="112">
        <v>338277.75779710698</v>
      </c>
      <c r="U90" s="112">
        <v>321822.92986960558</v>
      </c>
      <c r="V90" s="112">
        <v>404244.43197535467</v>
      </c>
      <c r="W90" s="112">
        <v>327039.37010314892</v>
      </c>
    </row>
    <row r="91" spans="1:23">
      <c r="A91" s="114" t="s">
        <v>116</v>
      </c>
      <c r="B91" s="114" t="s">
        <v>53</v>
      </c>
      <c r="C91" s="112">
        <v>328439.51816508162</v>
      </c>
      <c r="D91" s="112">
        <v>344768.11984178552</v>
      </c>
      <c r="E91" s="112">
        <v>408714.2802199758</v>
      </c>
      <c r="F91" s="112">
        <v>1056363.8019357279</v>
      </c>
      <c r="G91" s="112">
        <v>989555.36943097448</v>
      </c>
      <c r="H91" s="112">
        <v>459230.4001704345</v>
      </c>
      <c r="I91" s="112">
        <v>480385.01696419762</v>
      </c>
      <c r="J91" s="112">
        <v>561694.98470778472</v>
      </c>
      <c r="K91" s="112">
        <v>493032.54982880439</v>
      </c>
      <c r="L91" s="112">
        <v>584527.15415045549</v>
      </c>
      <c r="M91" s="112">
        <v>636855.63931119011</v>
      </c>
      <c r="N91" s="112">
        <v>596846.70724445069</v>
      </c>
      <c r="O91" s="112">
        <v>637874.68455382099</v>
      </c>
      <c r="P91" s="112">
        <v>809030.60185464448</v>
      </c>
      <c r="Q91" s="112">
        <v>1007903.669124147</v>
      </c>
      <c r="R91" s="112">
        <v>1521526.512409525</v>
      </c>
      <c r="S91" s="112">
        <v>1594882.9092137129</v>
      </c>
      <c r="T91" s="112">
        <v>744004.22596483189</v>
      </c>
      <c r="U91" s="112">
        <v>725202.81552929746</v>
      </c>
      <c r="V91" s="112">
        <v>836286.60491742799</v>
      </c>
      <c r="W91" s="112">
        <v>737439.55885832454</v>
      </c>
    </row>
    <row r="92" spans="1:23">
      <c r="A92" s="114" t="s">
        <v>116</v>
      </c>
      <c r="B92" s="114" t="s">
        <v>67</v>
      </c>
      <c r="C92" s="112">
        <v>-107038.3801560139</v>
      </c>
      <c r="D92" s="112">
        <v>-97275.918146785436</v>
      </c>
      <c r="E92" s="112">
        <v>-65029.495564805227</v>
      </c>
      <c r="F92" s="112">
        <v>112142.5294662527</v>
      </c>
      <c r="G92" s="112">
        <v>89504.032962855519</v>
      </c>
      <c r="H92" s="112">
        <v>-140454.3230598899</v>
      </c>
      <c r="I92" s="112">
        <v>-171284.96123319279</v>
      </c>
      <c r="J92" s="112">
        <v>-132100.40921863809</v>
      </c>
      <c r="K92" s="112">
        <v>-163799.74802603741</v>
      </c>
      <c r="L92" s="112">
        <v>-190813.40899383419</v>
      </c>
      <c r="M92" s="112">
        <v>-146598.77867501471</v>
      </c>
      <c r="N92" s="112">
        <v>-178181.79502945181</v>
      </c>
      <c r="O92" s="112">
        <v>-192136.77134807821</v>
      </c>
      <c r="P92" s="112">
        <v>-127075.1309752643</v>
      </c>
      <c r="Q92" s="112">
        <v>-41863.984888393032</v>
      </c>
      <c r="R92" s="112">
        <v>146639.31804847429</v>
      </c>
      <c r="S92" s="112">
        <v>180675.40879046349</v>
      </c>
      <c r="T92" s="112">
        <v>-160617.33980435741</v>
      </c>
      <c r="U92" s="112">
        <v>-177432.55148750439</v>
      </c>
      <c r="V92" s="112">
        <v>-130797.7377286525</v>
      </c>
      <c r="W92" s="112">
        <v>-172673.73205930041</v>
      </c>
    </row>
    <row r="93" spans="1:23">
      <c r="A93" s="114" t="s">
        <v>116</v>
      </c>
      <c r="B93" s="114" t="s">
        <v>68</v>
      </c>
      <c r="C93" s="112">
        <v>-105559.7351336779</v>
      </c>
      <c r="D93" s="112">
        <v>-90514.033038857378</v>
      </c>
      <c r="E93" s="112">
        <v>-57434.686081909043</v>
      </c>
      <c r="F93" s="112">
        <v>94005.054308591687</v>
      </c>
      <c r="G93" s="112">
        <v>75737.744074179209</v>
      </c>
      <c r="H93" s="112">
        <v>-135485.75342848059</v>
      </c>
      <c r="I93" s="112">
        <v>-163653.17942067079</v>
      </c>
      <c r="J93" s="112">
        <v>-128459.345582348</v>
      </c>
      <c r="K93" s="112">
        <v>-164049.85740409911</v>
      </c>
      <c r="L93" s="112">
        <v>-198950.14628459339</v>
      </c>
      <c r="M93" s="112">
        <v>-140978.06564505459</v>
      </c>
      <c r="N93" s="112">
        <v>-178590.33125303019</v>
      </c>
      <c r="O93" s="112">
        <v>-195916.93242983511</v>
      </c>
      <c r="P93" s="112">
        <v>-127711.16813028351</v>
      </c>
      <c r="Q93" s="112">
        <v>-46926.09704853531</v>
      </c>
      <c r="R93" s="112">
        <v>115258.51707770251</v>
      </c>
      <c r="S93" s="112">
        <v>153630.2959668049</v>
      </c>
      <c r="T93" s="112">
        <v>-166112.8133214124</v>
      </c>
      <c r="U93" s="112">
        <v>-181671.47522250639</v>
      </c>
      <c r="V93" s="112">
        <v>-137971.20451775039</v>
      </c>
      <c r="W93" s="112">
        <v>-181522.730493043</v>
      </c>
    </row>
    <row r="94" spans="1:23">
      <c r="A94" s="114" t="s">
        <v>116</v>
      </c>
      <c r="B94" s="114" t="s">
        <v>69</v>
      </c>
      <c r="C94" s="112">
        <v>956464.98721590254</v>
      </c>
      <c r="D94" s="112">
        <v>1012782.549174903</v>
      </c>
      <c r="E94" s="112">
        <v>1144012.21670221</v>
      </c>
      <c r="F94" s="112">
        <v>2638779.712938536</v>
      </c>
      <c r="G94" s="112">
        <v>2544655.5714214342</v>
      </c>
      <c r="H94" s="112">
        <v>1487765.15663349</v>
      </c>
      <c r="I94" s="112">
        <v>2036077.8981884229</v>
      </c>
      <c r="J94" s="112">
        <v>2259931.2885584999</v>
      </c>
      <c r="K94" s="112">
        <v>2062978.900870275</v>
      </c>
      <c r="L94" s="112">
        <v>2281014.7650754191</v>
      </c>
      <c r="M94" s="112">
        <v>2604406.2118007001</v>
      </c>
      <c r="N94" s="112">
        <v>2374467.6990906089</v>
      </c>
      <c r="O94" s="112">
        <v>2632010.121884814</v>
      </c>
      <c r="P94" s="112">
        <v>3055981.3708154238</v>
      </c>
      <c r="Q94" s="112">
        <v>3574180.2194983452</v>
      </c>
      <c r="R94" s="112">
        <v>4735608.2955578212</v>
      </c>
      <c r="S94" s="112">
        <v>4978385.1520769605</v>
      </c>
      <c r="T94" s="112">
        <v>2846138.7350029862</v>
      </c>
      <c r="U94" s="112">
        <v>2929591.9412147859</v>
      </c>
      <c r="V94" s="112">
        <v>3232742.2017597021</v>
      </c>
      <c r="W94" s="112">
        <v>2947755.3527647471</v>
      </c>
    </row>
    <row r="95" spans="1:23">
      <c r="A95" s="114" t="s">
        <v>116</v>
      </c>
      <c r="B95" s="114" t="s">
        <v>70</v>
      </c>
      <c r="C95" s="112">
        <v>545593.06276044529</v>
      </c>
      <c r="D95" s="112">
        <v>588677.58446974296</v>
      </c>
      <c r="E95" s="112">
        <v>686351.86960750993</v>
      </c>
      <c r="F95" s="112">
        <v>1477565.7629981891</v>
      </c>
      <c r="G95" s="112">
        <v>1408442.5427706121</v>
      </c>
      <c r="H95" s="112">
        <v>692610.9983158689</v>
      </c>
      <c r="I95" s="112">
        <v>766785.90673400054</v>
      </c>
      <c r="J95" s="112">
        <v>891714.89126417565</v>
      </c>
      <c r="K95" s="112">
        <v>792495.28657458955</v>
      </c>
      <c r="L95" s="112">
        <v>858482.06202033837</v>
      </c>
      <c r="M95" s="112">
        <v>1018584.917607568</v>
      </c>
      <c r="N95" s="112">
        <v>890700.92566844379</v>
      </c>
      <c r="O95" s="112">
        <v>920389.8574408131</v>
      </c>
      <c r="P95" s="112">
        <v>1126339.704744156</v>
      </c>
      <c r="Q95" s="112">
        <v>1380509.505315535</v>
      </c>
      <c r="R95" s="112">
        <v>1877874.5711644611</v>
      </c>
      <c r="S95" s="112">
        <v>1987199.8514783301</v>
      </c>
      <c r="T95" s="112">
        <v>964561.33104463154</v>
      </c>
      <c r="U95" s="112">
        <v>963723.51002321392</v>
      </c>
      <c r="V95" s="112">
        <v>1107298.67559146</v>
      </c>
      <c r="W95" s="112">
        <v>977382.47846124182</v>
      </c>
    </row>
    <row r="96" spans="1:23">
      <c r="A96" s="114" t="s">
        <v>116</v>
      </c>
      <c r="B96" s="114" t="s">
        <v>71</v>
      </c>
      <c r="C96" s="112">
        <v>918958.03265050997</v>
      </c>
      <c r="D96" s="112">
        <v>965794.084070154</v>
      </c>
      <c r="E96" s="112">
        <v>1102656.304263891</v>
      </c>
      <c r="F96" s="112">
        <v>2373024.383846716</v>
      </c>
      <c r="G96" s="112">
        <v>2272869.7860311372</v>
      </c>
      <c r="H96" s="112">
        <v>1275178.0596248801</v>
      </c>
      <c r="I96" s="112">
        <v>1390620.108426587</v>
      </c>
      <c r="J96" s="112">
        <v>1543787.143927054</v>
      </c>
      <c r="K96" s="112">
        <v>1399151.4415419369</v>
      </c>
      <c r="L96" s="112">
        <v>1572529.07699621</v>
      </c>
      <c r="M96" s="112">
        <v>1750862.6665166391</v>
      </c>
      <c r="N96" s="112">
        <v>1643667.281827074</v>
      </c>
      <c r="O96" s="112">
        <v>1702551.2947633171</v>
      </c>
      <c r="P96" s="112">
        <v>2020008.044222004</v>
      </c>
      <c r="Q96" s="112">
        <v>2391071.6296675201</v>
      </c>
      <c r="R96" s="112">
        <v>3300566.54162414</v>
      </c>
      <c r="S96" s="112">
        <v>3458857.1186157949</v>
      </c>
      <c r="T96" s="112">
        <v>1897347.4389087879</v>
      </c>
      <c r="U96" s="112">
        <v>1888902.6150187161</v>
      </c>
      <c r="V96" s="112">
        <v>2090081.388719691</v>
      </c>
      <c r="W96" s="112">
        <v>1898202.9801202409</v>
      </c>
    </row>
    <row r="97" spans="1:23">
      <c r="A97" s="114" t="s">
        <v>116</v>
      </c>
      <c r="B97" s="114" t="s">
        <v>72</v>
      </c>
      <c r="C97" s="112">
        <v>2514504.701869457</v>
      </c>
      <c r="D97" s="112">
        <v>2654465.2857329398</v>
      </c>
      <c r="E97" s="112">
        <v>2960666.8202866218</v>
      </c>
      <c r="F97" s="112">
        <v>6541984.8797590947</v>
      </c>
      <c r="G97" s="112">
        <v>6337377.8614866761</v>
      </c>
      <c r="H97" s="112">
        <v>4043151.8867146438</v>
      </c>
      <c r="I97" s="112">
        <v>5509889.542627031</v>
      </c>
      <c r="J97" s="112">
        <v>5947664.5291790543</v>
      </c>
      <c r="K97" s="112">
        <v>5442622.5373773929</v>
      </c>
      <c r="L97" s="112">
        <v>6028336.9983870285</v>
      </c>
      <c r="M97" s="112">
        <v>6851523.3751756474</v>
      </c>
      <c r="N97" s="112">
        <v>6358609.6107796011</v>
      </c>
      <c r="O97" s="112">
        <v>6999780.2948575215</v>
      </c>
      <c r="P97" s="112">
        <v>8017096.867968889</v>
      </c>
      <c r="Q97" s="112">
        <v>9203539.8671685569</v>
      </c>
      <c r="R97" s="112">
        <v>11951720.67693604</v>
      </c>
      <c r="S97" s="112">
        <v>12535824.03321933</v>
      </c>
      <c r="T97" s="112">
        <v>7681222.2756425012</v>
      </c>
      <c r="U97" s="112">
        <v>7900614.1636684937</v>
      </c>
      <c r="V97" s="112">
        <v>8554841.0543575566</v>
      </c>
      <c r="W97" s="112">
        <v>7864265.2744578496</v>
      </c>
    </row>
    <row r="98" spans="1:23">
      <c r="A98" s="114" t="s">
        <v>116</v>
      </c>
      <c r="B98" s="114" t="s">
        <v>73</v>
      </c>
      <c r="C98" s="112">
        <v>497873.60310328699</v>
      </c>
      <c r="D98" s="112">
        <v>538879.54290129978</v>
      </c>
      <c r="E98" s="112">
        <v>626340.00344175647</v>
      </c>
      <c r="F98" s="112">
        <v>1479938.933643783</v>
      </c>
      <c r="G98" s="112">
        <v>1432056.3958125899</v>
      </c>
      <c r="H98" s="112">
        <v>792946.02034113707</v>
      </c>
      <c r="I98" s="112">
        <v>1084266.1359685061</v>
      </c>
      <c r="J98" s="112">
        <v>1208547.9741299881</v>
      </c>
      <c r="K98" s="112">
        <v>1074055.02359006</v>
      </c>
      <c r="L98" s="112">
        <v>1160836.7504479019</v>
      </c>
      <c r="M98" s="112">
        <v>1387146.5856395301</v>
      </c>
      <c r="N98" s="112">
        <v>1243849.4345102811</v>
      </c>
      <c r="O98" s="112">
        <v>1368545.730732426</v>
      </c>
      <c r="P98" s="112">
        <v>1638929.6787508531</v>
      </c>
      <c r="Q98" s="112">
        <v>1966638.589619529</v>
      </c>
      <c r="R98" s="112">
        <v>2674919.3534107408</v>
      </c>
      <c r="S98" s="112">
        <v>2839199.732218002</v>
      </c>
      <c r="T98" s="112">
        <v>1517752.202546349</v>
      </c>
      <c r="U98" s="112">
        <v>1556901.5338809299</v>
      </c>
      <c r="V98" s="112">
        <v>1735282.428152954</v>
      </c>
      <c r="W98" s="112">
        <v>1549500.6230863661</v>
      </c>
    </row>
    <row r="99" spans="1:23">
      <c r="A99" s="114" t="s">
        <v>116</v>
      </c>
      <c r="B99" s="114" t="s">
        <v>6</v>
      </c>
      <c r="C99" s="116">
        <v>6084229.2617564937</v>
      </c>
      <c r="D99" s="116">
        <v>6555235.9881694894</v>
      </c>
      <c r="E99" s="116">
        <v>7698070.0119056394</v>
      </c>
      <c r="F99" s="116">
        <v>18573465.126800992</v>
      </c>
      <c r="G99" s="116">
        <v>17777969.587643102</v>
      </c>
      <c r="H99" s="116">
        <v>9240265.9358984176</v>
      </c>
      <c r="I99" s="116">
        <v>11777569.807617759</v>
      </c>
      <c r="J99" s="116">
        <v>13298653.5530724</v>
      </c>
      <c r="K99" s="116">
        <v>11794249.854829449</v>
      </c>
      <c r="L99" s="116">
        <v>12992509.92538818</v>
      </c>
      <c r="M99" s="116">
        <v>15286441.269303201</v>
      </c>
      <c r="N99" s="116">
        <v>13781628.491798621</v>
      </c>
      <c r="O99" s="116">
        <v>14909015.398786111</v>
      </c>
      <c r="P99" s="116">
        <v>18034354.07378564</v>
      </c>
      <c r="Q99" s="116">
        <v>21776967.497476891</v>
      </c>
      <c r="R99" s="116">
        <v>30275398.20186865</v>
      </c>
      <c r="S99" s="116">
        <v>31995549.347260412</v>
      </c>
      <c r="T99" s="116">
        <v>16638979.856630409</v>
      </c>
      <c r="U99" s="116">
        <v>16864720.619922411</v>
      </c>
      <c r="V99" s="116">
        <v>18933034.961635601</v>
      </c>
      <c r="W99" s="116">
        <v>16886397.68403931</v>
      </c>
    </row>
    <row r="100" spans="1:23">
      <c r="A100" s="114" t="s">
        <v>117</v>
      </c>
      <c r="B100" s="114" t="s">
        <v>64</v>
      </c>
      <c r="C100" s="112">
        <v>449597.16982828733</v>
      </c>
      <c r="D100" s="112">
        <v>673606.82486612955</v>
      </c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</row>
    <row r="101" spans="1:23">
      <c r="A101" s="114" t="s">
        <v>117</v>
      </c>
      <c r="B101" s="114" t="s">
        <v>65</v>
      </c>
      <c r="C101" s="112">
        <v>-48325.214140641147</v>
      </c>
      <c r="D101" s="112">
        <v>84170.767888844479</v>
      </c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</row>
    <row r="102" spans="1:23">
      <c r="A102" s="114" t="s">
        <v>117</v>
      </c>
      <c r="B102" s="114" t="s">
        <v>44</v>
      </c>
      <c r="C102" s="112">
        <v>-255023.0855566258</v>
      </c>
      <c r="D102" s="112">
        <v>-160516.32037155921</v>
      </c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</row>
    <row r="103" spans="1:23">
      <c r="A103" s="114" t="s">
        <v>117</v>
      </c>
      <c r="B103" s="114" t="s">
        <v>48</v>
      </c>
      <c r="C103" s="112">
        <v>270921.02367585548</v>
      </c>
      <c r="D103" s="112">
        <v>462091.60391041008</v>
      </c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</row>
    <row r="104" spans="1:23">
      <c r="A104" s="114" t="s">
        <v>117</v>
      </c>
      <c r="B104" s="114" t="s">
        <v>66</v>
      </c>
      <c r="C104" s="112">
        <v>148740.56501677341</v>
      </c>
      <c r="D104" s="112">
        <v>317455.47163285501</v>
      </c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</row>
    <row r="105" spans="1:23">
      <c r="A105" s="114" t="s">
        <v>117</v>
      </c>
      <c r="B105" s="114" t="s">
        <v>53</v>
      </c>
      <c r="C105" s="112">
        <v>370714.53443317843</v>
      </c>
      <c r="D105" s="112">
        <v>580226.26783905039</v>
      </c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</row>
    <row r="106" spans="1:23">
      <c r="A106" s="114" t="s">
        <v>117</v>
      </c>
      <c r="B106" s="114" t="s">
        <v>67</v>
      </c>
      <c r="C106" s="112">
        <v>-292183.18061362498</v>
      </c>
      <c r="D106" s="112">
        <v>-204506.10796195909</v>
      </c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</row>
    <row r="107" spans="1:23">
      <c r="A107" s="114" t="s">
        <v>117</v>
      </c>
      <c r="B107" s="114" t="s">
        <v>68</v>
      </c>
      <c r="C107" s="112">
        <v>-275032.3110789741</v>
      </c>
      <c r="D107" s="112">
        <v>-184203.0622710723</v>
      </c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</row>
    <row r="108" spans="1:23">
      <c r="A108" s="114" t="s">
        <v>117</v>
      </c>
      <c r="B108" s="114" t="s">
        <v>69</v>
      </c>
      <c r="C108" s="112">
        <v>2522732.7686452288</v>
      </c>
      <c r="D108" s="112">
        <v>3127766.1723642629</v>
      </c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</row>
    <row r="109" spans="1:23">
      <c r="A109" s="114" t="s">
        <v>117</v>
      </c>
      <c r="B109" s="114" t="s">
        <v>70</v>
      </c>
      <c r="C109" s="112">
        <v>789036.27421804238</v>
      </c>
      <c r="D109" s="112">
        <v>1075431.795417933</v>
      </c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</row>
    <row r="110" spans="1:23">
      <c r="A110" s="114" t="s">
        <v>117</v>
      </c>
      <c r="B110" s="114" t="s">
        <v>71</v>
      </c>
      <c r="C110" s="112">
        <v>1412409.145518183</v>
      </c>
      <c r="D110" s="112">
        <v>1813375.015316824</v>
      </c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</row>
    <row r="111" spans="1:23">
      <c r="A111" s="114" t="s">
        <v>117</v>
      </c>
      <c r="B111" s="114" t="s">
        <v>72</v>
      </c>
      <c r="C111" s="112">
        <v>7039582.5278395806</v>
      </c>
      <c r="D111" s="112">
        <v>8474772.4483152125</v>
      </c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</row>
    <row r="112" spans="1:23">
      <c r="A112" s="114" t="s">
        <v>117</v>
      </c>
      <c r="B112" s="114" t="s">
        <v>73</v>
      </c>
      <c r="C112" s="112">
        <v>1290615.7822147401</v>
      </c>
      <c r="D112" s="112">
        <v>1669197.1230530711</v>
      </c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</row>
    <row r="113" spans="1:23">
      <c r="A113" s="114" t="s">
        <v>117</v>
      </c>
      <c r="B113" s="114" t="s">
        <v>6</v>
      </c>
      <c r="C113" s="116">
        <v>13423786</v>
      </c>
      <c r="D113" s="116">
        <v>17728868</v>
      </c>
      <c r="E113" s="116">
        <v>0</v>
      </c>
      <c r="F113" s="116">
        <v>0</v>
      </c>
      <c r="G113" s="116">
        <v>0</v>
      </c>
      <c r="H113" s="116">
        <v>0</v>
      </c>
      <c r="I113" s="116">
        <v>0</v>
      </c>
      <c r="J113" s="116">
        <v>0</v>
      </c>
      <c r="K113" s="116">
        <v>0</v>
      </c>
      <c r="L113" s="116">
        <v>0</v>
      </c>
      <c r="M113" s="116">
        <v>0</v>
      </c>
      <c r="N113" s="116">
        <v>0</v>
      </c>
      <c r="O113" s="116">
        <v>0</v>
      </c>
      <c r="P113" s="116">
        <v>0</v>
      </c>
      <c r="Q113" s="116">
        <v>0</v>
      </c>
      <c r="R113" s="116">
        <v>0</v>
      </c>
      <c r="S113" s="116">
        <v>0</v>
      </c>
      <c r="T113" s="116">
        <v>0</v>
      </c>
      <c r="U113" s="116">
        <v>0</v>
      </c>
      <c r="V113" s="116">
        <v>0</v>
      </c>
      <c r="W113" s="116">
        <v>0</v>
      </c>
    </row>
  </sheetData>
  <mergeCells count="4">
    <mergeCell ref="A56:K56"/>
    <mergeCell ref="A1:J1"/>
    <mergeCell ref="A11:J11"/>
    <mergeCell ref="A33:J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ED0D0"/>
  </sheetPr>
  <dimension ref="A1:V37"/>
  <sheetViews>
    <sheetView topLeftCell="A10" workbookViewId="0">
      <selection activeCell="A19" sqref="A19"/>
    </sheetView>
  </sheetViews>
  <sheetFormatPr baseColWidth="10" defaultColWidth="10.83203125" defaultRowHeight="16"/>
  <cols>
    <col min="1" max="1" width="15.1640625" style="110" bestFit="1" customWidth="1"/>
    <col min="2" max="2" width="16" style="110" customWidth="1"/>
    <col min="3" max="4" width="15" style="110" bestFit="1" customWidth="1"/>
    <col min="5" max="5" width="14.6640625" style="110" bestFit="1" customWidth="1"/>
    <col min="6" max="6" width="15.83203125" style="110" bestFit="1" customWidth="1"/>
    <col min="7" max="10" width="15" style="110" bestFit="1" customWidth="1"/>
    <col min="11" max="12" width="16" style="110" bestFit="1" customWidth="1"/>
    <col min="13" max="22" width="15" style="110" bestFit="1" customWidth="1"/>
    <col min="23" max="60" width="10.83203125" style="110" customWidth="1"/>
    <col min="61" max="16384" width="10.83203125" style="110"/>
  </cols>
  <sheetData>
    <row r="1" spans="1:22" ht="26" customHeight="1">
      <c r="A1" s="132" t="s">
        <v>119</v>
      </c>
      <c r="B1" s="133"/>
      <c r="C1" s="133"/>
      <c r="D1" s="133"/>
      <c r="E1" s="133"/>
      <c r="F1" s="133"/>
      <c r="G1" s="133"/>
      <c r="H1" s="133"/>
      <c r="I1" s="133"/>
      <c r="J1" s="133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-24372191.860057317</v>
      </c>
      <c r="F5" s="64">
        <f>SUM(B25:D25)</f>
        <v>-24372191.860057317</v>
      </c>
    </row>
    <row r="6" spans="1:22" ht="19" customHeight="1">
      <c r="B6" s="4"/>
      <c r="D6" s="20" t="s">
        <v>22</v>
      </c>
      <c r="E6" s="65">
        <f>SUM(E16:P16)</f>
        <v>-25617556.511571545</v>
      </c>
      <c r="F6" s="66">
        <f>SUM(E25:P25)</f>
        <v>-59768570.034714624</v>
      </c>
    </row>
    <row r="7" spans="1:22" ht="21" customHeight="1" thickBot="1">
      <c r="D7" s="21" t="s">
        <v>93</v>
      </c>
      <c r="E7" s="67">
        <f>SUM(Q16:V16)</f>
        <v>-8917093.805229675</v>
      </c>
      <c r="F7" s="68">
        <f>SUM(Q25:V25)</f>
        <v>-17834187.61045932</v>
      </c>
      <c r="J7" s="32"/>
    </row>
    <row r="8" spans="1:22" ht="20" customHeight="1" thickTop="1" thickBot="1">
      <c r="B8" s="11"/>
      <c r="D8" s="22" t="s">
        <v>6</v>
      </c>
      <c r="E8" s="69">
        <f>SUM(E5:E7)</f>
        <v>-58906842.176858544</v>
      </c>
      <c r="F8" s="70">
        <f>SUM(F5:F7)</f>
        <v>-101974949.50523126</v>
      </c>
    </row>
    <row r="9" spans="1:22" ht="20" customHeight="1">
      <c r="B9" s="12"/>
    </row>
    <row r="10" spans="1:22" ht="19" customHeight="1">
      <c r="B10" s="12"/>
    </row>
    <row r="11" spans="1:22" ht="26" customHeight="1">
      <c r="A11" s="134" t="s">
        <v>120</v>
      </c>
      <c r="B11" s="133"/>
      <c r="C11" s="133"/>
      <c r="D11" s="133"/>
      <c r="E11" s="133"/>
      <c r="F11" s="133"/>
      <c r="G11" s="133"/>
      <c r="H11" s="133"/>
      <c r="I11" s="133"/>
      <c r="J11" s="13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7" t="s">
        <v>121</v>
      </c>
      <c r="C14" s="124"/>
      <c r="D14" s="124"/>
      <c r="E14" s="124"/>
      <c r="F14" s="124"/>
      <c r="G14" s="124"/>
      <c r="H14" s="124"/>
      <c r="I14" s="124"/>
      <c r="J14" s="125"/>
      <c r="K14" s="137" t="s">
        <v>122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0</v>
      </c>
      <c r="C16" s="78">
        <f t="shared" si="0"/>
        <v>-7601510.6850072294</v>
      </c>
      <c r="D16" s="78">
        <f t="shared" si="0"/>
        <v>-16770681.175050089</v>
      </c>
      <c r="E16" s="78">
        <f t="shared" si="0"/>
        <v>-4028360.3451817408</v>
      </c>
      <c r="F16" s="78">
        <f t="shared" si="0"/>
        <v>-2955640.5858315602</v>
      </c>
      <c r="G16" s="78">
        <f t="shared" si="0"/>
        <v>-2511336.8306487985</v>
      </c>
      <c r="H16" s="78">
        <f t="shared" si="0"/>
        <v>-2764244.0477953777</v>
      </c>
      <c r="I16" s="78">
        <f t="shared" si="0"/>
        <v>-2391613.7845846191</v>
      </c>
      <c r="J16" s="78">
        <f t="shared" si="0"/>
        <v>-2415718.4291009903</v>
      </c>
      <c r="K16" s="78">
        <f t="shared" si="0"/>
        <v>-1509246.7367314473</v>
      </c>
      <c r="L16" s="78">
        <f t="shared" si="0"/>
        <v>-1015084.5277626887</v>
      </c>
      <c r="M16" s="78">
        <f t="shared" si="0"/>
        <v>-1596699.9449539296</v>
      </c>
      <c r="N16" s="78">
        <f t="shared" si="0"/>
        <v>-1251615.5318631008</v>
      </c>
      <c r="O16" s="78">
        <f t="shared" si="0"/>
        <v>-1534224.2072651498</v>
      </c>
      <c r="P16" s="78">
        <f t="shared" si="0"/>
        <v>-1643771.5398521423</v>
      </c>
      <c r="Q16" s="78">
        <f t="shared" si="0"/>
        <v>-1956351.6490805149</v>
      </c>
      <c r="R16" s="78">
        <f t="shared" si="0"/>
        <v>-1547316.4453462809</v>
      </c>
      <c r="S16" s="78">
        <f t="shared" si="0"/>
        <v>-1258883.4544510394</v>
      </c>
      <c r="T16" s="78">
        <f t="shared" si="0"/>
        <v>-1520947.4344061613</v>
      </c>
      <c r="U16" s="78">
        <f t="shared" si="0"/>
        <v>-1300585.7259446569</v>
      </c>
      <c r="V16" s="78">
        <f t="shared" si="0"/>
        <v>-1333009.0960010216</v>
      </c>
    </row>
    <row r="17" spans="1:22">
      <c r="A17" s="7" t="s">
        <v>110</v>
      </c>
      <c r="B17" s="78">
        <f>SUM($B$16:B16)</f>
        <v>0</v>
      </c>
      <c r="C17" s="78">
        <f>SUM($B$16:C16)</f>
        <v>-7601510.6850072294</v>
      </c>
      <c r="D17" s="78">
        <f>SUM($B$16:D16)</f>
        <v>-24372191.860057317</v>
      </c>
      <c r="E17" s="78">
        <f>SUM($B$16:E16)</f>
        <v>-28400552.205239058</v>
      </c>
      <c r="F17" s="78">
        <f>SUM($B$16:F16)</f>
        <v>-31356192.791070618</v>
      </c>
      <c r="G17" s="78">
        <f>SUM($B$16:G16)</f>
        <v>-33867529.62171942</v>
      </c>
      <c r="H17" s="78">
        <f>SUM($B$16:H16)</f>
        <v>-36631773.669514798</v>
      </c>
      <c r="I17" s="78">
        <f>SUM($B$16:I16)</f>
        <v>-39023387.454099417</v>
      </c>
      <c r="J17" s="78">
        <f>SUM($B$16:J16)</f>
        <v>-41439105.883200407</v>
      </c>
      <c r="K17" s="78">
        <f>SUM($B$16:K16)</f>
        <v>-42948352.619931854</v>
      </c>
      <c r="L17" s="78">
        <f>SUM($B$16:L16)</f>
        <v>-43963437.147694543</v>
      </c>
      <c r="M17" s="78">
        <f>SUM($B$16:M16)</f>
        <v>-45560137.092648476</v>
      </c>
      <c r="N17" s="78">
        <f>SUM($B$16:N16)</f>
        <v>-46811752.624511577</v>
      </c>
      <c r="O17" s="78">
        <f>SUM($B$16:O16)</f>
        <v>-48345976.831776723</v>
      </c>
      <c r="P17" s="78">
        <f>SUM($B$16:P16)</f>
        <v>-49989748.371628866</v>
      </c>
      <c r="Q17" s="78">
        <f>SUM($B$16:Q16)</f>
        <v>-51946100.020709381</v>
      </c>
      <c r="R17" s="78">
        <f>SUM($B$16:R16)</f>
        <v>-53493416.466055661</v>
      </c>
      <c r="S17" s="78">
        <f>SUM($B$16:S16)</f>
        <v>-54752299.920506701</v>
      </c>
      <c r="T17" s="78">
        <f>SUM($B$16:T16)</f>
        <v>-56273247.354912862</v>
      </c>
      <c r="U17" s="78">
        <f>SUM($B$16:U16)</f>
        <v>-57573833.080857515</v>
      </c>
      <c r="V17" s="78">
        <f>SUM($B$16:V16)</f>
        <v>-58906842.176858537</v>
      </c>
    </row>
    <row r="18" spans="1:22">
      <c r="A18" s="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4" t="s">
        <v>123</v>
      </c>
      <c r="B20" s="133"/>
      <c r="C20" s="133"/>
      <c r="D20" s="133"/>
      <c r="E20" s="133"/>
      <c r="F20" s="133"/>
      <c r="G20" s="133"/>
      <c r="H20" s="133"/>
      <c r="I20" s="133"/>
      <c r="J20" s="133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7" t="s">
        <v>121</v>
      </c>
      <c r="C23" s="124"/>
      <c r="D23" s="124"/>
      <c r="E23" s="124"/>
      <c r="F23" s="124"/>
      <c r="G23" s="124"/>
      <c r="H23" s="124"/>
      <c r="I23" s="124"/>
      <c r="J23" s="125"/>
      <c r="K23" s="137" t="s">
        <v>122</v>
      </c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0</v>
      </c>
      <c r="C25" s="78">
        <f t="shared" si="1"/>
        <v>-7601510.6850072294</v>
      </c>
      <c r="D25" s="78">
        <f t="shared" si="1"/>
        <v>-16770681.175050089</v>
      </c>
      <c r="E25" s="78">
        <f t="shared" si="1"/>
        <v>-10070900.862954345</v>
      </c>
      <c r="F25" s="78">
        <f t="shared" si="1"/>
        <v>-7389101.4645789117</v>
      </c>
      <c r="G25" s="78">
        <f t="shared" si="1"/>
        <v>-6278342.0766219981</v>
      </c>
      <c r="H25" s="78">
        <f t="shared" si="1"/>
        <v>-6910610.1194884293</v>
      </c>
      <c r="I25" s="78">
        <f t="shared" si="1"/>
        <v>-5979034.4614615515</v>
      </c>
      <c r="J25" s="78">
        <f t="shared" si="1"/>
        <v>-6039296.0727524795</v>
      </c>
      <c r="K25" s="78">
        <f t="shared" si="1"/>
        <v>-3018493.4734628983</v>
      </c>
      <c r="L25" s="78">
        <f t="shared" si="1"/>
        <v>-2030169.0555253699</v>
      </c>
      <c r="M25" s="78">
        <f t="shared" si="1"/>
        <v>-3193399.889907863</v>
      </c>
      <c r="N25" s="78">
        <f t="shared" si="1"/>
        <v>-2503231.0637261979</v>
      </c>
      <c r="O25" s="78">
        <f t="shared" si="1"/>
        <v>-3068448.4145303108</v>
      </c>
      <c r="P25" s="78">
        <f t="shared" si="1"/>
        <v>-3287543.0797042809</v>
      </c>
      <c r="Q25" s="78">
        <f t="shared" si="1"/>
        <v>-3912703.2981610149</v>
      </c>
      <c r="R25" s="78">
        <f t="shared" si="1"/>
        <v>-3094632.8906925619</v>
      </c>
      <c r="S25" s="78">
        <f t="shared" si="1"/>
        <v>-2517766.9089020826</v>
      </c>
      <c r="T25" s="78">
        <f t="shared" si="1"/>
        <v>-3041894.8688123114</v>
      </c>
      <c r="U25" s="78">
        <f t="shared" si="1"/>
        <v>-2601171.4518893175</v>
      </c>
      <c r="V25" s="78">
        <f t="shared" si="1"/>
        <v>-2666018.192002032</v>
      </c>
    </row>
    <row r="26" spans="1:22">
      <c r="A26" s="7" t="s">
        <v>110</v>
      </c>
      <c r="B26" s="78">
        <f>SUM($B$25:B25)</f>
        <v>0</v>
      </c>
      <c r="C26" s="78">
        <f>SUM($B$25:C25)</f>
        <v>-7601510.6850072294</v>
      </c>
      <c r="D26" s="78">
        <f>SUM($B$25:D25)</f>
        <v>-24372191.860057317</v>
      </c>
      <c r="E26" s="78">
        <f>SUM($B$25:E25)</f>
        <v>-34443092.723011658</v>
      </c>
      <c r="F26" s="78">
        <f>SUM($B$25:F25)</f>
        <v>-41832194.187590569</v>
      </c>
      <c r="G26" s="78">
        <f>SUM($B$25:G25)</f>
        <v>-48110536.264212564</v>
      </c>
      <c r="H26" s="78">
        <f>SUM($B$25:H25)</f>
        <v>-55021146.383700997</v>
      </c>
      <c r="I26" s="78">
        <f>SUM($B$25:I25)</f>
        <v>-61000180.845162548</v>
      </c>
      <c r="J26" s="78">
        <f>SUM($B$25:J25)</f>
        <v>-67039476.917915031</v>
      </c>
      <c r="K26" s="78">
        <f>SUM($B$25:K25)</f>
        <v>-70057970.391377926</v>
      </c>
      <c r="L26" s="78">
        <f>SUM($B$25:L25)</f>
        <v>-72088139.446903288</v>
      </c>
      <c r="M26" s="78">
        <f>SUM($B$25:M25)</f>
        <v>-75281539.336811155</v>
      </c>
      <c r="N26" s="78">
        <f>SUM($B$25:N25)</f>
        <v>-77784770.400537357</v>
      </c>
      <c r="O26" s="78">
        <f>SUM($B$25:O25)</f>
        <v>-80853218.815067664</v>
      </c>
      <c r="P26" s="78">
        <f>SUM($B$25:P25)</f>
        <v>-84140761.894771948</v>
      </c>
      <c r="Q26" s="78">
        <f>SUM($B$25:Q25)</f>
        <v>-88053465.192932963</v>
      </c>
      <c r="R26" s="78">
        <f>SUM($B$25:R25)</f>
        <v>-91148098.083625525</v>
      </c>
      <c r="S26" s="78">
        <f>SUM($B$25:S25)</f>
        <v>-93665864.992527604</v>
      </c>
      <c r="T26" s="78">
        <f>SUM($B$25:T25)</f>
        <v>-96707759.861339912</v>
      </c>
      <c r="U26" s="78">
        <f>SUM($B$25:U25)</f>
        <v>-99308931.313229233</v>
      </c>
      <c r="V26" s="78">
        <f>SUM($B$25:V25)</f>
        <v>-101974949.50523126</v>
      </c>
    </row>
    <row r="30" spans="1:22" ht="26" customHeight="1">
      <c r="A30" s="138" t="s">
        <v>112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5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5" t="s">
        <v>114</v>
      </c>
      <c r="B32" s="112">
        <v>18231824.64696335</v>
      </c>
      <c r="C32" s="112">
        <v>30406042.740028929</v>
      </c>
      <c r="D32" s="112">
        <v>33541362.350100178</v>
      </c>
      <c r="E32" s="112">
        <v>40283603.451817364</v>
      </c>
      <c r="F32" s="112">
        <v>29556405.85831565</v>
      </c>
      <c r="G32" s="112">
        <v>25113368.306487989</v>
      </c>
      <c r="H32" s="112">
        <v>27642440.477953728</v>
      </c>
      <c r="I32" s="112">
        <v>23916137.845846221</v>
      </c>
      <c r="J32" s="112">
        <v>24157184.291009899</v>
      </c>
      <c r="K32" s="112">
        <v>30184934.734628979</v>
      </c>
      <c r="L32" s="112">
        <v>20301690.555253729</v>
      </c>
      <c r="M32" s="112">
        <v>31933998.899078611</v>
      </c>
      <c r="N32" s="112">
        <v>25032310.637261949</v>
      </c>
      <c r="O32" s="112">
        <v>30684484.14530313</v>
      </c>
      <c r="P32" s="112">
        <v>32875430.797042731</v>
      </c>
      <c r="Q32" s="112">
        <v>39127032.981610142</v>
      </c>
      <c r="R32" s="112">
        <v>30946328.90692554</v>
      </c>
      <c r="S32" s="112">
        <v>25177669.089020781</v>
      </c>
      <c r="T32" s="112">
        <v>30418948.68812307</v>
      </c>
      <c r="U32" s="112">
        <v>26011714.518893208</v>
      </c>
      <c r="V32" s="112">
        <v>26660181.920020241</v>
      </c>
    </row>
    <row r="33" spans="1:22">
      <c r="A33" s="115" t="s">
        <v>115</v>
      </c>
      <c r="B33" s="112">
        <v>18231824.64696335</v>
      </c>
      <c r="C33" s="112">
        <v>22804532.0550217</v>
      </c>
      <c r="D33" s="112">
        <v>16770681.175050089</v>
      </c>
      <c r="E33" s="112">
        <v>36255243.106635623</v>
      </c>
      <c r="F33" s="112">
        <v>26600765.27248409</v>
      </c>
      <c r="G33" s="112">
        <v>22602031.47583919</v>
      </c>
      <c r="H33" s="112">
        <v>24878196.430158351</v>
      </c>
      <c r="I33" s="112">
        <v>21524524.061261602</v>
      </c>
      <c r="J33" s="112">
        <v>21741465.861908909</v>
      </c>
      <c r="K33" s="112">
        <v>28675687.997897532</v>
      </c>
      <c r="L33" s="112">
        <v>19286606.027491041</v>
      </c>
      <c r="M33" s="112">
        <v>30337298.954124682</v>
      </c>
      <c r="N33" s="112">
        <v>23780695.105398849</v>
      </c>
      <c r="O33" s="112">
        <v>29150259.93803798</v>
      </c>
      <c r="P33" s="112">
        <v>31231659.257190589</v>
      </c>
      <c r="Q33" s="112">
        <v>37170681.332529627</v>
      </c>
      <c r="R33" s="112">
        <v>29399012.461579259</v>
      </c>
      <c r="S33" s="112">
        <v>23918785.634569742</v>
      </c>
      <c r="T33" s="112">
        <v>28898001.253716908</v>
      </c>
      <c r="U33" s="112">
        <v>24711128.792948551</v>
      </c>
      <c r="V33" s="112">
        <v>25327172.82401922</v>
      </c>
    </row>
    <row r="34" spans="1:22">
      <c r="A34" s="114" t="s">
        <v>116</v>
      </c>
      <c r="B34" s="112">
        <v>18231824.64696335</v>
      </c>
      <c r="C34" s="112">
        <v>22804532.0550217</v>
      </c>
      <c r="D34" s="112">
        <v>16770681.175050089</v>
      </c>
      <c r="E34" s="112">
        <v>30212702.588863019</v>
      </c>
      <c r="F34" s="112">
        <v>22167304.393736739</v>
      </c>
      <c r="G34" s="112">
        <v>18835026.229865991</v>
      </c>
      <c r="H34" s="112">
        <v>20731830.358465299</v>
      </c>
      <c r="I34" s="112">
        <v>17937103.384384669</v>
      </c>
      <c r="J34" s="112">
        <v>18117888.21825742</v>
      </c>
      <c r="K34" s="112">
        <v>27166441.261166081</v>
      </c>
      <c r="L34" s="112">
        <v>18271521.499728359</v>
      </c>
      <c r="M34" s="112">
        <v>28740599.009170748</v>
      </c>
      <c r="N34" s="112">
        <v>22529079.573535752</v>
      </c>
      <c r="O34" s="112">
        <v>27616035.730772819</v>
      </c>
      <c r="P34" s="112">
        <v>29587887.71733845</v>
      </c>
      <c r="Q34" s="112">
        <v>35214329.683449127</v>
      </c>
      <c r="R34" s="112">
        <v>27851696.016232979</v>
      </c>
      <c r="S34" s="112">
        <v>22659902.180118699</v>
      </c>
      <c r="T34" s="112">
        <v>27377053.819310758</v>
      </c>
      <c r="U34" s="112">
        <v>23410543.067003891</v>
      </c>
      <c r="V34" s="112">
        <v>23994163.728018209</v>
      </c>
    </row>
    <row r="35" spans="1:22">
      <c r="A35" s="114" t="s">
        <v>117</v>
      </c>
      <c r="B35" s="112">
        <v>14446766</v>
      </c>
      <c r="C35" s="112">
        <v>14964177</v>
      </c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</row>
    <row r="37" spans="1:22" ht="26" customHeight="1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EFA2"/>
  </sheetPr>
  <dimension ref="A1:W155"/>
  <sheetViews>
    <sheetView topLeftCell="A124" workbookViewId="0">
      <selection activeCell="C155" sqref="C155:W155"/>
    </sheetView>
  </sheetViews>
  <sheetFormatPr baseColWidth="10" defaultRowHeight="16"/>
  <cols>
    <col min="1" max="1" width="21.6640625" style="110" customWidth="1"/>
    <col min="2" max="2" width="16.33203125" style="110" customWidth="1"/>
    <col min="3" max="6" width="16" style="110" bestFit="1" customWidth="1"/>
    <col min="7" max="8" width="15.1640625" style="110" bestFit="1" customWidth="1"/>
    <col min="9" max="10" width="16" style="110" bestFit="1" customWidth="1"/>
    <col min="11" max="11" width="15.1640625" style="110" bestFit="1" customWidth="1"/>
    <col min="12" max="12" width="18.1640625" style="110" customWidth="1"/>
    <col min="13" max="13" width="16" style="110" bestFit="1" customWidth="1"/>
    <col min="14" max="14" width="15.1640625" style="110" bestFit="1" customWidth="1"/>
    <col min="15" max="15" width="16" style="110" bestFit="1" customWidth="1"/>
    <col min="16" max="23" width="15.1640625" style="110" bestFit="1" customWidth="1"/>
    <col min="24" max="55" width="10.83203125" style="110" customWidth="1"/>
    <col min="56" max="16384" width="10.83203125" style="110"/>
  </cols>
  <sheetData>
    <row r="1" spans="1:22" ht="26" customHeight="1">
      <c r="A1" s="132" t="s">
        <v>124</v>
      </c>
      <c r="B1" s="133"/>
      <c r="C1" s="133"/>
      <c r="D1" s="133"/>
      <c r="E1" s="133"/>
      <c r="F1" s="133"/>
      <c r="G1" s="133"/>
      <c r="H1" s="133"/>
      <c r="I1" s="133"/>
      <c r="J1" s="133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SUM(B36:D36)</f>
        <v>-368224404.45911747</v>
      </c>
      <c r="F5" s="64">
        <f>SUM(B65:D65)</f>
        <v>-369790914.42217463</v>
      </c>
    </row>
    <row r="6" spans="1:22" ht="19" customHeight="1">
      <c r="B6" s="4"/>
      <c r="D6" s="20" t="s">
        <v>22</v>
      </c>
      <c r="E6" s="65">
        <f>SUM(E36:P36)</f>
        <v>293743192.97417009</v>
      </c>
      <c r="F6" s="66">
        <f>SUM(E65:P65)</f>
        <v>246662048.24936712</v>
      </c>
      <c r="K6" s="32"/>
      <c r="L6" s="32"/>
      <c r="M6" s="32"/>
    </row>
    <row r="7" spans="1:22" ht="17" customHeight="1" thickBot="1">
      <c r="D7" s="21" t="s">
        <v>93</v>
      </c>
      <c r="E7" s="67">
        <f>SUM(Q36:V36)</f>
        <v>-6551201.8280679062</v>
      </c>
      <c r="F7" s="68">
        <f>SUM(Q65:V65)</f>
        <v>-9826802.7421018668</v>
      </c>
    </row>
    <row r="8" spans="1:22" ht="20" customHeight="1" thickTop="1" thickBot="1">
      <c r="D8" s="22" t="s">
        <v>6</v>
      </c>
      <c r="E8" s="69">
        <f>SUM(E5:E7)</f>
        <v>-81032413.313015282</v>
      </c>
      <c r="F8" s="70">
        <f>SUM(F5:F7)</f>
        <v>-132955668.91490938</v>
      </c>
    </row>
    <row r="9" spans="1:22" ht="19" customHeight="1">
      <c r="B9" s="9"/>
    </row>
    <row r="10" spans="1:22" ht="17" customHeight="1"/>
    <row r="11" spans="1:22" ht="26" customHeight="1">
      <c r="A11" s="134" t="s">
        <v>94</v>
      </c>
      <c r="B11" s="133"/>
      <c r="C11" s="133"/>
      <c r="D11" s="133"/>
      <c r="E11" s="133"/>
      <c r="F11" s="133"/>
      <c r="G11" s="133"/>
      <c r="H11" s="133"/>
      <c r="I11" s="133"/>
      <c r="J11" s="133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1"/>
    </row>
    <row r="13" spans="1:22">
      <c r="M13" s="71"/>
    </row>
    <row r="14" spans="1:22" ht="17" customHeight="1">
      <c r="M14" s="71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52" t="s">
        <v>64</v>
      </c>
      <c r="B16" s="79">
        <f t="shared" ref="B16:V16" si="0">C93-C72</f>
        <v>-4697868.942421183</v>
      </c>
      <c r="C16" s="79">
        <f t="shared" si="0"/>
        <v>-1714751.0101757545</v>
      </c>
      <c r="D16" s="79">
        <f t="shared" si="0"/>
        <v>400509.99224741268</v>
      </c>
      <c r="E16" s="79">
        <f t="shared" si="0"/>
        <v>4618860.3165198546</v>
      </c>
      <c r="F16" s="79">
        <f t="shared" si="0"/>
        <v>1521204.9075221829</v>
      </c>
      <c r="G16" s="79">
        <f t="shared" si="0"/>
        <v>-504782.4947708844</v>
      </c>
      <c r="H16" s="79">
        <f t="shared" si="0"/>
        <v>-184043.67661465722</v>
      </c>
      <c r="I16" s="79">
        <f t="shared" si="0"/>
        <v>101152.93812267641</v>
      </c>
      <c r="J16" s="79">
        <f t="shared" si="0"/>
        <v>98795.377915710909</v>
      </c>
      <c r="K16" s="79">
        <f t="shared" si="0"/>
        <v>-36629.386738699919</v>
      </c>
      <c r="L16" s="79">
        <f t="shared" si="0"/>
        <v>-8322.6478911039012</v>
      </c>
      <c r="M16" s="79">
        <f t="shared" si="0"/>
        <v>-75121.465681907837</v>
      </c>
      <c r="N16" s="79">
        <f t="shared" si="0"/>
        <v>-380966.72110427823</v>
      </c>
      <c r="O16" s="79">
        <f t="shared" si="0"/>
        <v>-107689.3405958222</v>
      </c>
      <c r="P16" s="79">
        <f t="shared" si="0"/>
        <v>14591.632180910412</v>
      </c>
      <c r="Q16" s="79">
        <f t="shared" si="0"/>
        <v>-6036.7189435970067</v>
      </c>
      <c r="R16" s="79">
        <f t="shared" si="0"/>
        <v>-6807.214297995044</v>
      </c>
      <c r="S16" s="79">
        <f t="shared" si="0"/>
        <v>-18635.669169089495</v>
      </c>
      <c r="T16" s="79">
        <f t="shared" si="0"/>
        <v>-18103.74380384112</v>
      </c>
      <c r="U16" s="79">
        <f t="shared" si="0"/>
        <v>-1560.4345624857906</v>
      </c>
      <c r="V16" s="79">
        <f t="shared" si="0"/>
        <v>-11012.513339991157</v>
      </c>
    </row>
    <row r="17" spans="1:22">
      <c r="A17" s="52" t="s">
        <v>75</v>
      </c>
      <c r="B17" s="79">
        <f t="shared" ref="B17:V17" si="1">C94-C73</f>
        <v>-2328675.2975209858</v>
      </c>
      <c r="C17" s="79">
        <f t="shared" si="1"/>
        <v>-890357.82418058475</v>
      </c>
      <c r="D17" s="79">
        <f t="shared" si="1"/>
        <v>245988.42215485271</v>
      </c>
      <c r="E17" s="79">
        <f t="shared" si="1"/>
        <v>2317735.1631639162</v>
      </c>
      <c r="F17" s="79">
        <f t="shared" si="1"/>
        <v>784931.14752366766</v>
      </c>
      <c r="G17" s="79">
        <f t="shared" si="1"/>
        <v>-294504.51124801149</v>
      </c>
      <c r="H17" s="79">
        <f t="shared" si="1"/>
        <v>-122438.50959804893</v>
      </c>
      <c r="I17" s="79">
        <f t="shared" si="1"/>
        <v>58402.855818399345</v>
      </c>
      <c r="J17" s="79">
        <f t="shared" si="1"/>
        <v>45330.765248420954</v>
      </c>
      <c r="K17" s="79">
        <f t="shared" si="1"/>
        <v>-24122.990093352593</v>
      </c>
      <c r="L17" s="79">
        <f t="shared" si="1"/>
        <v>-4906.5324061011052</v>
      </c>
      <c r="M17" s="79">
        <f t="shared" si="1"/>
        <v>-45254.26483305596</v>
      </c>
      <c r="N17" s="79">
        <f t="shared" si="1"/>
        <v>-269159.82004363509</v>
      </c>
      <c r="O17" s="79">
        <f t="shared" si="1"/>
        <v>-78278.051336942706</v>
      </c>
      <c r="P17" s="79">
        <f t="shared" si="1"/>
        <v>11934.59433635461</v>
      </c>
      <c r="Q17" s="79">
        <f t="shared" si="1"/>
        <v>-4496.975513517551</v>
      </c>
      <c r="R17" s="79">
        <f t="shared" si="1"/>
        <v>-5189.3113958637914</v>
      </c>
      <c r="S17" s="79">
        <f t="shared" si="1"/>
        <v>-14991.407709123683</v>
      </c>
      <c r="T17" s="79">
        <f t="shared" si="1"/>
        <v>-15541.296985962399</v>
      </c>
      <c r="U17" s="79">
        <f t="shared" si="1"/>
        <v>-793.76429797223864</v>
      </c>
      <c r="V17" s="79">
        <f t="shared" si="1"/>
        <v>-10879.827812808129</v>
      </c>
    </row>
    <row r="18" spans="1:22">
      <c r="A18" s="52" t="s">
        <v>76</v>
      </c>
      <c r="B18" s="79">
        <f t="shared" ref="B18:V18" si="2">C95-C74</f>
        <v>-5624401.0325522851</v>
      </c>
      <c r="C18" s="79">
        <f t="shared" si="2"/>
        <v>-2075485.603607039</v>
      </c>
      <c r="D18" s="79">
        <f t="shared" si="2"/>
        <v>585004.52258537069</v>
      </c>
      <c r="E18" s="79">
        <f t="shared" si="2"/>
        <v>5573531.1435573073</v>
      </c>
      <c r="F18" s="79">
        <f t="shared" si="2"/>
        <v>1856949.4742693403</v>
      </c>
      <c r="G18" s="79">
        <f t="shared" si="2"/>
        <v>-688690.91116827121</v>
      </c>
      <c r="H18" s="79">
        <f t="shared" si="2"/>
        <v>-270492.58942457888</v>
      </c>
      <c r="I18" s="79">
        <f t="shared" si="2"/>
        <v>105310.7822191337</v>
      </c>
      <c r="J18" s="79">
        <f t="shared" si="2"/>
        <v>94200.74685381772</v>
      </c>
      <c r="K18" s="79">
        <f t="shared" si="2"/>
        <v>-57190.470702596765</v>
      </c>
      <c r="L18" s="79">
        <f t="shared" si="2"/>
        <v>-13475.440365395902</v>
      </c>
      <c r="M18" s="79">
        <f t="shared" si="2"/>
        <v>-111059.57189130282</v>
      </c>
      <c r="N18" s="79">
        <f t="shared" si="2"/>
        <v>-632286.56815892365</v>
      </c>
      <c r="O18" s="79">
        <f t="shared" si="2"/>
        <v>-178967.09105752106</v>
      </c>
      <c r="P18" s="79">
        <f t="shared" si="2"/>
        <v>29079.486058762122</v>
      </c>
      <c r="Q18" s="79">
        <f t="shared" si="2"/>
        <v>-11416.305800835995</v>
      </c>
      <c r="R18" s="79">
        <f t="shared" si="2"/>
        <v>-12520.277414414595</v>
      </c>
      <c r="S18" s="79">
        <f t="shared" si="2"/>
        <v>-35550.928344460786</v>
      </c>
      <c r="T18" s="79">
        <f t="shared" si="2"/>
        <v>-36435.166592198424</v>
      </c>
      <c r="U18" s="79">
        <f t="shared" si="2"/>
        <v>-4286.509557511723</v>
      </c>
      <c r="V18" s="79">
        <f t="shared" si="2"/>
        <v>-26335.593967440014</v>
      </c>
    </row>
    <row r="19" spans="1:22">
      <c r="A19" s="52" t="s">
        <v>44</v>
      </c>
      <c r="B19" s="79">
        <f t="shared" ref="B19:V19" si="3">C96-C75</f>
        <v>-14840057.953243122</v>
      </c>
      <c r="C19" s="79">
        <f t="shared" si="3"/>
        <v>-5190645.866526125</v>
      </c>
      <c r="D19" s="79">
        <f t="shared" si="3"/>
        <v>1498490.8536208689</v>
      </c>
      <c r="E19" s="79">
        <f t="shared" si="3"/>
        <v>14594831.284506958</v>
      </c>
      <c r="F19" s="79">
        <f t="shared" si="3"/>
        <v>4595241.7423343379</v>
      </c>
      <c r="G19" s="79">
        <f t="shared" si="3"/>
        <v>-1754638.8020932048</v>
      </c>
      <c r="H19" s="79">
        <f t="shared" si="3"/>
        <v>-596170.67718026042</v>
      </c>
      <c r="I19" s="79">
        <f t="shared" si="3"/>
        <v>308826.15620912903</v>
      </c>
      <c r="J19" s="79">
        <f t="shared" si="3"/>
        <v>237691.16120925895</v>
      </c>
      <c r="K19" s="79">
        <f t="shared" si="3"/>
        <v>-132214.03506461391</v>
      </c>
      <c r="L19" s="79">
        <f t="shared" si="3"/>
        <v>-30925.470565523894</v>
      </c>
      <c r="M19" s="79">
        <f t="shared" si="3"/>
        <v>-272114.80394821195</v>
      </c>
      <c r="N19" s="79">
        <f t="shared" si="3"/>
        <v>-1458365.8426477816</v>
      </c>
      <c r="O19" s="79">
        <f t="shared" si="3"/>
        <v>-390510.4976659161</v>
      </c>
      <c r="P19" s="79">
        <f t="shared" si="3"/>
        <v>68329.080889097298</v>
      </c>
      <c r="Q19" s="79">
        <f t="shared" si="3"/>
        <v>-26991.935964818927</v>
      </c>
      <c r="R19" s="79">
        <f t="shared" si="3"/>
        <v>-29509.219423203205</v>
      </c>
      <c r="S19" s="79">
        <f t="shared" si="3"/>
        <v>-76633.579377423972</v>
      </c>
      <c r="T19" s="79">
        <f t="shared" si="3"/>
        <v>-78306.135611444945</v>
      </c>
      <c r="U19" s="79">
        <f t="shared" si="3"/>
        <v>-10023.422357100077</v>
      </c>
      <c r="V19" s="79">
        <f t="shared" si="3"/>
        <v>-54829.297490159632</v>
      </c>
    </row>
    <row r="20" spans="1:22">
      <c r="A20" s="52" t="s">
        <v>77</v>
      </c>
      <c r="B20" s="79">
        <f t="shared" ref="B20:V20" si="4">C97-C76</f>
        <v>-1855335.9732578865</v>
      </c>
      <c r="C20" s="79">
        <f t="shared" si="4"/>
        <v>-811487.66223556665</v>
      </c>
      <c r="D20" s="79">
        <f t="shared" si="4"/>
        <v>186129.39611676097</v>
      </c>
      <c r="E20" s="79">
        <f t="shared" si="4"/>
        <v>1860453.271748245</v>
      </c>
      <c r="F20" s="79">
        <f t="shared" si="4"/>
        <v>739873.6864400208</v>
      </c>
      <c r="G20" s="79">
        <f t="shared" si="4"/>
        <v>-209629.87339219113</v>
      </c>
      <c r="H20" s="79">
        <f t="shared" si="4"/>
        <v>-111622.78359352806</v>
      </c>
      <c r="I20" s="79">
        <f t="shared" si="4"/>
        <v>30832.89969875681</v>
      </c>
      <c r="J20" s="79">
        <f t="shared" si="4"/>
        <v>18544.670353371301</v>
      </c>
      <c r="K20" s="79">
        <f t="shared" si="4"/>
        <v>-30753.812594631105</v>
      </c>
      <c r="L20" s="79">
        <f t="shared" si="4"/>
        <v>-4540.9016706340553</v>
      </c>
      <c r="M20" s="79">
        <f t="shared" si="4"/>
        <v>-34971.227407142229</v>
      </c>
      <c r="N20" s="79">
        <f t="shared" si="4"/>
        <v>-255849.95128913596</v>
      </c>
      <c r="O20" s="79">
        <f t="shared" si="4"/>
        <v>-79690.620547822677</v>
      </c>
      <c r="P20" s="79">
        <f t="shared" si="4"/>
        <v>9759.9163589080272</v>
      </c>
      <c r="Q20" s="79">
        <f t="shared" si="4"/>
        <v>-3919.6415492140004</v>
      </c>
      <c r="R20" s="79">
        <f t="shared" si="4"/>
        <v>-3604.1132823654625</v>
      </c>
      <c r="S20" s="79">
        <f t="shared" si="4"/>
        <v>-14304.291383928605</v>
      </c>
      <c r="T20" s="79">
        <f t="shared" si="4"/>
        <v>-15193.155152381718</v>
      </c>
      <c r="U20" s="79">
        <f t="shared" si="4"/>
        <v>-508.15621592939624</v>
      </c>
      <c r="V20" s="79">
        <f t="shared" si="4"/>
        <v>-12333.279140555111</v>
      </c>
    </row>
    <row r="21" spans="1:22">
      <c r="A21" s="52" t="s">
        <v>78</v>
      </c>
      <c r="B21" s="79">
        <f t="shared" ref="B21:V21" si="5">C98-C77</f>
        <v>-14375347.390825871</v>
      </c>
      <c r="C21" s="79">
        <f t="shared" si="5"/>
        <v>-6557721.3125340808</v>
      </c>
      <c r="D21" s="79">
        <f t="shared" si="5"/>
        <v>1270043.3209785218</v>
      </c>
      <c r="E21" s="79">
        <f t="shared" si="5"/>
        <v>14146135.239540968</v>
      </c>
      <c r="F21" s="79">
        <f t="shared" si="5"/>
        <v>5719559.0800455296</v>
      </c>
      <c r="G21" s="79">
        <f t="shared" si="5"/>
        <v>-1300961.861075677</v>
      </c>
      <c r="H21" s="79">
        <f t="shared" si="5"/>
        <v>-586789.22733798693</v>
      </c>
      <c r="I21" s="79">
        <f t="shared" si="5"/>
        <v>522583.97988013877</v>
      </c>
      <c r="J21" s="79">
        <f t="shared" si="5"/>
        <v>-11716.202790238545</v>
      </c>
      <c r="K21" s="79">
        <f t="shared" si="5"/>
        <v>-240727.79746445874</v>
      </c>
      <c r="L21" s="79">
        <f t="shared" si="5"/>
        <v>-38346.042205616308</v>
      </c>
      <c r="M21" s="79">
        <f t="shared" si="5"/>
        <v>-304124.11973578995</v>
      </c>
      <c r="N21" s="79">
        <f t="shared" si="5"/>
        <v>-1960531.4271020815</v>
      </c>
      <c r="O21" s="79">
        <f t="shared" si="5"/>
        <v>-633949.5408041412</v>
      </c>
      <c r="P21" s="79">
        <f t="shared" si="5"/>
        <v>71621.443601069972</v>
      </c>
      <c r="Q21" s="79">
        <f t="shared" si="5"/>
        <v>-35323.106834408245</v>
      </c>
      <c r="R21" s="79">
        <f t="shared" si="5"/>
        <v>-31640.269348618749</v>
      </c>
      <c r="S21" s="79">
        <f t="shared" si="5"/>
        <v>-102381.91275058908</v>
      </c>
      <c r="T21" s="79">
        <f t="shared" si="5"/>
        <v>-105678.88169815973</v>
      </c>
      <c r="U21" s="79">
        <f t="shared" si="5"/>
        <v>8659.4865115876746</v>
      </c>
      <c r="V21" s="79">
        <f t="shared" si="5"/>
        <v>-91332.528833077988</v>
      </c>
    </row>
    <row r="22" spans="1:22">
      <c r="A22" s="52" t="s">
        <v>47</v>
      </c>
      <c r="B22" s="79">
        <f t="shared" ref="B22:V22" si="6">C99-C78</f>
        <v>-16714452.974888366</v>
      </c>
      <c r="C22" s="79">
        <f t="shared" si="6"/>
        <v>-6461058.8633031724</v>
      </c>
      <c r="D22" s="79">
        <f t="shared" si="6"/>
        <v>1740555.5262368501</v>
      </c>
      <c r="E22" s="79">
        <f t="shared" si="6"/>
        <v>16546926.126697283</v>
      </c>
      <c r="F22" s="79">
        <f t="shared" si="6"/>
        <v>5765701.4213712243</v>
      </c>
      <c r="G22" s="79">
        <f t="shared" si="6"/>
        <v>-1972970.8492471622</v>
      </c>
      <c r="H22" s="79">
        <f t="shared" si="6"/>
        <v>-788969.80740123405</v>
      </c>
      <c r="I22" s="79">
        <f t="shared" si="6"/>
        <v>349302.41342515283</v>
      </c>
      <c r="J22" s="79">
        <f t="shared" si="6"/>
        <v>199458.42576135462</v>
      </c>
      <c r="K22" s="79">
        <f t="shared" si="6"/>
        <v>-195676.93443115498</v>
      </c>
      <c r="L22" s="79">
        <f t="shared" si="6"/>
        <v>-42208.636437222944</v>
      </c>
      <c r="M22" s="79">
        <f t="shared" si="6"/>
        <v>-340613.17238106485</v>
      </c>
      <c r="N22" s="79">
        <f t="shared" si="6"/>
        <v>-2036503.3468767293</v>
      </c>
      <c r="O22" s="79">
        <f t="shared" si="6"/>
        <v>-589783.68905552849</v>
      </c>
      <c r="P22" s="79">
        <f t="shared" si="6"/>
        <v>92144.073684791685</v>
      </c>
      <c r="Q22" s="79">
        <f t="shared" si="6"/>
        <v>-37765.137466549932</v>
      </c>
      <c r="R22" s="79">
        <f t="shared" si="6"/>
        <v>-39697.240002200531</v>
      </c>
      <c r="S22" s="79">
        <f t="shared" si="6"/>
        <v>-113798.88124777493</v>
      </c>
      <c r="T22" s="79">
        <f t="shared" si="6"/>
        <v>-117934.56976003014</v>
      </c>
      <c r="U22" s="79">
        <f t="shared" si="6"/>
        <v>-11510.431799466503</v>
      </c>
      <c r="V22" s="79">
        <f t="shared" si="6"/>
        <v>-90303.899889979861</v>
      </c>
    </row>
    <row r="23" spans="1:22">
      <c r="A23" s="52" t="s">
        <v>79</v>
      </c>
      <c r="B23" s="79">
        <f t="shared" ref="B23:V23" si="7">C100-C79</f>
        <v>-2009787.0027104348</v>
      </c>
      <c r="C23" s="79">
        <f t="shared" si="7"/>
        <v>-783360.85905791819</v>
      </c>
      <c r="D23" s="79">
        <f t="shared" si="7"/>
        <v>235658.60586139961</v>
      </c>
      <c r="E23" s="79">
        <f t="shared" si="7"/>
        <v>2001831.1063867207</v>
      </c>
      <c r="F23" s="79">
        <f t="shared" si="7"/>
        <v>710652.33487079293</v>
      </c>
      <c r="G23" s="79">
        <f t="shared" si="7"/>
        <v>-249130.91737084463</v>
      </c>
      <c r="H23" s="79">
        <f t="shared" si="7"/>
        <v>-104358.54835995514</v>
      </c>
      <c r="I23" s="79">
        <f t="shared" si="7"/>
        <v>28892.404708549242</v>
      </c>
      <c r="J23" s="79">
        <f t="shared" si="7"/>
        <v>13146.115572805807</v>
      </c>
      <c r="K23" s="79">
        <f t="shared" si="7"/>
        <v>-16387.365098541108</v>
      </c>
      <c r="L23" s="79">
        <f t="shared" si="7"/>
        <v>-3883.5385576862391</v>
      </c>
      <c r="M23" s="79">
        <f t="shared" si="7"/>
        <v>-35698.59149660042</v>
      </c>
      <c r="N23" s="79">
        <f t="shared" si="7"/>
        <v>-182511.58545726305</v>
      </c>
      <c r="O23" s="79">
        <f t="shared" si="7"/>
        <v>-54592.13224030094</v>
      </c>
      <c r="P23" s="79">
        <f t="shared" si="7"/>
        <v>9854.5314990598854</v>
      </c>
      <c r="Q23" s="79">
        <f t="shared" si="7"/>
        <v>-2167.5250993471091</v>
      </c>
      <c r="R23" s="79">
        <f t="shared" si="7"/>
        <v>-3240.3135815615497</v>
      </c>
      <c r="S23" s="79">
        <f t="shared" si="7"/>
        <v>-8787.2699991685367</v>
      </c>
      <c r="T23" s="79">
        <f t="shared" si="7"/>
        <v>-9635.1185003000137</v>
      </c>
      <c r="U23" s="79">
        <f t="shared" si="7"/>
        <v>-1585.1743061204998</v>
      </c>
      <c r="V23" s="79">
        <f t="shared" si="7"/>
        <v>-6231.6296486054489</v>
      </c>
    </row>
    <row r="24" spans="1:22">
      <c r="A24" s="52" t="s">
        <v>80</v>
      </c>
      <c r="B24" s="79">
        <f t="shared" ref="B24:V24" si="8">C101-C80</f>
        <v>-12742575.790023854</v>
      </c>
      <c r="C24" s="79">
        <f t="shared" si="8"/>
        <v>-5121959.5002728039</v>
      </c>
      <c r="D24" s="79">
        <f t="shared" si="8"/>
        <v>1508216.4327200162</v>
      </c>
      <c r="E24" s="79">
        <f t="shared" si="8"/>
        <v>12741648.572448783</v>
      </c>
      <c r="F24" s="79">
        <f t="shared" si="8"/>
        <v>4522135.936850314</v>
      </c>
      <c r="G24" s="79">
        <f t="shared" si="8"/>
        <v>-1671225.7427637114</v>
      </c>
      <c r="H24" s="79">
        <f t="shared" si="8"/>
        <v>-728349.22267345805</v>
      </c>
      <c r="I24" s="79">
        <f t="shared" si="8"/>
        <v>332792.05059623753</v>
      </c>
      <c r="J24" s="79">
        <f t="shared" si="8"/>
        <v>147535.14714282332</v>
      </c>
      <c r="K24" s="79">
        <f t="shared" si="8"/>
        <v>-140444.48798904894</v>
      </c>
      <c r="L24" s="79">
        <f t="shared" si="8"/>
        <v>-27966.620395743434</v>
      </c>
      <c r="M24" s="79">
        <f t="shared" si="8"/>
        <v>-259260.21391139599</v>
      </c>
      <c r="N24" s="79">
        <f t="shared" si="8"/>
        <v>-1587661.4584271405</v>
      </c>
      <c r="O24" s="79">
        <f t="shared" si="8"/>
        <v>-484779.47760419082</v>
      </c>
      <c r="P24" s="79">
        <f t="shared" si="8"/>
        <v>80721.956675477675</v>
      </c>
      <c r="Q24" s="79">
        <f t="shared" si="8"/>
        <v>-23516.81563805521</v>
      </c>
      <c r="R24" s="79">
        <f t="shared" si="8"/>
        <v>-29472.551769485115</v>
      </c>
      <c r="S24" s="79">
        <f t="shared" si="8"/>
        <v>-87513.220027018106</v>
      </c>
      <c r="T24" s="79">
        <f t="shared" si="8"/>
        <v>-92738.814464899944</v>
      </c>
      <c r="U24" s="79">
        <f t="shared" si="8"/>
        <v>-3295.1315678078099</v>
      </c>
      <c r="V24" s="79">
        <f t="shared" si="8"/>
        <v>-67779.263333965791</v>
      </c>
    </row>
    <row r="25" spans="1:22">
      <c r="A25" s="52" t="s">
        <v>49</v>
      </c>
      <c r="B25" s="79">
        <f t="shared" ref="B25:V25" si="9">C102-C81</f>
        <v>-8093551.5276095355</v>
      </c>
      <c r="C25" s="79">
        <f t="shared" si="9"/>
        <v>-2933769.2394714192</v>
      </c>
      <c r="D25" s="79">
        <f t="shared" si="9"/>
        <v>775177.44634070923</v>
      </c>
      <c r="E25" s="79">
        <f t="shared" si="9"/>
        <v>7986247.6899151001</v>
      </c>
      <c r="F25" s="79">
        <f t="shared" si="9"/>
        <v>2606129.9594012704</v>
      </c>
      <c r="G25" s="79">
        <f t="shared" si="9"/>
        <v>-933180.87940343691</v>
      </c>
      <c r="H25" s="79">
        <f t="shared" si="9"/>
        <v>-347562.84811405389</v>
      </c>
      <c r="I25" s="79">
        <f t="shared" si="9"/>
        <v>167284.17089074259</v>
      </c>
      <c r="J25" s="79">
        <f t="shared" si="9"/>
        <v>150834.80168021371</v>
      </c>
      <c r="K25" s="79">
        <f t="shared" si="9"/>
        <v>-70412.644377733348</v>
      </c>
      <c r="L25" s="79">
        <f t="shared" si="9"/>
        <v>-14249.045840326798</v>
      </c>
      <c r="M25" s="79">
        <f t="shared" si="9"/>
        <v>-134955.92486231402</v>
      </c>
      <c r="N25" s="79">
        <f t="shared" si="9"/>
        <v>-710012.82788559236</v>
      </c>
      <c r="O25" s="79">
        <f t="shared" si="9"/>
        <v>-196376.68283174722</v>
      </c>
      <c r="P25" s="79">
        <f t="shared" si="9"/>
        <v>31003.236738048086</v>
      </c>
      <c r="Q25" s="79">
        <f t="shared" si="9"/>
        <v>-11215.278565234708</v>
      </c>
      <c r="R25" s="79">
        <f t="shared" si="9"/>
        <v>-13434.683444497598</v>
      </c>
      <c r="S25" s="79">
        <f t="shared" si="9"/>
        <v>-35489.789902120596</v>
      </c>
      <c r="T25" s="79">
        <f t="shared" si="9"/>
        <v>-35925.282947587431</v>
      </c>
      <c r="U25" s="79">
        <f t="shared" si="9"/>
        <v>-4023.8901901590289</v>
      </c>
      <c r="V25" s="79">
        <f t="shared" si="9"/>
        <v>-22849.529534308705</v>
      </c>
    </row>
    <row r="26" spans="1:22">
      <c r="A26" s="52" t="s">
        <v>81</v>
      </c>
      <c r="B26" s="79">
        <f t="shared" ref="B26:V26" si="10">C103-C82</f>
        <v>-23713283.277680054</v>
      </c>
      <c r="C26" s="79">
        <f t="shared" si="10"/>
        <v>-11223774.636196243</v>
      </c>
      <c r="D26" s="79">
        <f t="shared" si="10"/>
        <v>3024907.3892700346</v>
      </c>
      <c r="E26" s="79">
        <f t="shared" si="10"/>
        <v>24186834.905919291</v>
      </c>
      <c r="F26" s="79">
        <f t="shared" si="10"/>
        <v>10208270.415377032</v>
      </c>
      <c r="G26" s="79">
        <f t="shared" si="10"/>
        <v>-3314675.7750652907</v>
      </c>
      <c r="H26" s="79">
        <f t="shared" si="10"/>
        <v>-1835537.3658601576</v>
      </c>
      <c r="I26" s="79">
        <f t="shared" si="10"/>
        <v>455388.69459767698</v>
      </c>
      <c r="J26" s="79">
        <f t="shared" si="10"/>
        <v>257679.93982810411</v>
      </c>
      <c r="K26" s="79">
        <f t="shared" si="10"/>
        <v>-319513.57521388773</v>
      </c>
      <c r="L26" s="79">
        <f t="shared" si="10"/>
        <v>-53342.977821827808</v>
      </c>
      <c r="M26" s="79">
        <f t="shared" si="10"/>
        <v>-453894.24233137118</v>
      </c>
      <c r="N26" s="79">
        <f t="shared" si="10"/>
        <v>-3325426.6874532811</v>
      </c>
      <c r="O26" s="79">
        <f t="shared" si="10"/>
        <v>-1151852.4613033403</v>
      </c>
      <c r="P26" s="79">
        <f t="shared" si="10"/>
        <v>166381.00387569703</v>
      </c>
      <c r="Q26" s="79">
        <f t="shared" si="10"/>
        <v>-30562.271541186725</v>
      </c>
      <c r="R26" s="79">
        <f t="shared" si="10"/>
        <v>-45541.346177015454</v>
      </c>
      <c r="S26" s="79">
        <f t="shared" si="10"/>
        <v>-184871.87776343385</v>
      </c>
      <c r="T26" s="79">
        <f t="shared" si="10"/>
        <v>-201865.15289917006</v>
      </c>
      <c r="U26" s="79">
        <f t="shared" si="10"/>
        <v>1625.8042236875299</v>
      </c>
      <c r="V26" s="79">
        <f t="shared" si="10"/>
        <v>-149885.43921481003</v>
      </c>
    </row>
    <row r="27" spans="1:22">
      <c r="A27" s="52" t="s">
        <v>82</v>
      </c>
      <c r="B27" s="79">
        <f t="shared" ref="B27:V27" si="11">C104-C83</f>
        <v>-6195874.1152939349</v>
      </c>
      <c r="C27" s="79">
        <f t="shared" si="11"/>
        <v>-2508975.8892856091</v>
      </c>
      <c r="D27" s="79">
        <f t="shared" si="11"/>
        <v>701089.67989785317</v>
      </c>
      <c r="E27" s="79">
        <f t="shared" si="11"/>
        <v>6205619.7109084455</v>
      </c>
      <c r="F27" s="79">
        <f t="shared" si="11"/>
        <v>2286197.2743040444</v>
      </c>
      <c r="G27" s="79">
        <f t="shared" si="11"/>
        <v>-787706.47335123038</v>
      </c>
      <c r="H27" s="79">
        <f t="shared" si="11"/>
        <v>-365252.83756537567</v>
      </c>
      <c r="I27" s="79">
        <f t="shared" si="11"/>
        <v>88840.516944273855</v>
      </c>
      <c r="J27" s="79">
        <f t="shared" si="11"/>
        <v>75127.953617195308</v>
      </c>
      <c r="K27" s="79">
        <f t="shared" si="11"/>
        <v>-80079.184177005431</v>
      </c>
      <c r="L27" s="79">
        <f t="shared" si="11"/>
        <v>-15279.810999287001</v>
      </c>
      <c r="M27" s="79">
        <f t="shared" si="11"/>
        <v>-121916.8122988299</v>
      </c>
      <c r="N27" s="79">
        <f t="shared" si="11"/>
        <v>-809675.12779029086</v>
      </c>
      <c r="O27" s="79">
        <f t="shared" si="11"/>
        <v>-244303.07257681014</v>
      </c>
      <c r="P27" s="79">
        <f t="shared" si="11"/>
        <v>38021.975293408846</v>
      </c>
      <c r="Q27" s="79">
        <f t="shared" si="11"/>
        <v>-12746.275301584101</v>
      </c>
      <c r="R27" s="79">
        <f t="shared" si="11"/>
        <v>-14307.718246845398</v>
      </c>
      <c r="S27" s="79">
        <f t="shared" si="11"/>
        <v>-45932.749179824081</v>
      </c>
      <c r="T27" s="79">
        <f t="shared" si="11"/>
        <v>-48525.841714586772</v>
      </c>
      <c r="U27" s="79">
        <f t="shared" si="11"/>
        <v>-5252.5996437835493</v>
      </c>
      <c r="V27" s="79">
        <f t="shared" si="11"/>
        <v>-37340.713813619164</v>
      </c>
    </row>
    <row r="28" spans="1:22">
      <c r="A28" s="52" t="s">
        <v>83</v>
      </c>
      <c r="B28" s="79">
        <f t="shared" ref="B28:V28" si="12">C105-C84</f>
        <v>-78773314.479654908</v>
      </c>
      <c r="C28" s="79">
        <f t="shared" si="12"/>
        <v>-30529380.713030197</v>
      </c>
      <c r="D28" s="79">
        <f t="shared" si="12"/>
        <v>8872425.5550063197</v>
      </c>
      <c r="E28" s="79">
        <f t="shared" si="12"/>
        <v>78889774.976004571</v>
      </c>
      <c r="F28" s="79">
        <f t="shared" si="12"/>
        <v>27781148.240226746</v>
      </c>
      <c r="G28" s="79">
        <f t="shared" si="12"/>
        <v>-10334656.859440193</v>
      </c>
      <c r="H28" s="79">
        <f t="shared" si="12"/>
        <v>-4620907.199929039</v>
      </c>
      <c r="I28" s="79">
        <f t="shared" si="12"/>
        <v>1084405.5280049315</v>
      </c>
      <c r="J28" s="79">
        <f t="shared" si="12"/>
        <v>1341808.5497854217</v>
      </c>
      <c r="K28" s="79">
        <f t="shared" si="12"/>
        <v>-815196.13904841803</v>
      </c>
      <c r="L28" s="79">
        <f t="shared" si="12"/>
        <v>-191804.18036307488</v>
      </c>
      <c r="M28" s="79">
        <f t="shared" si="12"/>
        <v>-1576291.67658218</v>
      </c>
      <c r="N28" s="79">
        <f t="shared" si="12"/>
        <v>-9419636.1482032686</v>
      </c>
      <c r="O28" s="79">
        <f t="shared" si="12"/>
        <v>-2833587.6253818832</v>
      </c>
      <c r="P28" s="79">
        <f t="shared" si="12"/>
        <v>456688.36282152869</v>
      </c>
      <c r="Q28" s="79">
        <f t="shared" si="12"/>
        <v>-142193.84428143594</v>
      </c>
      <c r="R28" s="79">
        <f t="shared" si="12"/>
        <v>-173925.84656755603</v>
      </c>
      <c r="S28" s="79">
        <f t="shared" si="12"/>
        <v>-542468.3348615095</v>
      </c>
      <c r="T28" s="79">
        <f t="shared" si="12"/>
        <v>-560136.64188007172</v>
      </c>
      <c r="U28" s="79">
        <f t="shared" si="12"/>
        <v>-68930.470638053142</v>
      </c>
      <c r="V28" s="79">
        <f t="shared" si="12"/>
        <v>-398489.70242582588</v>
      </c>
    </row>
    <row r="29" spans="1:22">
      <c r="A29" s="52" t="s">
        <v>84</v>
      </c>
      <c r="B29" s="79">
        <f t="shared" ref="B29:V29" si="13">C106-C85</f>
        <v>-38605354.577145152</v>
      </c>
      <c r="C29" s="79">
        <f t="shared" si="13"/>
        <v>-14656764.102380045</v>
      </c>
      <c r="D29" s="79">
        <f t="shared" si="13"/>
        <v>3907113.6674492452</v>
      </c>
      <c r="E29" s="79">
        <f t="shared" si="13"/>
        <v>38391849.650460437</v>
      </c>
      <c r="F29" s="79">
        <f t="shared" si="13"/>
        <v>13252074.421976857</v>
      </c>
      <c r="G29" s="79">
        <f t="shared" si="13"/>
        <v>-4715349.3694611024</v>
      </c>
      <c r="H29" s="79">
        <f t="shared" si="13"/>
        <v>-1991935.7065844524</v>
      </c>
      <c r="I29" s="79">
        <f t="shared" si="13"/>
        <v>605136.61886010331</v>
      </c>
      <c r="J29" s="79">
        <f t="shared" si="13"/>
        <v>736933.22897512303</v>
      </c>
      <c r="K29" s="79">
        <f t="shared" si="13"/>
        <v>-395273.06334604882</v>
      </c>
      <c r="L29" s="79">
        <f t="shared" si="13"/>
        <v>-96167.407862252207</v>
      </c>
      <c r="M29" s="79">
        <f t="shared" si="13"/>
        <v>-763816.84474286065</v>
      </c>
      <c r="N29" s="79">
        <f t="shared" si="13"/>
        <v>-4386549.0999441594</v>
      </c>
      <c r="O29" s="79">
        <f t="shared" si="13"/>
        <v>-1282803.7211766597</v>
      </c>
      <c r="P29" s="79">
        <f t="shared" si="13"/>
        <v>190317.06090433709</v>
      </c>
      <c r="Q29" s="79">
        <f t="shared" si="13"/>
        <v>-75255.252019129694</v>
      </c>
      <c r="R29" s="79">
        <f t="shared" si="13"/>
        <v>-83861.0661322464</v>
      </c>
      <c r="S29" s="79">
        <f t="shared" si="13"/>
        <v>-251486.22999265278</v>
      </c>
      <c r="T29" s="79">
        <f t="shared" si="13"/>
        <v>-255364.42738937307</v>
      </c>
      <c r="U29" s="79">
        <f t="shared" si="13"/>
        <v>-31584.550840689277</v>
      </c>
      <c r="V29" s="79">
        <f t="shared" si="13"/>
        <v>-180854.97178395092</v>
      </c>
    </row>
    <row r="30" spans="1:22">
      <c r="A30" s="52" t="s">
        <v>85</v>
      </c>
      <c r="B30" s="79">
        <f t="shared" ref="B30:V30" si="14">C107-C86</f>
        <v>-7042196.8969109198</v>
      </c>
      <c r="C30" s="79">
        <f t="shared" si="14"/>
        <v>-2465023.3194414447</v>
      </c>
      <c r="D30" s="79">
        <f t="shared" si="14"/>
        <v>762275.46611679764</v>
      </c>
      <c r="E30" s="79">
        <f t="shared" si="14"/>
        <v>7000415.4800197305</v>
      </c>
      <c r="F30" s="79">
        <f t="shared" si="14"/>
        <v>2224797.772688339</v>
      </c>
      <c r="G30" s="79">
        <f t="shared" si="14"/>
        <v>-917526.62765463255</v>
      </c>
      <c r="H30" s="79">
        <f t="shared" si="14"/>
        <v>-358837.63476427842</v>
      </c>
      <c r="I30" s="79">
        <f t="shared" si="14"/>
        <v>102547.93745247222</v>
      </c>
      <c r="J30" s="79">
        <f t="shared" si="14"/>
        <v>147718.05244183491</v>
      </c>
      <c r="K30" s="79">
        <f t="shared" si="14"/>
        <v>-62142.695878965082</v>
      </c>
      <c r="L30" s="79">
        <f t="shared" si="14"/>
        <v>-14350.004164295999</v>
      </c>
      <c r="M30" s="79">
        <f t="shared" si="14"/>
        <v>-129066.06401674496</v>
      </c>
      <c r="N30" s="79">
        <f t="shared" si="14"/>
        <v>-725138.48597708251</v>
      </c>
      <c r="O30" s="79">
        <f t="shared" si="14"/>
        <v>-199346.98429575795</v>
      </c>
      <c r="P30" s="79">
        <f t="shared" si="14"/>
        <v>35142.72765185195</v>
      </c>
      <c r="Q30" s="79">
        <f t="shared" si="14"/>
        <v>-11971.735106188105</v>
      </c>
      <c r="R30" s="79">
        <f t="shared" si="14"/>
        <v>-14224.585703613804</v>
      </c>
      <c r="S30" s="79">
        <f t="shared" si="14"/>
        <v>-40162.743410725321</v>
      </c>
      <c r="T30" s="79">
        <f t="shared" si="14"/>
        <v>-40987.645966681594</v>
      </c>
      <c r="U30" s="79">
        <f t="shared" si="14"/>
        <v>-5939.7587853763398</v>
      </c>
      <c r="V30" s="79">
        <f t="shared" si="14"/>
        <v>-27672.732380294678</v>
      </c>
    </row>
    <row r="31" spans="1:22">
      <c r="A31" s="52" t="s">
        <v>57</v>
      </c>
      <c r="B31" s="79">
        <f t="shared" ref="B31:V31" si="15">C108-C87</f>
        <v>-23451844.698477715</v>
      </c>
      <c r="C31" s="79">
        <f t="shared" si="15"/>
        <v>-9184252.2652811445</v>
      </c>
      <c r="D31" s="79">
        <f t="shared" si="15"/>
        <v>2271725.9268851732</v>
      </c>
      <c r="E31" s="79">
        <f t="shared" si="15"/>
        <v>23192780.388351168</v>
      </c>
      <c r="F31" s="79">
        <f t="shared" si="15"/>
        <v>8241662.4649247304</v>
      </c>
      <c r="G31" s="79">
        <f t="shared" si="15"/>
        <v>-2654378.9729205929</v>
      </c>
      <c r="H31" s="79">
        <f t="shared" si="15"/>
        <v>-1074731.9249411267</v>
      </c>
      <c r="I31" s="79">
        <f t="shared" si="15"/>
        <v>448447.30112214218</v>
      </c>
      <c r="J31" s="79">
        <f t="shared" si="15"/>
        <v>334052.12412771629</v>
      </c>
      <c r="K31" s="79">
        <f t="shared" si="15"/>
        <v>-247787.08128246199</v>
      </c>
      <c r="L31" s="79">
        <f t="shared" si="15"/>
        <v>-62958.07760702644</v>
      </c>
      <c r="M31" s="79">
        <f t="shared" si="15"/>
        <v>-485086.93470514845</v>
      </c>
      <c r="N31" s="79">
        <f t="shared" si="15"/>
        <v>-2685790.2321764007</v>
      </c>
      <c r="O31" s="79">
        <f t="shared" si="15"/>
        <v>-805717.5063958494</v>
      </c>
      <c r="P31" s="79">
        <f t="shared" si="15"/>
        <v>116241.82953438093</v>
      </c>
      <c r="Q31" s="79">
        <f t="shared" si="15"/>
        <v>-47289.260059913562</v>
      </c>
      <c r="R31" s="79">
        <f t="shared" si="15"/>
        <v>-50941.199715019728</v>
      </c>
      <c r="S31" s="79">
        <f t="shared" si="15"/>
        <v>-150957.91780558601</v>
      </c>
      <c r="T31" s="79">
        <f t="shared" si="15"/>
        <v>-152030.02069762186</v>
      </c>
      <c r="U31" s="79">
        <f t="shared" si="15"/>
        <v>-16137.796239317104</v>
      </c>
      <c r="V31" s="79">
        <f t="shared" si="15"/>
        <v>-110337.50946805172</v>
      </c>
    </row>
    <row r="32" spans="1:22">
      <c r="A32" s="52" t="s">
        <v>86</v>
      </c>
      <c r="B32" s="79">
        <f t="shared" ref="B32:V32" si="16">C109-C88</f>
        <v>-2242452.9896631222</v>
      </c>
      <c r="C32" s="79">
        <f t="shared" si="16"/>
        <v>-925652.83478306769</v>
      </c>
      <c r="D32" s="79">
        <f t="shared" si="16"/>
        <v>311814.40682960756</v>
      </c>
      <c r="E32" s="79">
        <f t="shared" si="16"/>
        <v>2272390.0329092685</v>
      </c>
      <c r="F32" s="79">
        <f t="shared" si="16"/>
        <v>826888.14460882533</v>
      </c>
      <c r="G32" s="79">
        <f t="shared" si="16"/>
        <v>-341006.45433145779</v>
      </c>
      <c r="H32" s="79">
        <f t="shared" si="16"/>
        <v>-158543.21197679808</v>
      </c>
      <c r="I32" s="79">
        <f t="shared" si="16"/>
        <v>50111.623351324335</v>
      </c>
      <c r="J32" s="79">
        <f t="shared" si="16"/>
        <v>28986.677788561166</v>
      </c>
      <c r="K32" s="79">
        <f t="shared" si="16"/>
        <v>-24193.216666323016</v>
      </c>
      <c r="L32" s="79">
        <f t="shared" si="16"/>
        <v>-4157.8279637652813</v>
      </c>
      <c r="M32" s="79">
        <f t="shared" si="16"/>
        <v>-42461.993595709908</v>
      </c>
      <c r="N32" s="79">
        <f t="shared" si="16"/>
        <v>-288563.39818080887</v>
      </c>
      <c r="O32" s="79">
        <f t="shared" si="16"/>
        <v>-89983.508608842269</v>
      </c>
      <c r="P32" s="79">
        <f t="shared" si="16"/>
        <v>16730.517397739604</v>
      </c>
      <c r="Q32" s="79">
        <f t="shared" si="16"/>
        <v>-3204.7562602762009</v>
      </c>
      <c r="R32" s="79">
        <f t="shared" si="16"/>
        <v>-5123.9278793499616</v>
      </c>
      <c r="S32" s="79">
        <f t="shared" si="16"/>
        <v>-15504.123683343205</v>
      </c>
      <c r="T32" s="79">
        <f t="shared" si="16"/>
        <v>-17263.023238675814</v>
      </c>
      <c r="U32" s="79">
        <f t="shared" si="16"/>
        <v>-689.26188895988071</v>
      </c>
      <c r="V32" s="79">
        <f t="shared" si="16"/>
        <v>-12283.1732335345</v>
      </c>
    </row>
    <row r="33" spans="1:22">
      <c r="A33" s="52" t="s">
        <v>87</v>
      </c>
      <c r="B33" s="79">
        <f t="shared" ref="B33:V33" si="17">C110-C89</f>
        <v>-2952244.9713095124</v>
      </c>
      <c r="C33" s="79">
        <f t="shared" si="17"/>
        <v>-1267317.5648479813</v>
      </c>
      <c r="D33" s="79">
        <f t="shared" si="17"/>
        <v>271457.75001865911</v>
      </c>
      <c r="E33" s="79">
        <f t="shared" si="17"/>
        <v>2944265.6037916997</v>
      </c>
      <c r="F33" s="79">
        <f t="shared" si="17"/>
        <v>1138641.8471705844</v>
      </c>
      <c r="G33" s="79">
        <f t="shared" si="17"/>
        <v>-329481.72818341164</v>
      </c>
      <c r="H33" s="79">
        <f t="shared" si="17"/>
        <v>-159835.75595453786</v>
      </c>
      <c r="I33" s="79">
        <f t="shared" si="17"/>
        <v>62984.951599709071</v>
      </c>
      <c r="J33" s="79">
        <f t="shared" si="17"/>
        <v>51192.690128132512</v>
      </c>
      <c r="K33" s="79">
        <f t="shared" si="17"/>
        <v>-29036.186870085337</v>
      </c>
      <c r="L33" s="79">
        <f t="shared" si="17"/>
        <v>-8039.2642007937102</v>
      </c>
      <c r="M33" s="79">
        <f t="shared" si="17"/>
        <v>-63151.167649477022</v>
      </c>
      <c r="N33" s="79">
        <f t="shared" si="17"/>
        <v>-351224.09285222832</v>
      </c>
      <c r="O33" s="79">
        <f t="shared" si="17"/>
        <v>-117827.86766343913</v>
      </c>
      <c r="P33" s="79">
        <f t="shared" si="17"/>
        <v>13016.055241074399</v>
      </c>
      <c r="Q33" s="79">
        <f t="shared" si="17"/>
        <v>-5119.7528706432786</v>
      </c>
      <c r="R33" s="79">
        <f t="shared" si="17"/>
        <v>-5933.8904215067814</v>
      </c>
      <c r="S33" s="79">
        <f t="shared" si="17"/>
        <v>-20137.535970495403</v>
      </c>
      <c r="T33" s="79">
        <f t="shared" si="17"/>
        <v>-19974.352500888082</v>
      </c>
      <c r="U33" s="79">
        <f t="shared" si="17"/>
        <v>-711.51123212689436</v>
      </c>
      <c r="V33" s="79">
        <f t="shared" si="17"/>
        <v>-13524.510007564619</v>
      </c>
    </row>
    <row r="34" spans="1:22">
      <c r="A34" s="52" t="s">
        <v>88</v>
      </c>
      <c r="B34" s="79">
        <f t="shared" ref="B34:V34" si="18">C111-C90</f>
        <v>-4756906.9085428948</v>
      </c>
      <c r="C34" s="79">
        <f t="shared" si="18"/>
        <v>-1647222.1019532434</v>
      </c>
      <c r="D34" s="79">
        <f t="shared" si="18"/>
        <v>518194.45945617626</v>
      </c>
      <c r="E34" s="79">
        <f t="shared" si="18"/>
        <v>4709316.159231565</v>
      </c>
      <c r="F34" s="79">
        <f t="shared" si="18"/>
        <v>1467834.7621819733</v>
      </c>
      <c r="G34" s="79">
        <f t="shared" si="18"/>
        <v>-612302.20701502287</v>
      </c>
      <c r="H34" s="79">
        <f t="shared" si="18"/>
        <v>-225508.99519245874</v>
      </c>
      <c r="I34" s="79">
        <f t="shared" si="18"/>
        <v>87498.652422576721</v>
      </c>
      <c r="J34" s="79">
        <f t="shared" si="18"/>
        <v>87584.354741901567</v>
      </c>
      <c r="K34" s="79">
        <f t="shared" si="18"/>
        <v>-50220.828889648779</v>
      </c>
      <c r="L34" s="79">
        <f t="shared" si="18"/>
        <v>-10341.378195600046</v>
      </c>
      <c r="M34" s="79">
        <f t="shared" si="18"/>
        <v>-89953.607700966648</v>
      </c>
      <c r="N34" s="79">
        <f t="shared" si="18"/>
        <v>-532157.88252099324</v>
      </c>
      <c r="O34" s="79">
        <f t="shared" si="18"/>
        <v>-139264.61894031009</v>
      </c>
      <c r="P34" s="79">
        <f t="shared" si="18"/>
        <v>25558.826731807698</v>
      </c>
      <c r="Q34" s="79">
        <f t="shared" si="18"/>
        <v>-10449.602245323011</v>
      </c>
      <c r="R34" s="79">
        <f t="shared" si="18"/>
        <v>-11273.174260594591</v>
      </c>
      <c r="S34" s="79">
        <f t="shared" si="18"/>
        <v>-29798.366109307797</v>
      </c>
      <c r="T34" s="79">
        <f t="shared" si="18"/>
        <v>-31136.138496255269</v>
      </c>
      <c r="U34" s="79">
        <f t="shared" si="18"/>
        <v>-4397.502943292624</v>
      </c>
      <c r="V34" s="79">
        <f t="shared" si="18"/>
        <v>-22774.770415852807</v>
      </c>
    </row>
    <row r="35" spans="1:22" ht="17" customHeight="1" thickBot="1">
      <c r="A35" s="34" t="s">
        <v>63</v>
      </c>
      <c r="B35" s="80">
        <f t="shared" ref="B35:V35" si="19">C112-C91</f>
        <v>-14995503.540217929</v>
      </c>
      <c r="C35" s="80">
        <f t="shared" si="19"/>
        <v>-5731996.4711602125</v>
      </c>
      <c r="D35" s="80">
        <f t="shared" si="19"/>
        <v>1380804.700763186</v>
      </c>
      <c r="E35" s="80">
        <f t="shared" si="19"/>
        <v>14824604.020086545</v>
      </c>
      <c r="F35" s="80">
        <f t="shared" si="19"/>
        <v>5149190.6429126095</v>
      </c>
      <c r="G35" s="80">
        <f t="shared" si="19"/>
        <v>-1693310.9369833623</v>
      </c>
      <c r="H35" s="80">
        <f t="shared" si="19"/>
        <v>-682420.12968252809</v>
      </c>
      <c r="I35" s="80">
        <f t="shared" si="19"/>
        <v>272892.22102630697</v>
      </c>
      <c r="J35" s="80">
        <f t="shared" si="19"/>
        <v>281051.67153247772</v>
      </c>
      <c r="K35" s="80">
        <f t="shared" si="19"/>
        <v>-146022.59733511996</v>
      </c>
      <c r="L35" s="80">
        <f t="shared" si="19"/>
        <v>-38875.473703402618</v>
      </c>
      <c r="M35" s="80">
        <f t="shared" si="19"/>
        <v>-299002.55738690682</v>
      </c>
      <c r="N35" s="80">
        <f t="shared" si="19"/>
        <v>-1633845.18510684</v>
      </c>
      <c r="O35" s="80">
        <f t="shared" si="19"/>
        <v>-482635.26408076566</v>
      </c>
      <c r="P35" s="80">
        <f t="shared" si="19"/>
        <v>65524.767351302318</v>
      </c>
      <c r="Q35" s="80">
        <f t="shared" si="19"/>
        <v>-29314.221475147118</v>
      </c>
      <c r="R35" s="80">
        <f t="shared" si="19"/>
        <v>-31127.697925966408</v>
      </c>
      <c r="S35" s="80">
        <f t="shared" si="19"/>
        <v>-92282.231402595877</v>
      </c>
      <c r="T35" s="80">
        <f t="shared" si="19"/>
        <v>-91955.769841540139</v>
      </c>
      <c r="U35" s="80">
        <f t="shared" si="19"/>
        <v>-10032.895884460449</v>
      </c>
      <c r="V35" s="80">
        <f t="shared" si="19"/>
        <v>-64420.670360004879</v>
      </c>
    </row>
    <row r="36" spans="1:22" ht="16" customHeight="1" thickTop="1">
      <c r="A36" s="7" t="s">
        <v>6</v>
      </c>
      <c r="B36" s="72">
        <f t="shared" ref="B36:V36" si="20">SUM(B16:B35)</f>
        <v>-286011030.33994967</v>
      </c>
      <c r="C36" s="72">
        <f t="shared" si="20"/>
        <v>-112680957.63972363</v>
      </c>
      <c r="D36" s="72">
        <f t="shared" si="20"/>
        <v>30467583.520555809</v>
      </c>
      <c r="E36" s="72">
        <f t="shared" si="20"/>
        <v>285006050.84216785</v>
      </c>
      <c r="F36" s="72">
        <f t="shared" si="20"/>
        <v>101399085.67700045</v>
      </c>
      <c r="G36" s="72">
        <f t="shared" si="20"/>
        <v>-35280112.246939696</v>
      </c>
      <c r="H36" s="72">
        <f t="shared" si="20"/>
        <v>-15314308.652748512</v>
      </c>
      <c r="I36" s="72">
        <f t="shared" si="20"/>
        <v>5263634.6969504328</v>
      </c>
      <c r="J36" s="72">
        <f t="shared" si="20"/>
        <v>4335956.2519140076</v>
      </c>
      <c r="K36" s="72">
        <f t="shared" si="20"/>
        <v>-3114024.4932627957</v>
      </c>
      <c r="L36" s="72">
        <f t="shared" si="20"/>
        <v>-684141.27921668044</v>
      </c>
      <c r="M36" s="72">
        <f t="shared" si="20"/>
        <v>-5637815.2571589816</v>
      </c>
      <c r="N36" s="72">
        <f t="shared" si="20"/>
        <v>-33631855.889197916</v>
      </c>
      <c r="O36" s="72">
        <f t="shared" si="20"/>
        <v>-10141939.754163593</v>
      </c>
      <c r="P36" s="72">
        <f t="shared" si="20"/>
        <v>1542663.0788256086</v>
      </c>
      <c r="Q36" s="72">
        <f t="shared" si="20"/>
        <v>-530956.41253640642</v>
      </c>
      <c r="R36" s="72">
        <f t="shared" si="20"/>
        <v>-611375.64698992041</v>
      </c>
      <c r="S36" s="72">
        <f t="shared" si="20"/>
        <v>-1881689.0600901716</v>
      </c>
      <c r="T36" s="72">
        <f t="shared" si="20"/>
        <v>-1944731.1801416704</v>
      </c>
      <c r="U36" s="72">
        <f t="shared" si="20"/>
        <v>-170977.97221533707</v>
      </c>
      <c r="V36" s="72">
        <f t="shared" si="20"/>
        <v>-1411471.5560944011</v>
      </c>
    </row>
    <row r="37" spans="1:22">
      <c r="A37" s="7" t="s">
        <v>110</v>
      </c>
      <c r="B37" s="72">
        <f>SUM($B$36:B36)</f>
        <v>-286011030.33994967</v>
      </c>
      <c r="C37" s="72">
        <f>SUM($B$36:C36)</f>
        <v>-398691987.97967327</v>
      </c>
      <c r="D37" s="72">
        <f>SUM($B$36:D36)</f>
        <v>-368224404.45911747</v>
      </c>
      <c r="E37" s="72">
        <f>SUM($B$36:E36)</f>
        <v>-83218353.616949618</v>
      </c>
      <c r="F37" s="72">
        <f>SUM($B$36:F36)</f>
        <v>18180732.06005083</v>
      </c>
      <c r="G37" s="72">
        <f>SUM($B$36:G36)</f>
        <v>-17099380.186888866</v>
      </c>
      <c r="H37" s="72">
        <f>SUM($B$36:H36)</f>
        <v>-32413688.839637376</v>
      </c>
      <c r="I37" s="72">
        <f>SUM($B$36:I36)</f>
        <v>-27150054.142686944</v>
      </c>
      <c r="J37" s="72">
        <f>SUM($B$36:J36)</f>
        <v>-22814097.890772939</v>
      </c>
      <c r="K37" s="72">
        <f>SUM($B$36:K36)</f>
        <v>-25928122.384035736</v>
      </c>
      <c r="L37" s="72">
        <f>SUM($B$36:L36)</f>
        <v>-26612263.663252417</v>
      </c>
      <c r="M37" s="72">
        <f>SUM($B$36:M36)</f>
        <v>-32250078.9204114</v>
      </c>
      <c r="N37" s="72">
        <f>SUM($B$36:N36)</f>
        <v>-65881934.809609316</v>
      </c>
      <c r="O37" s="72">
        <f>SUM($B$36:O36)</f>
        <v>-76023874.563772917</v>
      </c>
      <c r="P37" s="72">
        <f>SUM($B$36:P36)</f>
        <v>-74481211.484947309</v>
      </c>
      <c r="Q37" s="72">
        <f>SUM($B$36:Q36)</f>
        <v>-75012167.897483721</v>
      </c>
      <c r="R37" s="72">
        <f>SUM($B$36:R36)</f>
        <v>-75623543.544473648</v>
      </c>
      <c r="S37" s="72">
        <f>SUM($B$36:S36)</f>
        <v>-77505232.604563817</v>
      </c>
      <c r="T37" s="72">
        <f>SUM($B$36:T36)</f>
        <v>-79449963.78470549</v>
      </c>
      <c r="U37" s="72">
        <f>SUM($B$36:U36)</f>
        <v>-79620941.756920829</v>
      </c>
      <c r="V37" s="72">
        <f>SUM($B$36:V36)</f>
        <v>-81032413.313015237</v>
      </c>
    </row>
    <row r="38" spans="1:22">
      <c r="A38" s="7"/>
      <c r="B38" s="73"/>
      <c r="C38" s="73"/>
      <c r="D38" s="73"/>
      <c r="E38" s="73"/>
      <c r="F38" s="73"/>
      <c r="G38" s="73"/>
      <c r="H38" s="73"/>
      <c r="I38" s="73"/>
      <c r="J38" s="73"/>
    </row>
    <row r="39" spans="1:22" ht="17" customHeight="1">
      <c r="A39" s="7"/>
      <c r="B39" s="73"/>
      <c r="C39" s="73"/>
      <c r="D39" s="73"/>
      <c r="E39" s="73"/>
      <c r="F39" s="73"/>
      <c r="G39" s="73"/>
      <c r="H39" s="73"/>
      <c r="I39" s="73"/>
      <c r="J39" s="73"/>
    </row>
    <row r="40" spans="1:22" ht="26" customHeight="1">
      <c r="A40" s="134" t="s">
        <v>111</v>
      </c>
      <c r="B40" s="133"/>
      <c r="C40" s="133"/>
      <c r="D40" s="133"/>
      <c r="E40" s="133"/>
      <c r="F40" s="133"/>
      <c r="G40" s="133"/>
      <c r="H40" s="133"/>
      <c r="I40" s="133"/>
      <c r="J40" s="133"/>
      <c r="K40" s="30"/>
      <c r="L40" s="29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>
      <c r="M41" s="71"/>
    </row>
    <row r="42" spans="1:22">
      <c r="M42" s="71"/>
    </row>
    <row r="43" spans="1:22" ht="17" customHeight="1">
      <c r="M43" s="71"/>
    </row>
    <row r="44" spans="1:22">
      <c r="A44" s="5"/>
      <c r="B44" s="6">
        <v>43951</v>
      </c>
      <c r="C44" s="6">
        <v>43982</v>
      </c>
      <c r="D44" s="6">
        <v>44012</v>
      </c>
      <c r="E44" s="6">
        <v>44043</v>
      </c>
      <c r="F44" s="6">
        <v>44074</v>
      </c>
      <c r="G44" s="6">
        <v>44104</v>
      </c>
      <c r="H44" s="6">
        <v>44135</v>
      </c>
      <c r="I44" s="6">
        <v>44165</v>
      </c>
      <c r="J44" s="6">
        <v>44196</v>
      </c>
      <c r="K44" s="6">
        <v>44227</v>
      </c>
      <c r="L44" s="6">
        <v>44255</v>
      </c>
      <c r="M44" s="6">
        <v>44286</v>
      </c>
      <c r="N44" s="6">
        <v>44316</v>
      </c>
      <c r="O44" s="6">
        <v>44347</v>
      </c>
      <c r="P44" s="6">
        <v>44377</v>
      </c>
      <c r="Q44" s="6">
        <v>44408</v>
      </c>
      <c r="R44" s="6">
        <v>44439</v>
      </c>
      <c r="S44" s="6">
        <v>44469</v>
      </c>
      <c r="T44" s="6">
        <v>44500</v>
      </c>
      <c r="U44" s="6">
        <v>44530</v>
      </c>
      <c r="V44" s="6">
        <v>44561</v>
      </c>
    </row>
    <row r="45" spans="1:22">
      <c r="A45" s="52" t="s">
        <v>64</v>
      </c>
      <c r="B45" s="74">
        <f t="shared" ref="B45:V45" si="21">C114-C72</f>
        <v>-4710473.0077869715</v>
      </c>
      <c r="C45" s="74">
        <f t="shared" si="21"/>
        <v>-1715194.5461669441</v>
      </c>
      <c r="D45" s="74">
        <f t="shared" si="21"/>
        <v>393748.3010595637</v>
      </c>
      <c r="E45" s="74">
        <f t="shared" si="21"/>
        <v>4371993.0073012961</v>
      </c>
      <c r="F45" s="74">
        <f t="shared" si="21"/>
        <v>1435045.997821766</v>
      </c>
      <c r="G45" s="74">
        <f t="shared" si="21"/>
        <v>-491180.60178697028</v>
      </c>
      <c r="H45" s="74">
        <f t="shared" si="21"/>
        <v>-187624.60454629507</v>
      </c>
      <c r="I45" s="74">
        <f t="shared" si="21"/>
        <v>95362.219283388811</v>
      </c>
      <c r="J45" s="74">
        <f t="shared" si="21"/>
        <v>86478.051511885104</v>
      </c>
      <c r="K45" s="74">
        <f t="shared" si="21"/>
        <v>-54944.080108049791</v>
      </c>
      <c r="L45" s="74">
        <f t="shared" si="21"/>
        <v>-12483.971836655866</v>
      </c>
      <c r="M45" s="74">
        <f t="shared" si="21"/>
        <v>-112682.19852286193</v>
      </c>
      <c r="N45" s="74">
        <f t="shared" si="21"/>
        <v>-571450.08165641688</v>
      </c>
      <c r="O45" s="74">
        <f t="shared" si="21"/>
        <v>-161534.01089373347</v>
      </c>
      <c r="P45" s="74">
        <f t="shared" si="21"/>
        <v>21887.448271365705</v>
      </c>
      <c r="Q45" s="74">
        <f t="shared" si="21"/>
        <v>-9055.0784153954955</v>
      </c>
      <c r="R45" s="74">
        <f t="shared" si="21"/>
        <v>-10210.821446992566</v>
      </c>
      <c r="S45" s="74">
        <f t="shared" si="21"/>
        <v>-27953.503753634199</v>
      </c>
      <c r="T45" s="74">
        <f t="shared" si="21"/>
        <v>-27155.615705761709</v>
      </c>
      <c r="U45" s="74">
        <f t="shared" si="21"/>
        <v>-2340.6518437286813</v>
      </c>
      <c r="V45" s="74">
        <f t="shared" si="21"/>
        <v>-16518.770009986751</v>
      </c>
    </row>
    <row r="46" spans="1:22">
      <c r="A46" s="52" t="s">
        <v>75</v>
      </c>
      <c r="B46" s="74">
        <f t="shared" ref="B46:V46" si="22">C115-C73</f>
        <v>-2336464.8016769951</v>
      </c>
      <c r="C46" s="74">
        <f t="shared" si="22"/>
        <v>-890168.68846002175</v>
      </c>
      <c r="D46" s="74">
        <f t="shared" si="22"/>
        <v>241625.94382271066</v>
      </c>
      <c r="E46" s="74">
        <f t="shared" si="22"/>
        <v>2193901.3693396584</v>
      </c>
      <c r="F46" s="74">
        <f t="shared" si="22"/>
        <v>740592.93524917343</v>
      </c>
      <c r="G46" s="74">
        <f t="shared" si="22"/>
        <v>-286349.44455580378</v>
      </c>
      <c r="H46" s="74">
        <f t="shared" si="22"/>
        <v>-124193.85557289849</v>
      </c>
      <c r="I46" s="74">
        <f t="shared" si="22"/>
        <v>55528.111533813077</v>
      </c>
      <c r="J46" s="74">
        <f t="shared" si="22"/>
        <v>38352.853043617666</v>
      </c>
      <c r="K46" s="74">
        <f t="shared" si="22"/>
        <v>-36184.485140028904</v>
      </c>
      <c r="L46" s="74">
        <f t="shared" si="22"/>
        <v>-7359.7986091516505</v>
      </c>
      <c r="M46" s="74">
        <f t="shared" si="22"/>
        <v>-67881.39724958397</v>
      </c>
      <c r="N46" s="74">
        <f t="shared" si="22"/>
        <v>-403739.73006545193</v>
      </c>
      <c r="O46" s="74">
        <f t="shared" si="22"/>
        <v>-117417.07700541406</v>
      </c>
      <c r="P46" s="74">
        <f t="shared" si="22"/>
        <v>17901.891504531901</v>
      </c>
      <c r="Q46" s="74">
        <f t="shared" si="22"/>
        <v>-6745.4632702763265</v>
      </c>
      <c r="R46" s="74">
        <f t="shared" si="22"/>
        <v>-7783.9670937956762</v>
      </c>
      <c r="S46" s="74">
        <f t="shared" si="22"/>
        <v>-22487.111563685496</v>
      </c>
      <c r="T46" s="74">
        <f t="shared" si="22"/>
        <v>-23311.9454789437</v>
      </c>
      <c r="U46" s="74">
        <f t="shared" si="22"/>
        <v>-1190.6464469583589</v>
      </c>
      <c r="V46" s="74">
        <f t="shared" si="22"/>
        <v>-16319.741719212223</v>
      </c>
    </row>
    <row r="47" spans="1:22">
      <c r="A47" s="52" t="s">
        <v>76</v>
      </c>
      <c r="B47" s="74">
        <f t="shared" ref="B47:V47" si="23">C116-C74</f>
        <v>-5642511.439186316</v>
      </c>
      <c r="C47" s="74">
        <f t="shared" si="23"/>
        <v>-2076787.2598665813</v>
      </c>
      <c r="D47" s="74">
        <f t="shared" si="23"/>
        <v>573755.07924698584</v>
      </c>
      <c r="E47" s="74">
        <f t="shared" si="23"/>
        <v>5275106.2056273641</v>
      </c>
      <c r="F47" s="74">
        <f t="shared" si="23"/>
        <v>1751938.6206424232</v>
      </c>
      <c r="G47" s="74">
        <f t="shared" si="23"/>
        <v>-670127.65621046827</v>
      </c>
      <c r="H47" s="74">
        <f t="shared" si="23"/>
        <v>-275319.72328015987</v>
      </c>
      <c r="I47" s="74">
        <f t="shared" si="23"/>
        <v>98397.944987029303</v>
      </c>
      <c r="J47" s="74">
        <f t="shared" si="23"/>
        <v>77401.293505316891</v>
      </c>
      <c r="K47" s="74">
        <f t="shared" si="23"/>
        <v>-85785.706053895119</v>
      </c>
      <c r="L47" s="74">
        <f t="shared" si="23"/>
        <v>-20213.160548093801</v>
      </c>
      <c r="M47" s="74">
        <f t="shared" si="23"/>
        <v>-166589.35783695406</v>
      </c>
      <c r="N47" s="74">
        <f t="shared" si="23"/>
        <v>-948429.85223838687</v>
      </c>
      <c r="O47" s="74">
        <f t="shared" si="23"/>
        <v>-268450.63658628101</v>
      </c>
      <c r="P47" s="74">
        <f t="shared" si="23"/>
        <v>43619.229088143213</v>
      </c>
      <c r="Q47" s="74">
        <f t="shared" si="23"/>
        <v>-17124.458701253971</v>
      </c>
      <c r="R47" s="74">
        <f t="shared" si="23"/>
        <v>-18780.416121621893</v>
      </c>
      <c r="S47" s="74">
        <f t="shared" si="23"/>
        <v>-53326.392516691179</v>
      </c>
      <c r="T47" s="74">
        <f t="shared" si="23"/>
        <v>-54652.749888297636</v>
      </c>
      <c r="U47" s="74">
        <f t="shared" si="23"/>
        <v>-6429.7643362675808</v>
      </c>
      <c r="V47" s="74">
        <f t="shared" si="23"/>
        <v>-39503.390951160021</v>
      </c>
    </row>
    <row r="48" spans="1:22">
      <c r="A48" s="52" t="s">
        <v>44</v>
      </c>
      <c r="B48" s="74">
        <f t="shared" ref="B48:V48" si="24">C117-C75</f>
        <v>-14883610.366810368</v>
      </c>
      <c r="C48" s="74">
        <f t="shared" si="24"/>
        <v>-5194239.9359785626</v>
      </c>
      <c r="D48" s="74">
        <f t="shared" si="24"/>
        <v>1471557.3898569946</v>
      </c>
      <c r="E48" s="74">
        <f t="shared" si="24"/>
        <v>13811453.593955917</v>
      </c>
      <c r="F48" s="74">
        <f t="shared" si="24"/>
        <v>4332295.0830282168</v>
      </c>
      <c r="G48" s="74">
        <f t="shared" si="24"/>
        <v>-1705301.0499878419</v>
      </c>
      <c r="H48" s="74">
        <f t="shared" si="24"/>
        <v>-610637.91897840006</v>
      </c>
      <c r="I48" s="74">
        <f t="shared" si="24"/>
        <v>288788.91698503017</v>
      </c>
      <c r="J48" s="74">
        <f t="shared" si="24"/>
        <v>196830.08560469339</v>
      </c>
      <c r="K48" s="74">
        <f t="shared" si="24"/>
        <v>-198321.0525969211</v>
      </c>
      <c r="L48" s="74">
        <f t="shared" si="24"/>
        <v>-46388.205848285754</v>
      </c>
      <c r="M48" s="74">
        <f t="shared" si="24"/>
        <v>-408172.20592231769</v>
      </c>
      <c r="N48" s="74">
        <f t="shared" si="24"/>
        <v>-2187548.7639716715</v>
      </c>
      <c r="O48" s="74">
        <f t="shared" si="24"/>
        <v>-585765.74649887299</v>
      </c>
      <c r="P48" s="74">
        <f t="shared" si="24"/>
        <v>102493.62133364601</v>
      </c>
      <c r="Q48" s="74">
        <f t="shared" si="24"/>
        <v>-40487.903947228333</v>
      </c>
      <c r="R48" s="74">
        <f t="shared" si="24"/>
        <v>-44263.829134804779</v>
      </c>
      <c r="S48" s="74">
        <f t="shared" si="24"/>
        <v>-114950.36906613596</v>
      </c>
      <c r="T48" s="74">
        <f t="shared" si="24"/>
        <v>-117459.20341716753</v>
      </c>
      <c r="U48" s="74">
        <f t="shared" si="24"/>
        <v>-15035.133535650093</v>
      </c>
      <c r="V48" s="74">
        <f t="shared" si="24"/>
        <v>-82243.946235239622</v>
      </c>
    </row>
    <row r="49" spans="1:22">
      <c r="A49" s="52" t="s">
        <v>77</v>
      </c>
      <c r="B49" s="74">
        <f t="shared" ref="B49:V49" si="25">C118-C76</f>
        <v>-1861868.0999179876</v>
      </c>
      <c r="C49" s="74">
        <f t="shared" si="25"/>
        <v>-811016.04553120991</v>
      </c>
      <c r="D49" s="74">
        <f t="shared" si="25"/>
        <v>181704.53042917693</v>
      </c>
      <c r="E49" s="74">
        <f t="shared" si="25"/>
        <v>1761480.9527582549</v>
      </c>
      <c r="F49" s="74">
        <f t="shared" si="25"/>
        <v>699747.3391973814</v>
      </c>
      <c r="G49" s="74">
        <f t="shared" si="25"/>
        <v>-204527.02598955797</v>
      </c>
      <c r="H49" s="74">
        <f t="shared" si="25"/>
        <v>-112623.82304660662</v>
      </c>
      <c r="I49" s="74">
        <f t="shared" si="25"/>
        <v>29706.554140250424</v>
      </c>
      <c r="J49" s="74">
        <f t="shared" si="25"/>
        <v>12910.881716263291</v>
      </c>
      <c r="K49" s="74">
        <f t="shared" si="25"/>
        <v>-46130.718891946715</v>
      </c>
      <c r="L49" s="74">
        <f t="shared" si="25"/>
        <v>-6811.3525059510866</v>
      </c>
      <c r="M49" s="74">
        <f t="shared" si="25"/>
        <v>-52456.841110713198</v>
      </c>
      <c r="N49" s="74">
        <f t="shared" si="25"/>
        <v>-383774.92693370394</v>
      </c>
      <c r="O49" s="74">
        <f t="shared" si="25"/>
        <v>-119535.93082173401</v>
      </c>
      <c r="P49" s="74">
        <f t="shared" si="25"/>
        <v>14639.874538362055</v>
      </c>
      <c r="Q49" s="74">
        <f t="shared" si="25"/>
        <v>-5879.462323820997</v>
      </c>
      <c r="R49" s="74">
        <f t="shared" si="25"/>
        <v>-5406.1699235481938</v>
      </c>
      <c r="S49" s="74">
        <f t="shared" si="25"/>
        <v>-21456.4370758929</v>
      </c>
      <c r="T49" s="74">
        <f t="shared" si="25"/>
        <v>-22789.732728572606</v>
      </c>
      <c r="U49" s="74">
        <f t="shared" si="25"/>
        <v>-762.23432389409572</v>
      </c>
      <c r="V49" s="74">
        <f t="shared" si="25"/>
        <v>-18499.918710832702</v>
      </c>
    </row>
    <row r="50" spans="1:22">
      <c r="A50" s="52" t="s">
        <v>78</v>
      </c>
      <c r="B50" s="74">
        <f t="shared" ref="B50:V50" si="26">C119-C77</f>
        <v>-14418015.846564488</v>
      </c>
      <c r="C50" s="74">
        <f t="shared" si="26"/>
        <v>-6544462.1989981011</v>
      </c>
      <c r="D50" s="74">
        <f t="shared" si="26"/>
        <v>1234489.9910472282</v>
      </c>
      <c r="E50" s="74">
        <f t="shared" si="26"/>
        <v>13386832.837047987</v>
      </c>
      <c r="F50" s="74">
        <f t="shared" si="26"/>
        <v>5404269.1722780056</v>
      </c>
      <c r="G50" s="74">
        <f t="shared" si="26"/>
        <v>-1271235.3584614799</v>
      </c>
      <c r="H50" s="74">
        <f t="shared" si="26"/>
        <v>-600819.74772926944</v>
      </c>
      <c r="I50" s="74">
        <f t="shared" si="26"/>
        <v>509036.52150326822</v>
      </c>
      <c r="J50" s="74">
        <f t="shared" si="26"/>
        <v>-48524.118360535242</v>
      </c>
      <c r="K50" s="74">
        <f t="shared" si="26"/>
        <v>-361091.69619668904</v>
      </c>
      <c r="L50" s="74">
        <f t="shared" si="26"/>
        <v>-57519.063308424433</v>
      </c>
      <c r="M50" s="74">
        <f t="shared" si="26"/>
        <v>-456186.17960368516</v>
      </c>
      <c r="N50" s="74">
        <f t="shared" si="26"/>
        <v>-2940797.1406531204</v>
      </c>
      <c r="O50" s="74">
        <f t="shared" si="26"/>
        <v>-950924.31120621134</v>
      </c>
      <c r="P50" s="74">
        <f t="shared" si="26"/>
        <v>107432.16540160496</v>
      </c>
      <c r="Q50" s="74">
        <f t="shared" si="26"/>
        <v>-52984.660251612309</v>
      </c>
      <c r="R50" s="74">
        <f t="shared" si="26"/>
        <v>-47460.404022928036</v>
      </c>
      <c r="S50" s="74">
        <f t="shared" si="26"/>
        <v>-153572.86912588356</v>
      </c>
      <c r="T50" s="74">
        <f t="shared" si="26"/>
        <v>-158518.32254723983</v>
      </c>
      <c r="U50" s="74">
        <f t="shared" si="26"/>
        <v>12989.229767381519</v>
      </c>
      <c r="V50" s="74">
        <f t="shared" si="26"/>
        <v>-136998.79324961698</v>
      </c>
    </row>
    <row r="51" spans="1:22">
      <c r="A51" s="52" t="s">
        <v>47</v>
      </c>
      <c r="B51" s="74">
        <f t="shared" ref="B51:V51" si="27">C120-C78</f>
        <v>-16768505.138560783</v>
      </c>
      <c r="C51" s="74">
        <f t="shared" si="27"/>
        <v>-6462596.763532199</v>
      </c>
      <c r="D51" s="74">
        <f t="shared" si="27"/>
        <v>1704091.8913219711</v>
      </c>
      <c r="E51" s="74">
        <f t="shared" si="27"/>
        <v>15659853.922464062</v>
      </c>
      <c r="F51" s="74">
        <f t="shared" si="27"/>
        <v>5441187.4729884909</v>
      </c>
      <c r="G51" s="74">
        <f t="shared" si="27"/>
        <v>-1920583.5261044546</v>
      </c>
      <c r="H51" s="74">
        <f t="shared" si="27"/>
        <v>-804342.09508792334</v>
      </c>
      <c r="I51" s="74">
        <f t="shared" si="27"/>
        <v>329299.23353011732</v>
      </c>
      <c r="J51" s="74">
        <f t="shared" si="27"/>
        <v>150577.84028456884</v>
      </c>
      <c r="K51" s="74">
        <f t="shared" si="27"/>
        <v>-293515.40164673305</v>
      </c>
      <c r="L51" s="74">
        <f t="shared" si="27"/>
        <v>-63312.954655834357</v>
      </c>
      <c r="M51" s="74">
        <f t="shared" si="27"/>
        <v>-510919.75857159682</v>
      </c>
      <c r="N51" s="74">
        <f t="shared" si="27"/>
        <v>-3054755.0203150995</v>
      </c>
      <c r="O51" s="74">
        <f t="shared" si="27"/>
        <v>-884675.53358329274</v>
      </c>
      <c r="P51" s="74">
        <f t="shared" si="27"/>
        <v>138216.11052718759</v>
      </c>
      <c r="Q51" s="74">
        <f t="shared" si="27"/>
        <v>-56647.706199824926</v>
      </c>
      <c r="R51" s="74">
        <f t="shared" si="27"/>
        <v>-59545.860003300826</v>
      </c>
      <c r="S51" s="74">
        <f t="shared" si="27"/>
        <v>-170698.32187166228</v>
      </c>
      <c r="T51" s="74">
        <f t="shared" si="27"/>
        <v>-176901.85464004613</v>
      </c>
      <c r="U51" s="74">
        <f t="shared" si="27"/>
        <v>-17265.647699199704</v>
      </c>
      <c r="V51" s="74">
        <f t="shared" si="27"/>
        <v>-135455.84983496997</v>
      </c>
    </row>
    <row r="52" spans="1:22">
      <c r="A52" s="52" t="s">
        <v>79</v>
      </c>
      <c r="B52" s="74">
        <f t="shared" ref="B52:V52" si="28">C121-C79</f>
        <v>-2015554.4934163901</v>
      </c>
      <c r="C52" s="74">
        <f t="shared" si="28"/>
        <v>-784402.41995676782</v>
      </c>
      <c r="D52" s="74">
        <f t="shared" si="28"/>
        <v>231856.19950221176</v>
      </c>
      <c r="E52" s="74">
        <f t="shared" si="28"/>
        <v>1895862.6400805416</v>
      </c>
      <c r="F52" s="74">
        <f t="shared" si="28"/>
        <v>670494.8090639899</v>
      </c>
      <c r="G52" s="74">
        <f t="shared" si="28"/>
        <v>-240960.27311900313</v>
      </c>
      <c r="H52" s="74">
        <f t="shared" si="28"/>
        <v>-104937.03603148945</v>
      </c>
      <c r="I52" s="74">
        <f t="shared" si="28"/>
        <v>26275.37193562599</v>
      </c>
      <c r="J52" s="74">
        <f t="shared" si="28"/>
        <v>8451.6817435130069</v>
      </c>
      <c r="K52" s="74">
        <f t="shared" si="28"/>
        <v>-24581.047647811705</v>
      </c>
      <c r="L52" s="74">
        <f t="shared" si="28"/>
        <v>-5825.3078365293695</v>
      </c>
      <c r="M52" s="74">
        <f t="shared" si="28"/>
        <v>-53547.88724490063</v>
      </c>
      <c r="N52" s="74">
        <f t="shared" si="28"/>
        <v>-273767.37818589504</v>
      </c>
      <c r="O52" s="74">
        <f t="shared" si="28"/>
        <v>-81888.198360451439</v>
      </c>
      <c r="P52" s="74">
        <f t="shared" si="28"/>
        <v>14781.79724858985</v>
      </c>
      <c r="Q52" s="74">
        <f t="shared" si="28"/>
        <v>-3251.2876490206581</v>
      </c>
      <c r="R52" s="74">
        <f t="shared" si="28"/>
        <v>-4860.4703723423299</v>
      </c>
      <c r="S52" s="74">
        <f t="shared" si="28"/>
        <v>-13180.904998752798</v>
      </c>
      <c r="T52" s="74">
        <f t="shared" si="28"/>
        <v>-14452.677750450021</v>
      </c>
      <c r="U52" s="74">
        <f t="shared" si="28"/>
        <v>-2377.7614591807487</v>
      </c>
      <c r="V52" s="74">
        <f t="shared" si="28"/>
        <v>-9347.4444729081806</v>
      </c>
    </row>
    <row r="53" spans="1:22">
      <c r="A53" s="52" t="s">
        <v>80</v>
      </c>
      <c r="B53" s="74">
        <f t="shared" ref="B53:V53" si="29">C122-C80</f>
        <v>-12786031.611003222</v>
      </c>
      <c r="C53" s="74">
        <f t="shared" si="29"/>
        <v>-5119767.4786749659</v>
      </c>
      <c r="D53" s="74">
        <f t="shared" si="29"/>
        <v>1480534.0565752701</v>
      </c>
      <c r="E53" s="74">
        <f t="shared" si="29"/>
        <v>12063236.753017193</v>
      </c>
      <c r="F53" s="74">
        <f t="shared" si="29"/>
        <v>4268120.3823546199</v>
      </c>
      <c r="G53" s="74">
        <f t="shared" si="29"/>
        <v>-1622113.1784652192</v>
      </c>
      <c r="H53" s="74">
        <f t="shared" si="29"/>
        <v>-735758.02251103125</v>
      </c>
      <c r="I53" s="74">
        <f t="shared" si="29"/>
        <v>317584.07066784328</v>
      </c>
      <c r="J53" s="74">
        <f t="shared" si="29"/>
        <v>110630.7960882053</v>
      </c>
      <c r="K53" s="74">
        <f t="shared" si="29"/>
        <v>-210666.73198357411</v>
      </c>
      <c r="L53" s="74">
        <f t="shared" si="29"/>
        <v>-41949.930593615136</v>
      </c>
      <c r="M53" s="74">
        <f t="shared" si="29"/>
        <v>-388890.32086709421</v>
      </c>
      <c r="N53" s="74">
        <f t="shared" si="29"/>
        <v>-2381492.1876407191</v>
      </c>
      <c r="O53" s="74">
        <f t="shared" si="29"/>
        <v>-727169.21640628716</v>
      </c>
      <c r="P53" s="74">
        <f t="shared" si="29"/>
        <v>121082.93501321657</v>
      </c>
      <c r="Q53" s="74">
        <f t="shared" si="29"/>
        <v>-35275.223457082902</v>
      </c>
      <c r="R53" s="74">
        <f t="shared" si="29"/>
        <v>-44208.827654227702</v>
      </c>
      <c r="S53" s="74">
        <f t="shared" si="29"/>
        <v>-131269.83004052716</v>
      </c>
      <c r="T53" s="74">
        <f t="shared" si="29"/>
        <v>-139108.22169735003</v>
      </c>
      <c r="U53" s="74">
        <f t="shared" si="29"/>
        <v>-4942.6973517117185</v>
      </c>
      <c r="V53" s="74">
        <f t="shared" si="29"/>
        <v>-101668.89500094869</v>
      </c>
    </row>
    <row r="54" spans="1:22">
      <c r="A54" s="52" t="s">
        <v>49</v>
      </c>
      <c r="B54" s="74">
        <f t="shared" ref="B54:V54" si="30">C123-C81</f>
        <v>-8116358.8181835283</v>
      </c>
      <c r="C54" s="74">
        <f t="shared" si="30"/>
        <v>-2935388.5580694936</v>
      </c>
      <c r="D54" s="74">
        <f t="shared" si="30"/>
        <v>762525.6011415642</v>
      </c>
      <c r="E54" s="74">
        <f t="shared" si="30"/>
        <v>7559903.1874893308</v>
      </c>
      <c r="F54" s="74">
        <f t="shared" si="30"/>
        <v>2457903.1447595283</v>
      </c>
      <c r="G54" s="74">
        <f t="shared" si="30"/>
        <v>-906441.26002558926</v>
      </c>
      <c r="H54" s="74">
        <f t="shared" si="30"/>
        <v>-353277.74092278042</v>
      </c>
      <c r="I54" s="74">
        <f t="shared" si="30"/>
        <v>156775.1949511517</v>
      </c>
      <c r="J54" s="74">
        <f t="shared" si="30"/>
        <v>129578.39611899713</v>
      </c>
      <c r="K54" s="74">
        <f t="shared" si="30"/>
        <v>-105618.96656660014</v>
      </c>
      <c r="L54" s="74">
        <f t="shared" si="30"/>
        <v>-21373.568760490292</v>
      </c>
      <c r="M54" s="74">
        <f t="shared" si="30"/>
        <v>-202433.88729347102</v>
      </c>
      <c r="N54" s="74">
        <f t="shared" si="30"/>
        <v>-1065019.2418283895</v>
      </c>
      <c r="O54" s="74">
        <f t="shared" si="30"/>
        <v>-294565.02424762119</v>
      </c>
      <c r="P54" s="74">
        <f t="shared" si="30"/>
        <v>46504.855107072101</v>
      </c>
      <c r="Q54" s="74">
        <f t="shared" si="30"/>
        <v>-16822.917847852033</v>
      </c>
      <c r="R54" s="74">
        <f t="shared" si="30"/>
        <v>-20152.025166746389</v>
      </c>
      <c r="S54" s="74">
        <f t="shared" si="30"/>
        <v>-53234.684853180894</v>
      </c>
      <c r="T54" s="74">
        <f t="shared" si="30"/>
        <v>-53887.924421381147</v>
      </c>
      <c r="U54" s="74">
        <f t="shared" si="30"/>
        <v>-6035.835285238536</v>
      </c>
      <c r="V54" s="74">
        <f t="shared" si="30"/>
        <v>-34274.294301463</v>
      </c>
    </row>
    <row r="55" spans="1:22">
      <c r="A55" s="52" t="s">
        <v>81</v>
      </c>
      <c r="B55" s="74">
        <f t="shared" ref="B55:V55" si="31">C124-C82</f>
        <v>-23804179.811717942</v>
      </c>
      <c r="C55" s="74">
        <f t="shared" si="31"/>
        <v>-11215434.941178279</v>
      </c>
      <c r="D55" s="74">
        <f t="shared" si="31"/>
        <v>2968366.4155039648</v>
      </c>
      <c r="E55" s="74">
        <f t="shared" si="31"/>
        <v>22914819.034699298</v>
      </c>
      <c r="F55" s="74">
        <f t="shared" si="31"/>
        <v>9655004.3938342854</v>
      </c>
      <c r="G55" s="74">
        <f t="shared" si="31"/>
        <v>-3217144.3306795559</v>
      </c>
      <c r="H55" s="74">
        <f t="shared" si="31"/>
        <v>-1834610.6982231897</v>
      </c>
      <c r="I55" s="74">
        <f t="shared" si="31"/>
        <v>440199.49490091961</v>
      </c>
      <c r="J55" s="74">
        <f t="shared" si="31"/>
        <v>184601.02324128803</v>
      </c>
      <c r="K55" s="74">
        <f t="shared" si="31"/>
        <v>-479270.36282083206</v>
      </c>
      <c r="L55" s="74">
        <f t="shared" si="31"/>
        <v>-80014.466732741857</v>
      </c>
      <c r="M55" s="74">
        <f t="shared" si="31"/>
        <v>-680841.36349705607</v>
      </c>
      <c r="N55" s="74">
        <f t="shared" si="31"/>
        <v>-4988140.0311799124</v>
      </c>
      <c r="O55" s="74">
        <f t="shared" si="31"/>
        <v>-1727778.6919550169</v>
      </c>
      <c r="P55" s="74">
        <f t="shared" si="31"/>
        <v>249571.50581354601</v>
      </c>
      <c r="Q55" s="74">
        <f t="shared" si="31"/>
        <v>-45843.407311780116</v>
      </c>
      <c r="R55" s="74">
        <f t="shared" si="31"/>
        <v>-68312.019265523355</v>
      </c>
      <c r="S55" s="74">
        <f t="shared" si="31"/>
        <v>-277307.816645151</v>
      </c>
      <c r="T55" s="74">
        <f t="shared" si="31"/>
        <v>-302797.72934875404</v>
      </c>
      <c r="U55" s="74">
        <f t="shared" si="31"/>
        <v>2438.7063355313003</v>
      </c>
      <c r="V55" s="74">
        <f t="shared" si="31"/>
        <v>-224828.15882221493</v>
      </c>
    </row>
    <row r="56" spans="1:22" ht="16" customHeight="1">
      <c r="A56" s="52" t="s">
        <v>82</v>
      </c>
      <c r="B56" s="74">
        <f t="shared" ref="B56:V56" si="32">C125-C83</f>
        <v>-6217500.9343141383</v>
      </c>
      <c r="C56" s="74">
        <f t="shared" si="32"/>
        <v>-2510245.9375054673</v>
      </c>
      <c r="D56" s="74">
        <f t="shared" si="32"/>
        <v>686905.714969313</v>
      </c>
      <c r="E56" s="74">
        <f t="shared" si="32"/>
        <v>5875280.5270745559</v>
      </c>
      <c r="F56" s="74">
        <f t="shared" si="32"/>
        <v>2159541.9340308993</v>
      </c>
      <c r="G56" s="74">
        <f t="shared" si="32"/>
        <v>-766126.75603845087</v>
      </c>
      <c r="H56" s="74">
        <f t="shared" si="32"/>
        <v>-368794.07666214852</v>
      </c>
      <c r="I56" s="74">
        <f t="shared" si="32"/>
        <v>82827.807399987651</v>
      </c>
      <c r="J56" s="74">
        <f t="shared" si="32"/>
        <v>56243.3613967743</v>
      </c>
      <c r="K56" s="74">
        <f t="shared" si="32"/>
        <v>-120118.77626550815</v>
      </c>
      <c r="L56" s="74">
        <f t="shared" si="32"/>
        <v>-22919.716498930487</v>
      </c>
      <c r="M56" s="74">
        <f t="shared" si="32"/>
        <v>-182875.21844824485</v>
      </c>
      <c r="N56" s="74">
        <f t="shared" si="32"/>
        <v>-1214512.6916854372</v>
      </c>
      <c r="O56" s="74">
        <f t="shared" si="32"/>
        <v>-366454.60886521498</v>
      </c>
      <c r="P56" s="74">
        <f t="shared" si="32"/>
        <v>57032.962940113153</v>
      </c>
      <c r="Q56" s="74">
        <f t="shared" si="32"/>
        <v>-19119.412952376108</v>
      </c>
      <c r="R56" s="74">
        <f t="shared" si="32"/>
        <v>-21461.577370267987</v>
      </c>
      <c r="S56" s="74">
        <f t="shared" si="32"/>
        <v>-68899.123769736208</v>
      </c>
      <c r="T56" s="74">
        <f t="shared" si="32"/>
        <v>-72788.762571880245</v>
      </c>
      <c r="U56" s="74">
        <f t="shared" si="32"/>
        <v>-7878.8994656753348</v>
      </c>
      <c r="V56" s="74">
        <f t="shared" si="32"/>
        <v>-56011.070720428776</v>
      </c>
    </row>
    <row r="57" spans="1:22" ht="16" customHeight="1">
      <c r="A57" s="52" t="s">
        <v>83</v>
      </c>
      <c r="B57" s="74">
        <f t="shared" ref="B57:V57" si="33">C126-C84</f>
        <v>-79042740.348406255</v>
      </c>
      <c r="C57" s="74">
        <f t="shared" si="33"/>
        <v>-30556118.570099227</v>
      </c>
      <c r="D57" s="74">
        <f t="shared" si="33"/>
        <v>8708095.5275603756</v>
      </c>
      <c r="E57" s="74">
        <f t="shared" si="33"/>
        <v>74695154.676708058</v>
      </c>
      <c r="F57" s="74">
        <f t="shared" si="33"/>
        <v>26229278.240359657</v>
      </c>
      <c r="G57" s="74">
        <f t="shared" si="33"/>
        <v>-10047149.107763523</v>
      </c>
      <c r="H57" s="74">
        <f t="shared" si="33"/>
        <v>-4661307.7354605142</v>
      </c>
      <c r="I57" s="74">
        <f t="shared" si="33"/>
        <v>999186.44014253351</v>
      </c>
      <c r="J57" s="74">
        <f t="shared" si="33"/>
        <v>1098208.0709062475</v>
      </c>
      <c r="K57" s="74">
        <f t="shared" si="33"/>
        <v>-1222794.208572627</v>
      </c>
      <c r="L57" s="74">
        <f t="shared" si="33"/>
        <v>-287706.27054461301</v>
      </c>
      <c r="M57" s="74">
        <f t="shared" si="33"/>
        <v>-2364437.5148732699</v>
      </c>
      <c r="N57" s="74">
        <f t="shared" si="33"/>
        <v>-14129454.22230491</v>
      </c>
      <c r="O57" s="74">
        <f t="shared" si="33"/>
        <v>-4250381.438072823</v>
      </c>
      <c r="P57" s="74">
        <f t="shared" si="33"/>
        <v>685032.54423229396</v>
      </c>
      <c r="Q57" s="74">
        <f t="shared" si="33"/>
        <v>-213290.76642215415</v>
      </c>
      <c r="R57" s="74">
        <f t="shared" si="33"/>
        <v>-260888.76985133486</v>
      </c>
      <c r="S57" s="74">
        <f t="shared" si="33"/>
        <v>-813702.50229226425</v>
      </c>
      <c r="T57" s="74">
        <f t="shared" si="33"/>
        <v>-840204.96282010898</v>
      </c>
      <c r="U57" s="74">
        <f t="shared" si="33"/>
        <v>-103395.70595707977</v>
      </c>
      <c r="V57" s="74">
        <f t="shared" si="33"/>
        <v>-597734.55363873905</v>
      </c>
    </row>
    <row r="58" spans="1:22" ht="16" customHeight="1">
      <c r="A58" s="52" t="s">
        <v>84</v>
      </c>
      <c r="B58" s="74">
        <f t="shared" ref="B58:V58" si="34">C127-C85</f>
        <v>-38731914.10195516</v>
      </c>
      <c r="C58" s="74">
        <f t="shared" si="34"/>
        <v>-14668375.77027132</v>
      </c>
      <c r="D58" s="74">
        <f t="shared" si="34"/>
        <v>3831222.839354598</v>
      </c>
      <c r="E58" s="74">
        <f t="shared" si="34"/>
        <v>36341350.37303368</v>
      </c>
      <c r="F58" s="74">
        <f t="shared" si="34"/>
        <v>12508205.132361148</v>
      </c>
      <c r="G58" s="74">
        <f t="shared" si="34"/>
        <v>-4592089.972778555</v>
      </c>
      <c r="H58" s="74">
        <f t="shared" si="34"/>
        <v>-2020317.5376168573</v>
      </c>
      <c r="I58" s="74">
        <f t="shared" si="34"/>
        <v>561064.51482401718</v>
      </c>
      <c r="J58" s="74">
        <f t="shared" si="34"/>
        <v>618262.18735048804</v>
      </c>
      <c r="K58" s="74">
        <f t="shared" si="34"/>
        <v>-592909.59501907416</v>
      </c>
      <c r="L58" s="74">
        <f t="shared" si="34"/>
        <v>-144251.11179337825</v>
      </c>
      <c r="M58" s="74">
        <f t="shared" si="34"/>
        <v>-1145725.2671142919</v>
      </c>
      <c r="N58" s="74">
        <f t="shared" si="34"/>
        <v>-6579823.6499162391</v>
      </c>
      <c r="O58" s="74">
        <f t="shared" si="34"/>
        <v>-1924205.5817649905</v>
      </c>
      <c r="P58" s="74">
        <f t="shared" si="34"/>
        <v>285475.59135650611</v>
      </c>
      <c r="Q58" s="74">
        <f t="shared" si="34"/>
        <v>-112882.87802869454</v>
      </c>
      <c r="R58" s="74">
        <f t="shared" si="34"/>
        <v>-125791.59919836966</v>
      </c>
      <c r="S58" s="74">
        <f t="shared" si="34"/>
        <v>-377229.34498897986</v>
      </c>
      <c r="T58" s="74">
        <f t="shared" si="34"/>
        <v>-383046.64108406007</v>
      </c>
      <c r="U58" s="74">
        <f t="shared" si="34"/>
        <v>-47376.826261034003</v>
      </c>
      <c r="V58" s="74">
        <f t="shared" si="34"/>
        <v>-271282.45767592592</v>
      </c>
    </row>
    <row r="59" spans="1:22" ht="16" customHeight="1">
      <c r="A59" s="52" t="s">
        <v>85</v>
      </c>
      <c r="B59" s="74">
        <f t="shared" ref="B59:V59" si="35">C128-C86</f>
        <v>-7064642.3406296363</v>
      </c>
      <c r="C59" s="74">
        <f t="shared" si="35"/>
        <v>-2468030.4094640603</v>
      </c>
      <c r="D59" s="74">
        <f t="shared" si="35"/>
        <v>749662.4474806342</v>
      </c>
      <c r="E59" s="74">
        <f t="shared" si="35"/>
        <v>6626982.4636414051</v>
      </c>
      <c r="F59" s="74">
        <f t="shared" si="35"/>
        <v>2098689.8711947822</v>
      </c>
      <c r="G59" s="74">
        <f t="shared" si="35"/>
        <v>-891395.22205314797</v>
      </c>
      <c r="H59" s="74">
        <f t="shared" si="35"/>
        <v>-363578.22632270202</v>
      </c>
      <c r="I59" s="74">
        <f t="shared" si="35"/>
        <v>93985.319668010226</v>
      </c>
      <c r="J59" s="74">
        <f t="shared" si="35"/>
        <v>126666.55638051368</v>
      </c>
      <c r="K59" s="74">
        <f t="shared" si="35"/>
        <v>-93214.043818447622</v>
      </c>
      <c r="L59" s="74">
        <f t="shared" si="35"/>
        <v>-21525.0062464441</v>
      </c>
      <c r="M59" s="74">
        <f t="shared" si="35"/>
        <v>-193599.09602511697</v>
      </c>
      <c r="N59" s="74">
        <f t="shared" si="35"/>
        <v>-1087707.7289656242</v>
      </c>
      <c r="O59" s="74">
        <f t="shared" si="35"/>
        <v>-299020.47644363716</v>
      </c>
      <c r="P59" s="74">
        <f t="shared" si="35"/>
        <v>52714.091477777925</v>
      </c>
      <c r="Q59" s="74">
        <f t="shared" si="35"/>
        <v>-17957.6026592821</v>
      </c>
      <c r="R59" s="74">
        <f t="shared" si="35"/>
        <v>-21336.878555420801</v>
      </c>
      <c r="S59" s="74">
        <f t="shared" si="35"/>
        <v>-60244.115116088011</v>
      </c>
      <c r="T59" s="74">
        <f t="shared" si="35"/>
        <v>-61481.468950022361</v>
      </c>
      <c r="U59" s="74">
        <f t="shared" si="35"/>
        <v>-8909.6381780645097</v>
      </c>
      <c r="V59" s="74">
        <f t="shared" si="35"/>
        <v>-41509.098570441973</v>
      </c>
    </row>
    <row r="60" spans="1:22" ht="16" customHeight="1">
      <c r="A60" s="52" t="s">
        <v>57</v>
      </c>
      <c r="B60" s="74">
        <f t="shared" ref="B60:V60" si="36">C129-C87</f>
        <v>-23524370.69195139</v>
      </c>
      <c r="C60" s="74">
        <f t="shared" si="36"/>
        <v>-9188024.7548922226</v>
      </c>
      <c r="D60" s="74">
        <f t="shared" si="36"/>
        <v>2223566.3296431126</v>
      </c>
      <c r="E60" s="74">
        <f t="shared" si="36"/>
        <v>21951288.459627301</v>
      </c>
      <c r="F60" s="74">
        <f t="shared" si="36"/>
        <v>7778865.9865301512</v>
      </c>
      <c r="G60" s="74">
        <f t="shared" si="36"/>
        <v>-2586544.2939562919</v>
      </c>
      <c r="H60" s="74">
        <f t="shared" si="36"/>
        <v>-1094510.2378112499</v>
      </c>
      <c r="I60" s="74">
        <f t="shared" si="36"/>
        <v>420873.76989352779</v>
      </c>
      <c r="J60" s="74">
        <f t="shared" si="36"/>
        <v>265776.12049777317</v>
      </c>
      <c r="K60" s="74">
        <f t="shared" si="36"/>
        <v>-371680.62192369299</v>
      </c>
      <c r="L60" s="74">
        <f t="shared" si="36"/>
        <v>-94437.116410539718</v>
      </c>
      <c r="M60" s="74">
        <f t="shared" si="36"/>
        <v>-727630.40205772268</v>
      </c>
      <c r="N60" s="74">
        <f t="shared" si="36"/>
        <v>-4028685.3482646123</v>
      </c>
      <c r="O60" s="74">
        <f t="shared" si="36"/>
        <v>-1208576.2595937746</v>
      </c>
      <c r="P60" s="74">
        <f t="shared" si="36"/>
        <v>174362.74430157198</v>
      </c>
      <c r="Q60" s="74">
        <f t="shared" si="36"/>
        <v>-70933.890089870489</v>
      </c>
      <c r="R60" s="74">
        <f t="shared" si="36"/>
        <v>-76411.79957252962</v>
      </c>
      <c r="S60" s="74">
        <f t="shared" si="36"/>
        <v>-226436.87670837902</v>
      </c>
      <c r="T60" s="74">
        <f t="shared" si="36"/>
        <v>-228045.03104643291</v>
      </c>
      <c r="U60" s="74">
        <f t="shared" si="36"/>
        <v>-24206.694358975685</v>
      </c>
      <c r="V60" s="74">
        <f t="shared" si="36"/>
        <v>-165506.26420207787</v>
      </c>
    </row>
    <row r="61" spans="1:22" ht="16" customHeight="1">
      <c r="A61" s="52" t="s">
        <v>86</v>
      </c>
      <c r="B61" s="74">
        <f t="shared" ref="B61:V61" si="37">C130-C88</f>
        <v>-2250721.7026811629</v>
      </c>
      <c r="C61" s="74">
        <f t="shared" si="37"/>
        <v>-925563.90320095024</v>
      </c>
      <c r="D61" s="74">
        <f t="shared" si="37"/>
        <v>307061.75068145571</v>
      </c>
      <c r="E61" s="74">
        <f t="shared" si="37"/>
        <v>2152412.1060589748</v>
      </c>
      <c r="F61" s="74">
        <f t="shared" si="37"/>
        <v>780689.98787268344</v>
      </c>
      <c r="G61" s="74">
        <f t="shared" si="37"/>
        <v>-329930.75733072171</v>
      </c>
      <c r="H61" s="74">
        <f t="shared" si="37"/>
        <v>-158902.7408391145</v>
      </c>
      <c r="I61" s="74">
        <f t="shared" si="37"/>
        <v>47567.781682430839</v>
      </c>
      <c r="J61" s="74">
        <f t="shared" si="37"/>
        <v>22458.267222687573</v>
      </c>
      <c r="K61" s="74">
        <f t="shared" si="37"/>
        <v>-36289.824999484495</v>
      </c>
      <c r="L61" s="74">
        <f t="shared" si="37"/>
        <v>-6236.7419456479329</v>
      </c>
      <c r="M61" s="74">
        <f t="shared" si="37"/>
        <v>-63692.990393564804</v>
      </c>
      <c r="N61" s="74">
        <f t="shared" si="37"/>
        <v>-432845.09727121424</v>
      </c>
      <c r="O61" s="74">
        <f t="shared" si="37"/>
        <v>-134975.26291326352</v>
      </c>
      <c r="P61" s="74">
        <f t="shared" si="37"/>
        <v>25095.776096609305</v>
      </c>
      <c r="Q61" s="74">
        <f t="shared" si="37"/>
        <v>-4807.1343904143105</v>
      </c>
      <c r="R61" s="74">
        <f t="shared" si="37"/>
        <v>-7685.8918190249315</v>
      </c>
      <c r="S61" s="74">
        <f t="shared" si="37"/>
        <v>-23256.185525014793</v>
      </c>
      <c r="T61" s="74">
        <f t="shared" si="37"/>
        <v>-25894.534858013823</v>
      </c>
      <c r="U61" s="74">
        <f t="shared" si="37"/>
        <v>-1033.8928334398224</v>
      </c>
      <c r="V61" s="74">
        <f t="shared" si="37"/>
        <v>-18424.759850301707</v>
      </c>
    </row>
    <row r="62" spans="1:22" ht="16" customHeight="1">
      <c r="A62" s="52" t="s">
        <v>87</v>
      </c>
      <c r="B62" s="74">
        <f t="shared" ref="B62:V62" si="38">C131-C89</f>
        <v>-2961775.039305747</v>
      </c>
      <c r="C62" s="74">
        <f t="shared" si="38"/>
        <v>-1266987.8175608786</v>
      </c>
      <c r="D62" s="74">
        <f t="shared" si="38"/>
        <v>265559.64931602328</v>
      </c>
      <c r="E62" s="74">
        <f t="shared" si="38"/>
        <v>2787599.7906298018</v>
      </c>
      <c r="F62" s="74">
        <f t="shared" si="38"/>
        <v>1075589.2288509323</v>
      </c>
      <c r="G62" s="74">
        <f t="shared" si="38"/>
        <v>-321512.03634998272</v>
      </c>
      <c r="H62" s="74">
        <f t="shared" si="38"/>
        <v>-161454.99826875617</v>
      </c>
      <c r="I62" s="74">
        <f t="shared" si="38"/>
        <v>60017.056554569339</v>
      </c>
      <c r="J62" s="74">
        <f t="shared" si="38"/>
        <v>42289.810960719406</v>
      </c>
      <c r="K62" s="74">
        <f t="shared" si="38"/>
        <v>-43554.280305128137</v>
      </c>
      <c r="L62" s="74">
        <f t="shared" si="38"/>
        <v>-12058.896301190587</v>
      </c>
      <c r="M62" s="74">
        <f t="shared" si="38"/>
        <v>-94726.751474215533</v>
      </c>
      <c r="N62" s="74">
        <f t="shared" si="38"/>
        <v>-526836.13927834202</v>
      </c>
      <c r="O62" s="74">
        <f t="shared" si="38"/>
        <v>-176741.801495158</v>
      </c>
      <c r="P62" s="74">
        <f t="shared" si="38"/>
        <v>19524.082861611692</v>
      </c>
      <c r="Q62" s="74">
        <f t="shared" si="38"/>
        <v>-7679.6293059649179</v>
      </c>
      <c r="R62" s="74">
        <f t="shared" si="38"/>
        <v>-8900.835632260183</v>
      </c>
      <c r="S62" s="74">
        <f t="shared" si="38"/>
        <v>-30206.303955743118</v>
      </c>
      <c r="T62" s="74">
        <f t="shared" si="38"/>
        <v>-29961.528751332109</v>
      </c>
      <c r="U62" s="74">
        <f t="shared" si="38"/>
        <v>-1067.266848190342</v>
      </c>
      <c r="V62" s="74">
        <f t="shared" si="38"/>
        <v>-20286.765011346914</v>
      </c>
    </row>
    <row r="63" spans="1:22" ht="16" customHeight="1">
      <c r="A63" s="52" t="s">
        <v>88</v>
      </c>
      <c r="B63" s="74">
        <f t="shared" ref="B63:V63" si="39">C132-C90</f>
        <v>-4772600.9063982619</v>
      </c>
      <c r="C63" s="74">
        <f t="shared" si="39"/>
        <v>-1648861.4605921046</v>
      </c>
      <c r="D63" s="74">
        <f t="shared" si="39"/>
        <v>508928.11685734324</v>
      </c>
      <c r="E63" s="74">
        <f t="shared" si="39"/>
        <v>4456561.5158418221</v>
      </c>
      <c r="F63" s="74">
        <f t="shared" si="39"/>
        <v>1383916.2663773922</v>
      </c>
      <c r="G63" s="74">
        <f t="shared" si="39"/>
        <v>-595195.50951110548</v>
      </c>
      <c r="H63" s="74">
        <f t="shared" si="39"/>
        <v>-230160.09845113649</v>
      </c>
      <c r="I63" s="74">
        <f t="shared" si="39"/>
        <v>81167.819517324227</v>
      </c>
      <c r="J63" s="74">
        <f t="shared" si="39"/>
        <v>73220.607019872084</v>
      </c>
      <c r="K63" s="74">
        <f t="shared" si="39"/>
        <v>-75331.243334473285</v>
      </c>
      <c r="L63" s="74">
        <f t="shared" si="39"/>
        <v>-15512.067293400076</v>
      </c>
      <c r="M63" s="74">
        <f t="shared" si="39"/>
        <v>-134930.41155145003</v>
      </c>
      <c r="N63" s="74">
        <f t="shared" si="39"/>
        <v>-798236.82378149033</v>
      </c>
      <c r="O63" s="74">
        <f t="shared" si="39"/>
        <v>-208896.9284104649</v>
      </c>
      <c r="P63" s="74">
        <f t="shared" si="39"/>
        <v>38338.24009771159</v>
      </c>
      <c r="Q63" s="74">
        <f t="shared" si="39"/>
        <v>-15674.403367984516</v>
      </c>
      <c r="R63" s="74">
        <f t="shared" si="39"/>
        <v>-16909.761390891872</v>
      </c>
      <c r="S63" s="74">
        <f t="shared" si="39"/>
        <v>-44697.549163961696</v>
      </c>
      <c r="T63" s="74">
        <f t="shared" si="39"/>
        <v>-46704.207744382904</v>
      </c>
      <c r="U63" s="74">
        <f t="shared" si="39"/>
        <v>-6596.2544149389432</v>
      </c>
      <c r="V63" s="74">
        <f t="shared" si="39"/>
        <v>-34162.155623779196</v>
      </c>
    </row>
    <row r="64" spans="1:22" ht="16" customHeight="1" thickBot="1">
      <c r="A64" s="34" t="s">
        <v>63</v>
      </c>
      <c r="B64" s="75">
        <f t="shared" ref="B64:V64" si="40">C133-C91</f>
        <v>-15041949.905037209</v>
      </c>
      <c r="C64" s="75">
        <f t="shared" si="40"/>
        <v>-5734977.5345883649</v>
      </c>
      <c r="D64" s="75">
        <f t="shared" si="40"/>
        <v>1352262.2025465546</v>
      </c>
      <c r="E64" s="75">
        <f t="shared" si="40"/>
        <v>14030704.796497336</v>
      </c>
      <c r="F64" s="75">
        <f t="shared" si="40"/>
        <v>4859758.8090978535</v>
      </c>
      <c r="G64" s="75">
        <f t="shared" si="40"/>
        <v>-1651386.075251003</v>
      </c>
      <c r="H64" s="75">
        <f t="shared" si="40"/>
        <v>-695394.19108795188</v>
      </c>
      <c r="I64" s="75">
        <f t="shared" si="40"/>
        <v>255391.51104791934</v>
      </c>
      <c r="J64" s="75">
        <f t="shared" si="40"/>
        <v>236214.74332905107</v>
      </c>
      <c r="K64" s="75">
        <f t="shared" si="40"/>
        <v>-219033.8960026789</v>
      </c>
      <c r="L64" s="75">
        <f t="shared" si="40"/>
        <v>-58313.210555103782</v>
      </c>
      <c r="M64" s="75">
        <f t="shared" si="40"/>
        <v>-448503.83608035976</v>
      </c>
      <c r="N64" s="75">
        <f t="shared" si="40"/>
        <v>-2450767.7776602693</v>
      </c>
      <c r="O64" s="75">
        <f t="shared" si="40"/>
        <v>-723952.89612114849</v>
      </c>
      <c r="P64" s="75">
        <f t="shared" si="40"/>
        <v>98287.151026953594</v>
      </c>
      <c r="Q64" s="75">
        <f t="shared" si="40"/>
        <v>-43971.332212720677</v>
      </c>
      <c r="R64" s="75">
        <f t="shared" si="40"/>
        <v>-46691.546888949582</v>
      </c>
      <c r="S64" s="75">
        <f t="shared" si="40"/>
        <v>-138423.34710389387</v>
      </c>
      <c r="T64" s="75">
        <f t="shared" si="40"/>
        <v>-137933.65476231021</v>
      </c>
      <c r="U64" s="75">
        <f t="shared" si="40"/>
        <v>-15049.343826690674</v>
      </c>
      <c r="V64" s="75">
        <f t="shared" si="40"/>
        <v>-96631.00554000726</v>
      </c>
    </row>
    <row r="65" spans="1:23" ht="17" customHeight="1" thickTop="1">
      <c r="A65" s="7" t="s">
        <v>6</v>
      </c>
      <c r="B65" s="72">
        <f t="shared" ref="B65:V65" si="41">SUM(B45:B64)</f>
        <v>-286951789.40550399</v>
      </c>
      <c r="C65" s="72">
        <f t="shared" si="41"/>
        <v>-112716644.99458773</v>
      </c>
      <c r="D65" s="72">
        <f t="shared" si="41"/>
        <v>29877519.977917053</v>
      </c>
      <c r="E65" s="72">
        <f t="shared" si="41"/>
        <v>269811778.21289384</v>
      </c>
      <c r="F65" s="72">
        <f t="shared" si="41"/>
        <v>95731134.807893381</v>
      </c>
      <c r="G65" s="72">
        <f t="shared" si="41"/>
        <v>-34317293.436418727</v>
      </c>
      <c r="H65" s="72">
        <f t="shared" si="41"/>
        <v>-15498565.108450474</v>
      </c>
      <c r="I65" s="72">
        <f t="shared" si="41"/>
        <v>4949035.6551487576</v>
      </c>
      <c r="J65" s="72">
        <f t="shared" si="41"/>
        <v>3486628.5095619396</v>
      </c>
      <c r="K65" s="72">
        <f t="shared" si="41"/>
        <v>-4671036.7398941973</v>
      </c>
      <c r="L65" s="72">
        <f t="shared" si="41"/>
        <v>-1026211.9188250215</v>
      </c>
      <c r="M65" s="72">
        <f t="shared" si="41"/>
        <v>-8456722.8857384734</v>
      </c>
      <c r="N65" s="72">
        <f t="shared" si="41"/>
        <v>-50447783.833796903</v>
      </c>
      <c r="O65" s="72">
        <f t="shared" si="41"/>
        <v>-15212909.631245391</v>
      </c>
      <c r="P65" s="72">
        <f t="shared" si="41"/>
        <v>2313994.6182384156</v>
      </c>
      <c r="Q65" s="72">
        <f t="shared" si="41"/>
        <v>-796434.61880460975</v>
      </c>
      <c r="R65" s="72">
        <f t="shared" si="41"/>
        <v>-917063.4704848812</v>
      </c>
      <c r="S65" s="72">
        <f t="shared" si="41"/>
        <v>-2822533.5901352586</v>
      </c>
      <c r="T65" s="72">
        <f t="shared" si="41"/>
        <v>-2917096.7702125087</v>
      </c>
      <c r="U65" s="72">
        <f t="shared" si="41"/>
        <v>-256466.95832300576</v>
      </c>
      <c r="V65" s="72">
        <f t="shared" si="41"/>
        <v>-2117207.3341416018</v>
      </c>
    </row>
    <row r="66" spans="1:23">
      <c r="A66" s="7" t="s">
        <v>110</v>
      </c>
      <c r="B66" s="72">
        <f>SUM($B$65:B65)</f>
        <v>-286951789.40550399</v>
      </c>
      <c r="C66" s="72">
        <f>SUM($B$65:C65)</f>
        <v>-399668434.40009171</v>
      </c>
      <c r="D66" s="72">
        <f>SUM($B$65:D65)</f>
        <v>-369790914.42217463</v>
      </c>
      <c r="E66" s="72">
        <f>SUM($B$65:E65)</f>
        <v>-99979136.209280789</v>
      </c>
      <c r="F66" s="72">
        <f>SUM($B$65:F65)</f>
        <v>-4248001.4013874084</v>
      </c>
      <c r="G66" s="72">
        <f>SUM($B$65:G65)</f>
        <v>-38565294.837806135</v>
      </c>
      <c r="H66" s="72">
        <f>SUM($B$65:H65)</f>
        <v>-54063859.946256608</v>
      </c>
      <c r="I66" s="72">
        <f>SUM($B$65:I65)</f>
        <v>-49114824.291107848</v>
      </c>
      <c r="J66" s="72">
        <f>SUM($B$65:J65)</f>
        <v>-45628195.781545907</v>
      </c>
      <c r="K66" s="72">
        <f>SUM($B$65:K65)</f>
        <v>-50299232.521440104</v>
      </c>
      <c r="L66" s="72">
        <f>SUM($B$65:L65)</f>
        <v>-51325444.440265127</v>
      </c>
      <c r="M66" s="72">
        <f>SUM($B$65:M65)</f>
        <v>-59782167.326003596</v>
      </c>
      <c r="N66" s="72">
        <f>SUM($B$65:N65)</f>
        <v>-110229951.1598005</v>
      </c>
      <c r="O66" s="72">
        <f>SUM($B$65:O65)</f>
        <v>-125442860.79104589</v>
      </c>
      <c r="P66" s="72">
        <f>SUM($B$65:P65)</f>
        <v>-123128866.17280747</v>
      </c>
      <c r="Q66" s="72">
        <f>SUM($B$65:Q65)</f>
        <v>-123925300.79161207</v>
      </c>
      <c r="R66" s="72">
        <f>SUM($B$65:R65)</f>
        <v>-124842364.26209696</v>
      </c>
      <c r="S66" s="72">
        <f>SUM($B$65:S65)</f>
        <v>-127664897.85223222</v>
      </c>
      <c r="T66" s="72">
        <f>SUM($B$65:T65)</f>
        <v>-130581994.62244472</v>
      </c>
      <c r="U66" s="72">
        <f>SUM($B$65:U65)</f>
        <v>-130838461.58076772</v>
      </c>
      <c r="V66" s="72">
        <f>SUM($B$65:V65)</f>
        <v>-132955668.91490932</v>
      </c>
    </row>
    <row r="70" spans="1:23" ht="26" customHeight="1">
      <c r="A70" s="135" t="s">
        <v>112</v>
      </c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>
      <c r="A71" s="114" t="s">
        <v>113</v>
      </c>
      <c r="B71" s="115" t="s">
        <v>34</v>
      </c>
      <c r="C71" s="13">
        <v>43951</v>
      </c>
      <c r="D71" s="13">
        <v>43982</v>
      </c>
      <c r="E71" s="13">
        <v>44012</v>
      </c>
      <c r="F71" s="13">
        <v>44043</v>
      </c>
      <c r="G71" s="13">
        <v>44074</v>
      </c>
      <c r="H71" s="13">
        <v>44104</v>
      </c>
      <c r="I71" s="13">
        <v>44135</v>
      </c>
      <c r="J71" s="13">
        <v>44165</v>
      </c>
      <c r="K71" s="14">
        <v>44196</v>
      </c>
      <c r="L71" s="13">
        <v>44227</v>
      </c>
      <c r="M71" s="14">
        <v>44255</v>
      </c>
      <c r="N71" s="13">
        <v>44286</v>
      </c>
      <c r="O71" s="14">
        <v>44316</v>
      </c>
      <c r="P71" s="13">
        <v>44347</v>
      </c>
      <c r="Q71" s="14">
        <v>44377</v>
      </c>
      <c r="R71" s="13">
        <v>44408</v>
      </c>
      <c r="S71" s="14">
        <v>44439</v>
      </c>
      <c r="T71" s="13">
        <v>44469</v>
      </c>
      <c r="U71" s="13">
        <v>44500</v>
      </c>
      <c r="V71" s="14">
        <v>44530</v>
      </c>
      <c r="W71" s="13">
        <v>44561</v>
      </c>
    </row>
    <row r="72" spans="1:23">
      <c r="A72" s="114" t="s">
        <v>114</v>
      </c>
      <c r="B72" s="114" t="s">
        <v>64</v>
      </c>
      <c r="C72" s="76">
        <v>4937346.1843711706</v>
      </c>
      <c r="D72" s="76">
        <v>1723178.1940083541</v>
      </c>
      <c r="E72" s="76">
        <v>-272037.85967828159</v>
      </c>
      <c r="F72" s="76">
        <v>71618.558632757457</v>
      </c>
      <c r="G72" s="76">
        <v>115814.376785753</v>
      </c>
      <c r="H72" s="76">
        <v>246346.5280765169</v>
      </c>
      <c r="I72" s="76">
        <v>252081.30731577679</v>
      </c>
      <c r="J72" s="76">
        <v>8870.7198237889006</v>
      </c>
      <c r="K72" s="76">
        <v>135233.8237569801</v>
      </c>
      <c r="L72" s="76">
        <v>366293.86738699902</v>
      </c>
      <c r="M72" s="76">
        <v>83226.47891103907</v>
      </c>
      <c r="N72" s="76">
        <v>751214.65681907907</v>
      </c>
      <c r="O72" s="76">
        <v>3809667.211042779</v>
      </c>
      <c r="P72" s="76">
        <v>1076893.4059582241</v>
      </c>
      <c r="Q72" s="76">
        <v>-145916.32180910421</v>
      </c>
      <c r="R72" s="76">
        <v>60367.189435969944</v>
      </c>
      <c r="S72" s="76">
        <v>68072.142979950426</v>
      </c>
      <c r="T72" s="76">
        <v>186356.6916908944</v>
      </c>
      <c r="U72" s="76">
        <v>181037.43803841161</v>
      </c>
      <c r="V72" s="76">
        <v>15604.3456248579</v>
      </c>
      <c r="W72" s="76">
        <v>110125.13339991171</v>
      </c>
    </row>
    <row r="73" spans="1:23">
      <c r="A73" s="114" t="s">
        <v>114</v>
      </c>
      <c r="B73" s="114" t="s">
        <v>75</v>
      </c>
      <c r="C73" s="76">
        <v>2476675.8764851671</v>
      </c>
      <c r="D73" s="76">
        <v>886764.24548988766</v>
      </c>
      <c r="E73" s="76">
        <v>-163101.3338441528</v>
      </c>
      <c r="F73" s="76">
        <v>35106.919496991548</v>
      </c>
      <c r="G73" s="76">
        <v>57494.885691725583</v>
      </c>
      <c r="H73" s="76">
        <v>139558.24409606631</v>
      </c>
      <c r="I73" s="76">
        <v>155790.08312019089</v>
      </c>
      <c r="J73" s="76">
        <v>-3782.7144112600599</v>
      </c>
      <c r="K73" s="76">
        <v>87249.566642842037</v>
      </c>
      <c r="L73" s="76">
        <v>241229.90093352599</v>
      </c>
      <c r="M73" s="76">
        <v>49065.324061010942</v>
      </c>
      <c r="N73" s="76">
        <v>452542.64833056019</v>
      </c>
      <c r="O73" s="76">
        <v>2691598.200436343</v>
      </c>
      <c r="P73" s="76">
        <v>782780.51336942671</v>
      </c>
      <c r="Q73" s="76">
        <v>-119345.9433635462</v>
      </c>
      <c r="R73" s="76">
        <v>44969.75513517551</v>
      </c>
      <c r="S73" s="76">
        <v>51893.113958637899</v>
      </c>
      <c r="T73" s="76">
        <v>149914.07709123689</v>
      </c>
      <c r="U73" s="76">
        <v>155412.96985962469</v>
      </c>
      <c r="V73" s="76">
        <v>7937.6429797223946</v>
      </c>
      <c r="W73" s="76">
        <v>108798.2781280817</v>
      </c>
    </row>
    <row r="74" spans="1:23">
      <c r="A74" s="114" t="s">
        <v>114</v>
      </c>
      <c r="B74" s="114" t="s">
        <v>76</v>
      </c>
      <c r="C74" s="76">
        <v>5968498.7585988725</v>
      </c>
      <c r="D74" s="76">
        <v>2100217.0725383461</v>
      </c>
      <c r="E74" s="76">
        <v>-371265.09915605781</v>
      </c>
      <c r="F74" s="76">
        <v>96542.677111620113</v>
      </c>
      <c r="G74" s="76">
        <v>138256.74464208781</v>
      </c>
      <c r="H74" s="76">
        <v>335989.06697001628</v>
      </c>
      <c r="I74" s="76">
        <v>362208.13268061797</v>
      </c>
      <c r="J74" s="76">
        <v>26033.125190849689</v>
      </c>
      <c r="K74" s="76">
        <v>224988.86676769779</v>
      </c>
      <c r="L74" s="76">
        <v>571904.70702596754</v>
      </c>
      <c r="M74" s="76">
        <v>134754.4036539587</v>
      </c>
      <c r="N74" s="76">
        <v>1110595.7189130241</v>
      </c>
      <c r="O74" s="76">
        <v>6322865.6815892374</v>
      </c>
      <c r="P74" s="76">
        <v>1789670.9105752071</v>
      </c>
      <c r="Q74" s="76">
        <v>-290794.86058762082</v>
      </c>
      <c r="R74" s="76">
        <v>114163.0580083597</v>
      </c>
      <c r="S74" s="76">
        <v>125202.77414414589</v>
      </c>
      <c r="T74" s="76">
        <v>355509.2834446078</v>
      </c>
      <c r="U74" s="76">
        <v>364351.66592198401</v>
      </c>
      <c r="V74" s="76">
        <v>42865.095575117193</v>
      </c>
      <c r="W74" s="76">
        <v>263355.93967439962</v>
      </c>
    </row>
    <row r="75" spans="1:23">
      <c r="A75" s="114" t="s">
        <v>114</v>
      </c>
      <c r="B75" s="114" t="s">
        <v>44</v>
      </c>
      <c r="C75" s="76">
        <v>15667553.81102079</v>
      </c>
      <c r="D75" s="76">
        <v>5258933.1861224361</v>
      </c>
      <c r="E75" s="76">
        <v>-986755.04210725683</v>
      </c>
      <c r="F75" s="76">
        <v>289344.83596279228</v>
      </c>
      <c r="G75" s="76">
        <v>400744.78448197589</v>
      </c>
      <c r="H75" s="76">
        <v>817221.51209131081</v>
      </c>
      <c r="I75" s="76">
        <v>871048.27134491317</v>
      </c>
      <c r="J75" s="76">
        <v>71881.389048748213</v>
      </c>
      <c r="K75" s="76">
        <v>538669.2752774863</v>
      </c>
      <c r="L75" s="76">
        <v>1322140.350646141</v>
      </c>
      <c r="M75" s="76">
        <v>309254.70565523847</v>
      </c>
      <c r="N75" s="76">
        <v>2721148.0394821218</v>
      </c>
      <c r="O75" s="76">
        <v>14583658.426477831</v>
      </c>
      <c r="P75" s="76">
        <v>3905104.9766591531</v>
      </c>
      <c r="Q75" s="76">
        <v>-683290.80889097345</v>
      </c>
      <c r="R75" s="76">
        <v>269919.35964818893</v>
      </c>
      <c r="S75" s="76">
        <v>295092.19423203159</v>
      </c>
      <c r="T75" s="76">
        <v>766335.79377423949</v>
      </c>
      <c r="U75" s="76">
        <v>783061.35611445003</v>
      </c>
      <c r="V75" s="76">
        <v>100234.2235710004</v>
      </c>
      <c r="W75" s="76">
        <v>548292.97490159725</v>
      </c>
    </row>
    <row r="76" spans="1:23">
      <c r="A76" s="114" t="s">
        <v>114</v>
      </c>
      <c r="B76" s="114" t="s">
        <v>77</v>
      </c>
      <c r="C76" s="76">
        <v>1979446.379799806</v>
      </c>
      <c r="D76" s="76">
        <v>802526.94485278812</v>
      </c>
      <c r="E76" s="76">
        <v>-102056.9480526642</v>
      </c>
      <c r="F76" s="76">
        <v>20020.78906157098</v>
      </c>
      <c r="G76" s="76">
        <v>22526.911170127889</v>
      </c>
      <c r="H76" s="76">
        <v>112675.7727421602</v>
      </c>
      <c r="I76" s="76">
        <v>130642.5332020205</v>
      </c>
      <c r="J76" s="76">
        <v>-9432.334087135323</v>
      </c>
      <c r="K76" s="76">
        <v>88497.313751680806</v>
      </c>
      <c r="L76" s="76">
        <v>307538.12594631122</v>
      </c>
      <c r="M76" s="76">
        <v>45409.016706340597</v>
      </c>
      <c r="N76" s="76">
        <v>349712.27407142101</v>
      </c>
      <c r="O76" s="76">
        <v>2558499.512891361</v>
      </c>
      <c r="P76" s="76">
        <v>796906.20547822677</v>
      </c>
      <c r="Q76" s="76">
        <v>-97599.163589080315</v>
      </c>
      <c r="R76" s="76">
        <v>39196.415492139997</v>
      </c>
      <c r="S76" s="76">
        <v>36041.132823654603</v>
      </c>
      <c r="T76" s="76">
        <v>143042.9138392859</v>
      </c>
      <c r="U76" s="76">
        <v>151931.55152381741</v>
      </c>
      <c r="V76" s="76">
        <v>5081.5621592939697</v>
      </c>
      <c r="W76" s="76">
        <v>123332.79140555111</v>
      </c>
    </row>
    <row r="77" spans="1:23">
      <c r="A77" s="114" t="s">
        <v>114</v>
      </c>
      <c r="B77" s="114" t="s">
        <v>78</v>
      </c>
      <c r="C77" s="76">
        <v>15186048.049859609</v>
      </c>
      <c r="D77" s="76">
        <v>6305798.1553504616</v>
      </c>
      <c r="E77" s="76">
        <v>-594530.05228394025</v>
      </c>
      <c r="F77" s="76">
        <v>280610.40782565199</v>
      </c>
      <c r="G77" s="76">
        <v>270949.16753740993</v>
      </c>
      <c r="H77" s="76">
        <v>736158.31140593369</v>
      </c>
      <c r="I77" s="76">
        <v>853369.11477235635</v>
      </c>
      <c r="J77" s="76">
        <v>-265182.27071959933</v>
      </c>
      <c r="K77" s="76">
        <v>711066.59862587554</v>
      </c>
      <c r="L77" s="76">
        <v>2407277.974644593</v>
      </c>
      <c r="M77" s="76">
        <v>383460.4220561629</v>
      </c>
      <c r="N77" s="76">
        <v>3041241.1973578981</v>
      </c>
      <c r="O77" s="76">
        <v>19605314.271020811</v>
      </c>
      <c r="P77" s="76">
        <v>6339495.4080414092</v>
      </c>
      <c r="Q77" s="76">
        <v>-716214.43601069949</v>
      </c>
      <c r="R77" s="76">
        <v>353231.06834408193</v>
      </c>
      <c r="S77" s="76">
        <v>316402.69348618633</v>
      </c>
      <c r="T77" s="76">
        <v>1023819.127505889</v>
      </c>
      <c r="U77" s="76">
        <v>1056788.8169815999</v>
      </c>
      <c r="V77" s="76">
        <v>-86594.865115876819</v>
      </c>
      <c r="W77" s="76">
        <v>913325.28833077976</v>
      </c>
    </row>
    <row r="78" spans="1:23">
      <c r="A78" s="114" t="s">
        <v>114</v>
      </c>
      <c r="B78" s="114" t="s">
        <v>47</v>
      </c>
      <c r="C78" s="76">
        <v>17741444.084664281</v>
      </c>
      <c r="D78" s="76">
        <v>6490278.9676546697</v>
      </c>
      <c r="E78" s="76">
        <v>-1047746.462854151</v>
      </c>
      <c r="F78" s="76">
        <v>307445.75373378728</v>
      </c>
      <c r="G78" s="76">
        <v>400063.5979007117</v>
      </c>
      <c r="H78" s="76">
        <v>977611.70953571855</v>
      </c>
      <c r="I78" s="76">
        <v>1081043.273448332</v>
      </c>
      <c r="J78" s="76">
        <v>30758.004580523269</v>
      </c>
      <c r="K78" s="76">
        <v>729272.69829757791</v>
      </c>
      <c r="L78" s="76">
        <v>1956769.344311551</v>
      </c>
      <c r="M78" s="76">
        <v>422086.36437222903</v>
      </c>
      <c r="N78" s="76">
        <v>3406131.723810649</v>
      </c>
      <c r="O78" s="76">
        <v>20365033.468767349</v>
      </c>
      <c r="P78" s="76">
        <v>5897836.8905552821</v>
      </c>
      <c r="Q78" s="76">
        <v>-921440.73684791708</v>
      </c>
      <c r="R78" s="76">
        <v>377651.37466549902</v>
      </c>
      <c r="S78" s="76">
        <v>396972.40002200502</v>
      </c>
      <c r="T78" s="76">
        <v>1137988.812477747</v>
      </c>
      <c r="U78" s="76">
        <v>1179345.6976003051</v>
      </c>
      <c r="V78" s="76">
        <v>115104.3179946648</v>
      </c>
      <c r="W78" s="76">
        <v>903038.99889979931</v>
      </c>
    </row>
    <row r="79" spans="1:23">
      <c r="A79" s="114" t="s">
        <v>114</v>
      </c>
      <c r="B79" s="114" t="s">
        <v>79</v>
      </c>
      <c r="C79" s="76">
        <v>2119369.3261235869</v>
      </c>
      <c r="D79" s="76">
        <v>803150.51613606128</v>
      </c>
      <c r="E79" s="76">
        <v>-163412.88503683</v>
      </c>
      <c r="F79" s="76">
        <v>11569.753430686491</v>
      </c>
      <c r="G79" s="76">
        <v>52340.655458465219</v>
      </c>
      <c r="H79" s="76">
        <v>93888.676585856127</v>
      </c>
      <c r="I79" s="76">
        <v>115349.81411910729</v>
      </c>
      <c r="J79" s="76">
        <v>20831.21797699271</v>
      </c>
      <c r="K79" s="76">
        <v>76048.127183757504</v>
      </c>
      <c r="L79" s="76">
        <v>163873.65098541131</v>
      </c>
      <c r="M79" s="76">
        <v>38835.385576862493</v>
      </c>
      <c r="N79" s="76">
        <v>356985.91496600391</v>
      </c>
      <c r="O79" s="76">
        <v>1825115.854572633</v>
      </c>
      <c r="P79" s="76">
        <v>545921.32240300986</v>
      </c>
      <c r="Q79" s="76">
        <v>-98545.314990598941</v>
      </c>
      <c r="R79" s="76">
        <v>21675.250993471029</v>
      </c>
      <c r="S79" s="76">
        <v>32403.135815615518</v>
      </c>
      <c r="T79" s="76">
        <v>87872.699991685324</v>
      </c>
      <c r="U79" s="76">
        <v>96351.185003000093</v>
      </c>
      <c r="V79" s="76">
        <v>15851.743061204999</v>
      </c>
      <c r="W79" s="76">
        <v>62316.296486054547</v>
      </c>
    </row>
    <row r="80" spans="1:23">
      <c r="A80" s="114" t="s">
        <v>114</v>
      </c>
      <c r="B80" s="114" t="s">
        <v>80</v>
      </c>
      <c r="C80" s="76">
        <v>13568236.388631839</v>
      </c>
      <c r="D80" s="76">
        <v>5080311.0899138954</v>
      </c>
      <c r="E80" s="76">
        <v>-982251.28596984223</v>
      </c>
      <c r="F80" s="76">
        <v>148175.99675146749</v>
      </c>
      <c r="G80" s="76">
        <v>304159.59856788639</v>
      </c>
      <c r="H80" s="76">
        <v>738087.0210923613</v>
      </c>
      <c r="I80" s="76">
        <v>869116.41958735208</v>
      </c>
      <c r="J80" s="76">
        <v>-43840.431956745437</v>
      </c>
      <c r="K80" s="76">
        <v>553647.52289491985</v>
      </c>
      <c r="L80" s="76">
        <v>1404444.879890491</v>
      </c>
      <c r="M80" s="76">
        <v>279666.20395743393</v>
      </c>
      <c r="N80" s="76">
        <v>2592602.1391139622</v>
      </c>
      <c r="O80" s="76">
        <v>15876614.58427145</v>
      </c>
      <c r="P80" s="76">
        <v>4847794.776041911</v>
      </c>
      <c r="Q80" s="76">
        <v>-807219.56675477733</v>
      </c>
      <c r="R80" s="76">
        <v>235168.15638055271</v>
      </c>
      <c r="S80" s="76">
        <v>294725.51769485109</v>
      </c>
      <c r="T80" s="76">
        <v>875132.20027018117</v>
      </c>
      <c r="U80" s="76">
        <v>927388.14464899991</v>
      </c>
      <c r="V80" s="76">
        <v>32951.31567807815</v>
      </c>
      <c r="W80" s="76">
        <v>677792.63333965756</v>
      </c>
    </row>
    <row r="81" spans="1:23">
      <c r="A81" s="114" t="s">
        <v>114</v>
      </c>
      <c r="B81" s="114" t="s">
        <v>49</v>
      </c>
      <c r="C81" s="76">
        <v>8526890.0485153999</v>
      </c>
      <c r="D81" s="76">
        <v>2964536.2928348309</v>
      </c>
      <c r="E81" s="76">
        <v>-534792.38755695277</v>
      </c>
      <c r="F81" s="76">
        <v>114297.85617452989</v>
      </c>
      <c r="G81" s="76">
        <v>210179.5187918194</v>
      </c>
      <c r="H81" s="76">
        <v>425128.11122433178</v>
      </c>
      <c r="I81" s="76">
        <v>456145.81147985731</v>
      </c>
      <c r="J81" s="76">
        <v>32386.371961485791</v>
      </c>
      <c r="K81" s="76">
        <v>253036.9039829016</v>
      </c>
      <c r="L81" s="76">
        <v>704126.44377733406</v>
      </c>
      <c r="M81" s="76">
        <v>142490.4584032686</v>
      </c>
      <c r="N81" s="76">
        <v>1349559.2486231399</v>
      </c>
      <c r="O81" s="76">
        <v>7100128.2788559282</v>
      </c>
      <c r="P81" s="76">
        <v>1963766.8283174741</v>
      </c>
      <c r="Q81" s="76">
        <v>-310032.36738048069</v>
      </c>
      <c r="R81" s="76">
        <v>112152.7856523466</v>
      </c>
      <c r="S81" s="76">
        <v>134346.8344449763</v>
      </c>
      <c r="T81" s="76">
        <v>354897.89902120578</v>
      </c>
      <c r="U81" s="76">
        <v>359252.82947587402</v>
      </c>
      <c r="V81" s="76">
        <v>40238.901901590289</v>
      </c>
      <c r="W81" s="76">
        <v>228495.29534308671</v>
      </c>
    </row>
    <row r="82" spans="1:23">
      <c r="A82" s="114" t="s">
        <v>114</v>
      </c>
      <c r="B82" s="114" t="s">
        <v>81</v>
      </c>
      <c r="C82" s="76">
        <v>25440317.424399931</v>
      </c>
      <c r="D82" s="76">
        <v>11065320.43085492</v>
      </c>
      <c r="E82" s="76">
        <v>-1950628.8877147019</v>
      </c>
      <c r="F82" s="76">
        <v>-18533.352739360798</v>
      </c>
      <c r="G82" s="76">
        <v>303783.99393514742</v>
      </c>
      <c r="H82" s="76">
        <v>1461578.3317363239</v>
      </c>
      <c r="I82" s="76">
        <v>1817930.680757765</v>
      </c>
      <c r="J82" s="76">
        <v>-166793.9003592869</v>
      </c>
      <c r="K82" s="76">
        <v>1130819.4753214039</v>
      </c>
      <c r="L82" s="76">
        <v>3195135.7521388819</v>
      </c>
      <c r="M82" s="76">
        <v>533429.77821827843</v>
      </c>
      <c r="N82" s="76">
        <v>4538942.4233137071</v>
      </c>
      <c r="O82" s="76">
        <v>33254266.874532782</v>
      </c>
      <c r="P82" s="76">
        <v>11518524.613033431</v>
      </c>
      <c r="Q82" s="76">
        <v>-1663810.038756975</v>
      </c>
      <c r="R82" s="76">
        <v>305622.71541186702</v>
      </c>
      <c r="S82" s="76">
        <v>455413.46177015587</v>
      </c>
      <c r="T82" s="76">
        <v>1848718.7776343359</v>
      </c>
      <c r="U82" s="76">
        <v>2018651.528991695</v>
      </c>
      <c r="V82" s="76">
        <v>-16258.042236875321</v>
      </c>
      <c r="W82" s="76">
        <v>1498854.392148098</v>
      </c>
    </row>
    <row r="83" spans="1:23">
      <c r="A83" s="114" t="s">
        <v>114</v>
      </c>
      <c r="B83" s="114" t="s">
        <v>82</v>
      </c>
      <c r="C83" s="76">
        <v>6606783.6766777923</v>
      </c>
      <c r="D83" s="76">
        <v>2533106.805462915</v>
      </c>
      <c r="E83" s="76">
        <v>-431594.34625558922</v>
      </c>
      <c r="F83" s="76">
        <v>70824.781935457402</v>
      </c>
      <c r="G83" s="76">
        <v>120254.1908857243</v>
      </c>
      <c r="H83" s="76">
        <v>377691.84440842061</v>
      </c>
      <c r="I83" s="76">
        <v>432536.38040406018</v>
      </c>
      <c r="J83" s="76">
        <v>25400.964397164251</v>
      </c>
      <c r="K83" s="76">
        <v>283679.29857080418</v>
      </c>
      <c r="L83" s="76">
        <v>800791.84177005442</v>
      </c>
      <c r="M83" s="76">
        <v>152798.10999286949</v>
      </c>
      <c r="N83" s="76">
        <v>1219168.1229883039</v>
      </c>
      <c r="O83" s="76">
        <v>8096751.2779029068</v>
      </c>
      <c r="P83" s="76">
        <v>2443030.7257681</v>
      </c>
      <c r="Q83" s="76">
        <v>-380219.75293408782</v>
      </c>
      <c r="R83" s="76">
        <v>127462.7530158407</v>
      </c>
      <c r="S83" s="76">
        <v>143077.18246845339</v>
      </c>
      <c r="T83" s="76">
        <v>459327.49179824098</v>
      </c>
      <c r="U83" s="76">
        <v>485258.41714586847</v>
      </c>
      <c r="V83" s="76">
        <v>52525.996437835573</v>
      </c>
      <c r="W83" s="76">
        <v>373407.13813619188</v>
      </c>
    </row>
    <row r="84" spans="1:23">
      <c r="A84" s="114" t="s">
        <v>114</v>
      </c>
      <c r="B84" s="114" t="s">
        <v>83</v>
      </c>
      <c r="C84" s="76">
        <v>83892405.985930637</v>
      </c>
      <c r="D84" s="76">
        <v>31037399.997341789</v>
      </c>
      <c r="E84" s="76">
        <v>-5750155.0335333711</v>
      </c>
      <c r="F84" s="76">
        <v>808010.71062952222</v>
      </c>
      <c r="G84" s="76">
        <v>1704381.757247953</v>
      </c>
      <c r="H84" s="76">
        <v>4872009.577583489</v>
      </c>
      <c r="I84" s="76">
        <v>5388517.3750270847</v>
      </c>
      <c r="J84" s="76">
        <v>534757.14138062345</v>
      </c>
      <c r="K84" s="76">
        <v>3286600.5489188931</v>
      </c>
      <c r="L84" s="76">
        <v>8151961.3904841794</v>
      </c>
      <c r="M84" s="76">
        <v>1918041.803630753</v>
      </c>
      <c r="N84" s="76">
        <v>15762916.765821811</v>
      </c>
      <c r="O84" s="76">
        <v>94196361.482032731</v>
      </c>
      <c r="P84" s="76">
        <v>28335876.253818762</v>
      </c>
      <c r="Q84" s="76">
        <v>-4566883.6282152887</v>
      </c>
      <c r="R84" s="76">
        <v>1421938.442814358</v>
      </c>
      <c r="S84" s="76">
        <v>1739258.4656755619</v>
      </c>
      <c r="T84" s="76">
        <v>5424683.3486151015</v>
      </c>
      <c r="U84" s="76">
        <v>5601366.4188007228</v>
      </c>
      <c r="V84" s="76">
        <v>689304.70638053201</v>
      </c>
      <c r="W84" s="76">
        <v>3984897.0242582639</v>
      </c>
    </row>
    <row r="85" spans="1:23">
      <c r="A85" s="114" t="s">
        <v>114</v>
      </c>
      <c r="B85" s="114" t="s">
        <v>84</v>
      </c>
      <c r="C85" s="76">
        <v>41009985.548535287</v>
      </c>
      <c r="D85" s="76">
        <v>14877385.7923143</v>
      </c>
      <c r="E85" s="76">
        <v>-2465187.9336509509</v>
      </c>
      <c r="F85" s="76">
        <v>567636.6206480962</v>
      </c>
      <c r="G85" s="76">
        <v>881442.08072172233</v>
      </c>
      <c r="H85" s="76">
        <v>2373420.8324926989</v>
      </c>
      <c r="I85" s="76">
        <v>2531190.4962001438</v>
      </c>
      <c r="J85" s="76">
        <v>232233.3578255329</v>
      </c>
      <c r="K85" s="76">
        <v>1517816.5618929409</v>
      </c>
      <c r="L85" s="76">
        <v>3952730.63346049</v>
      </c>
      <c r="M85" s="76">
        <v>961674.07862252183</v>
      </c>
      <c r="N85" s="76">
        <v>7638168.4474286065</v>
      </c>
      <c r="O85" s="76">
        <v>43865490.999441572</v>
      </c>
      <c r="P85" s="76">
        <v>12828037.21176656</v>
      </c>
      <c r="Q85" s="76">
        <v>-1903170.6090433721</v>
      </c>
      <c r="R85" s="76">
        <v>752552.52019129705</v>
      </c>
      <c r="S85" s="76">
        <v>838610.66132246412</v>
      </c>
      <c r="T85" s="76">
        <v>2514862.299926539</v>
      </c>
      <c r="U85" s="76">
        <v>2553644.273893733</v>
      </c>
      <c r="V85" s="76">
        <v>315845.50840689318</v>
      </c>
      <c r="W85" s="76">
        <v>1808549.717839502</v>
      </c>
    </row>
    <row r="86" spans="1:23">
      <c r="A86" s="114" t="s">
        <v>114</v>
      </c>
      <c r="B86" s="114" t="s">
        <v>85</v>
      </c>
      <c r="C86" s="76">
        <v>7468660.3275665306</v>
      </c>
      <c r="D86" s="76">
        <v>2522158.0298711369</v>
      </c>
      <c r="E86" s="76">
        <v>-522628.11202969222</v>
      </c>
      <c r="F86" s="76">
        <v>94811.831168472418</v>
      </c>
      <c r="G86" s="76">
        <v>171252.35568924181</v>
      </c>
      <c r="H86" s="76">
        <v>421029.9212264251</v>
      </c>
      <c r="I86" s="76">
        <v>448908.87437432719</v>
      </c>
      <c r="J86" s="76">
        <v>60141.800452307478</v>
      </c>
      <c r="K86" s="76">
        <v>252260.3727232689</v>
      </c>
      <c r="L86" s="76">
        <v>621426.95878965047</v>
      </c>
      <c r="M86" s="76">
        <v>143500.04164296039</v>
      </c>
      <c r="N86" s="76">
        <v>1290660.640167451</v>
      </c>
      <c r="O86" s="76">
        <v>7251384.8597708261</v>
      </c>
      <c r="P86" s="76">
        <v>1993469.8429575791</v>
      </c>
      <c r="Q86" s="76">
        <v>-351427.27651851933</v>
      </c>
      <c r="R86" s="76">
        <v>119717.3510618804</v>
      </c>
      <c r="S86" s="76">
        <v>142245.8570361383</v>
      </c>
      <c r="T86" s="76">
        <v>401627.43410725292</v>
      </c>
      <c r="U86" s="76">
        <v>409876.45966681628</v>
      </c>
      <c r="V86" s="76">
        <v>59397.587853763427</v>
      </c>
      <c r="W86" s="76">
        <v>276727.32380294648</v>
      </c>
    </row>
    <row r="87" spans="1:23">
      <c r="A87" s="114" t="s">
        <v>114</v>
      </c>
      <c r="B87" s="114" t="s">
        <v>57</v>
      </c>
      <c r="C87" s="76">
        <v>24829838.574477509</v>
      </c>
      <c r="D87" s="76">
        <v>9255929.5678916015</v>
      </c>
      <c r="E87" s="76">
        <v>-1356693.579286023</v>
      </c>
      <c r="F87" s="76">
        <v>395566.25740246219</v>
      </c>
      <c r="G87" s="76">
        <v>551470.62457228964</v>
      </c>
      <c r="H87" s="76">
        <v>1365520.0725988711</v>
      </c>
      <c r="I87" s="76">
        <v>1450519.869473466</v>
      </c>
      <c r="J87" s="76">
        <v>75449.792221532902</v>
      </c>
      <c r="K87" s="76">
        <v>963191.94484121073</v>
      </c>
      <c r="L87" s="76">
        <v>2477870.8128246199</v>
      </c>
      <c r="M87" s="76">
        <v>629580.77607026498</v>
      </c>
      <c r="N87" s="76">
        <v>4850869.3470514826</v>
      </c>
      <c r="O87" s="76">
        <v>26857902.321764071</v>
      </c>
      <c r="P87" s="76">
        <v>8057175.0639584977</v>
      </c>
      <c r="Q87" s="76">
        <v>-1162418.295343814</v>
      </c>
      <c r="R87" s="76">
        <v>472892.60059913638</v>
      </c>
      <c r="S87" s="76">
        <v>509411.99715019681</v>
      </c>
      <c r="T87" s="76">
        <v>1509579.178055861</v>
      </c>
      <c r="U87" s="76">
        <v>1520300.2069762149</v>
      </c>
      <c r="V87" s="76">
        <v>161377.9623931711</v>
      </c>
      <c r="W87" s="76">
        <v>1103375.09468052</v>
      </c>
    </row>
    <row r="88" spans="1:23">
      <c r="A88" s="114" t="s">
        <v>114</v>
      </c>
      <c r="B88" s="114" t="s">
        <v>86</v>
      </c>
      <c r="C88" s="76">
        <v>2399558.537005892</v>
      </c>
      <c r="D88" s="76">
        <v>923963.13472283736</v>
      </c>
      <c r="E88" s="76">
        <v>-221513.9400147234</v>
      </c>
      <c r="F88" s="76">
        <v>7190.5772463284429</v>
      </c>
      <c r="G88" s="76">
        <v>50876.833377870149</v>
      </c>
      <c r="H88" s="76">
        <v>130568.2113174706</v>
      </c>
      <c r="I88" s="76">
        <v>165374.26036081009</v>
      </c>
      <c r="J88" s="76">
        <v>-1778.631642347696</v>
      </c>
      <c r="K88" s="76">
        <v>95053.12296303593</v>
      </c>
      <c r="L88" s="76">
        <v>241932.16666323011</v>
      </c>
      <c r="M88" s="76">
        <v>41578.279637652849</v>
      </c>
      <c r="N88" s="76">
        <v>424619.9359570985</v>
      </c>
      <c r="O88" s="76">
        <v>2885633.981808098</v>
      </c>
      <c r="P88" s="76">
        <v>899835.08608842338</v>
      </c>
      <c r="Q88" s="76">
        <v>-167305.17397739569</v>
      </c>
      <c r="R88" s="76">
        <v>32047.56260276206</v>
      </c>
      <c r="S88" s="76">
        <v>51239.278793499529</v>
      </c>
      <c r="T88" s="76">
        <v>155041.23683343211</v>
      </c>
      <c r="U88" s="76">
        <v>172630.23238675861</v>
      </c>
      <c r="V88" s="76">
        <v>6892.618889598808</v>
      </c>
      <c r="W88" s="76">
        <v>122831.73233534511</v>
      </c>
    </row>
    <row r="89" spans="1:23">
      <c r="A89" s="114" t="s">
        <v>114</v>
      </c>
      <c r="B89" s="114" t="s">
        <v>87</v>
      </c>
      <c r="C89" s="76">
        <v>3133316.2632379639</v>
      </c>
      <c r="D89" s="76">
        <v>1261052.3663930299</v>
      </c>
      <c r="E89" s="76">
        <v>-159393.8366685783</v>
      </c>
      <c r="F89" s="76">
        <v>32384.84628436602</v>
      </c>
      <c r="G89" s="76">
        <v>59357.900902794703</v>
      </c>
      <c r="H89" s="76">
        <v>178057.58334826221</v>
      </c>
      <c r="I89" s="76">
        <v>190601.35992468559</v>
      </c>
      <c r="J89" s="76">
        <v>-6594.9457420541094</v>
      </c>
      <c r="K89" s="76">
        <v>117962.01405271659</v>
      </c>
      <c r="L89" s="76">
        <v>290361.86870085372</v>
      </c>
      <c r="M89" s="76">
        <v>80392.642007937189</v>
      </c>
      <c r="N89" s="76">
        <v>631511.67649476998</v>
      </c>
      <c r="O89" s="76">
        <v>3512240.9285222841</v>
      </c>
      <c r="P89" s="76">
        <v>1178278.676634388</v>
      </c>
      <c r="Q89" s="76">
        <v>-130160.5524107447</v>
      </c>
      <c r="R89" s="76">
        <v>51197.5287064328</v>
      </c>
      <c r="S89" s="76">
        <v>59338.904215067851</v>
      </c>
      <c r="T89" s="76">
        <v>201375.35970495371</v>
      </c>
      <c r="U89" s="76">
        <v>199743.5250088808</v>
      </c>
      <c r="V89" s="76">
        <v>7115.1123212689472</v>
      </c>
      <c r="W89" s="76">
        <v>135245.10007564601</v>
      </c>
    </row>
    <row r="90" spans="1:23">
      <c r="A90" s="114" t="s">
        <v>114</v>
      </c>
      <c r="B90" s="114" t="s">
        <v>88</v>
      </c>
      <c r="C90" s="76">
        <v>5055092.8677948639</v>
      </c>
      <c r="D90" s="76">
        <v>1678369.916091603</v>
      </c>
      <c r="E90" s="76">
        <v>-342133.95007834933</v>
      </c>
      <c r="F90" s="76">
        <v>93022.065173554918</v>
      </c>
      <c r="G90" s="76">
        <v>126616.65810504981</v>
      </c>
      <c r="H90" s="76">
        <v>287274.9544405911</v>
      </c>
      <c r="I90" s="76">
        <v>313879.95710733591</v>
      </c>
      <c r="J90" s="76">
        <v>32787.172777220578</v>
      </c>
      <c r="K90" s="76">
        <v>185326.85197665991</v>
      </c>
      <c r="L90" s="76">
        <v>502208.28889648861</v>
      </c>
      <c r="M90" s="76">
        <v>103413.7819560006</v>
      </c>
      <c r="N90" s="76">
        <v>899536.07700966706</v>
      </c>
      <c r="O90" s="76">
        <v>5321578.8252099352</v>
      </c>
      <c r="P90" s="76">
        <v>1392646.189403099</v>
      </c>
      <c r="Q90" s="76">
        <v>-255588.2673180768</v>
      </c>
      <c r="R90" s="76">
        <v>104496.0224532298</v>
      </c>
      <c r="S90" s="76">
        <v>112731.742605946</v>
      </c>
      <c r="T90" s="76">
        <v>297983.66109307809</v>
      </c>
      <c r="U90" s="76">
        <v>311361.38496255269</v>
      </c>
      <c r="V90" s="76">
        <v>43975.029432926283</v>
      </c>
      <c r="W90" s="76">
        <v>227747.7041585281</v>
      </c>
    </row>
    <row r="91" spans="1:23">
      <c r="A91" s="114" t="s">
        <v>114</v>
      </c>
      <c r="B91" s="114" t="s">
        <v>63</v>
      </c>
      <c r="C91" s="76">
        <v>15877984.47178423</v>
      </c>
      <c r="D91" s="76">
        <v>5788636.6762951165</v>
      </c>
      <c r="E91" s="76">
        <v>-838497.2346471888</v>
      </c>
      <c r="F91" s="76">
        <v>259481.22810847551</v>
      </c>
      <c r="G91" s="76">
        <v>350014.19956775173</v>
      </c>
      <c r="H91" s="76">
        <v>896738.56406853313</v>
      </c>
      <c r="I91" s="76">
        <v>928927.29638557986</v>
      </c>
      <c r="J91" s="76">
        <v>59621.268563057223</v>
      </c>
      <c r="K91" s="76">
        <v>570849.96433262876</v>
      </c>
      <c r="L91" s="76">
        <v>1460225.9733511989</v>
      </c>
      <c r="M91" s="76">
        <v>388754.7370340256</v>
      </c>
      <c r="N91" s="76">
        <v>2990025.5738690668</v>
      </c>
      <c r="O91" s="76">
        <v>16338451.851068409</v>
      </c>
      <c r="P91" s="76">
        <v>4826352.6408076556</v>
      </c>
      <c r="Q91" s="76">
        <v>-655247.67351302353</v>
      </c>
      <c r="R91" s="76">
        <v>293142.21475147159</v>
      </c>
      <c r="S91" s="76">
        <v>311276.97925966431</v>
      </c>
      <c r="T91" s="76">
        <v>922822.314025959</v>
      </c>
      <c r="U91" s="76">
        <v>919557.69841540162</v>
      </c>
      <c r="V91" s="76">
        <v>100328.95884460441</v>
      </c>
      <c r="W91" s="76">
        <v>644206.70360004844</v>
      </c>
    </row>
    <row r="92" spans="1:23">
      <c r="A92" s="114" t="s">
        <v>114</v>
      </c>
      <c r="B92" s="114" t="s">
        <v>6</v>
      </c>
      <c r="C92" s="77">
        <v>303885452.58548123</v>
      </c>
      <c r="D92" s="77">
        <v>113359017.38214099</v>
      </c>
      <c r="E92" s="77">
        <v>-19256376.210419301</v>
      </c>
      <c r="F92" s="77">
        <v>3685129.1140392302</v>
      </c>
      <c r="G92" s="77">
        <v>6291980.8360335073</v>
      </c>
      <c r="H92" s="77">
        <v>16986554.847041361</v>
      </c>
      <c r="I92" s="77">
        <v>18815181.311085779</v>
      </c>
      <c r="J92" s="77">
        <v>713747.09728139848</v>
      </c>
      <c r="K92" s="77">
        <v>11801270.852775279</v>
      </c>
      <c r="L92" s="77">
        <v>31140244.93262798</v>
      </c>
      <c r="M92" s="77">
        <v>6841412.7921668077</v>
      </c>
      <c r="N92" s="77">
        <v>56378152.571589828</v>
      </c>
      <c r="O92" s="77">
        <v>336318558.89197928</v>
      </c>
      <c r="P92" s="77">
        <v>101419397.5416358</v>
      </c>
      <c r="Q92" s="77">
        <v>-15426630.788256099</v>
      </c>
      <c r="R92" s="77">
        <v>5309564.1253640614</v>
      </c>
      <c r="S92" s="77">
        <v>6113756.4698992018</v>
      </c>
      <c r="T92" s="77">
        <v>18816890.600901719</v>
      </c>
      <c r="U92" s="77">
        <v>19447311.80141671</v>
      </c>
      <c r="V92" s="77">
        <v>1709779.7221533719</v>
      </c>
      <c r="W92" s="77">
        <v>14114715.56094401</v>
      </c>
    </row>
    <row r="93" spans="1:23">
      <c r="A93" s="114" t="s">
        <v>115</v>
      </c>
      <c r="B93" s="114" t="s">
        <v>64</v>
      </c>
      <c r="C93" s="76">
        <v>239477.24194998789</v>
      </c>
      <c r="D93" s="76">
        <v>8427.1838325994559</v>
      </c>
      <c r="E93" s="76">
        <v>128472.13256913111</v>
      </c>
      <c r="F93" s="76">
        <v>4690478.8751526121</v>
      </c>
      <c r="G93" s="76">
        <v>1637019.284307936</v>
      </c>
      <c r="H93" s="76">
        <v>-258435.9666943675</v>
      </c>
      <c r="I93" s="76">
        <v>68037.630701119575</v>
      </c>
      <c r="J93" s="76">
        <v>110023.6579464653</v>
      </c>
      <c r="K93" s="76">
        <v>234029.20167269101</v>
      </c>
      <c r="L93" s="76">
        <v>329664.4806482991</v>
      </c>
      <c r="M93" s="76">
        <v>74903.831019935169</v>
      </c>
      <c r="N93" s="76">
        <v>676093.19113717123</v>
      </c>
      <c r="O93" s="76">
        <v>3428700.4899385008</v>
      </c>
      <c r="P93" s="76">
        <v>969204.06536240189</v>
      </c>
      <c r="Q93" s="76">
        <v>-131324.6896281938</v>
      </c>
      <c r="R93" s="76">
        <v>54330.470492372937</v>
      </c>
      <c r="S93" s="76">
        <v>61264.928681955382</v>
      </c>
      <c r="T93" s="76">
        <v>167721.0225218049</v>
      </c>
      <c r="U93" s="76">
        <v>162933.69423457049</v>
      </c>
      <c r="V93" s="76">
        <v>14043.91106237211</v>
      </c>
      <c r="W93" s="76">
        <v>99112.620059920548</v>
      </c>
    </row>
    <row r="94" spans="1:23">
      <c r="A94" s="114" t="s">
        <v>115</v>
      </c>
      <c r="B94" s="114" t="s">
        <v>75</v>
      </c>
      <c r="C94" s="76">
        <v>148000.57896418139</v>
      </c>
      <c r="D94" s="76">
        <v>-3593.578690697057</v>
      </c>
      <c r="E94" s="76">
        <v>82887.088310699924</v>
      </c>
      <c r="F94" s="76">
        <v>2352842.0826609079</v>
      </c>
      <c r="G94" s="76">
        <v>842426.0332153932</v>
      </c>
      <c r="H94" s="76">
        <v>-154946.26715194521</v>
      </c>
      <c r="I94" s="76">
        <v>33351.573522141967</v>
      </c>
      <c r="J94" s="76">
        <v>54620.141407139286</v>
      </c>
      <c r="K94" s="76">
        <v>132580.33189126299</v>
      </c>
      <c r="L94" s="76">
        <v>217106.9108401734</v>
      </c>
      <c r="M94" s="76">
        <v>44158.791654909837</v>
      </c>
      <c r="N94" s="76">
        <v>407288.38349750423</v>
      </c>
      <c r="O94" s="76">
        <v>2422438.3803927079</v>
      </c>
      <c r="P94" s="76">
        <v>704502.46203248401</v>
      </c>
      <c r="Q94" s="76">
        <v>-107411.34902719159</v>
      </c>
      <c r="R94" s="76">
        <v>40472.779621657959</v>
      </c>
      <c r="S94" s="76">
        <v>46703.802562774108</v>
      </c>
      <c r="T94" s="76">
        <v>134922.66938211321</v>
      </c>
      <c r="U94" s="76">
        <v>139871.67287366229</v>
      </c>
      <c r="V94" s="76">
        <v>7143.8786817501559</v>
      </c>
      <c r="W94" s="76">
        <v>97918.450315273571</v>
      </c>
    </row>
    <row r="95" spans="1:23">
      <c r="A95" s="114" t="s">
        <v>115</v>
      </c>
      <c r="B95" s="114" t="s">
        <v>76</v>
      </c>
      <c r="C95" s="76">
        <v>344097.72604658699</v>
      </c>
      <c r="D95" s="76">
        <v>24731.468931307201</v>
      </c>
      <c r="E95" s="76">
        <v>213739.42342931291</v>
      </c>
      <c r="F95" s="76">
        <v>5670073.8206689274</v>
      </c>
      <c r="G95" s="76">
        <v>1995206.218911428</v>
      </c>
      <c r="H95" s="76">
        <v>-352701.84419825493</v>
      </c>
      <c r="I95" s="76">
        <v>91715.543256039105</v>
      </c>
      <c r="J95" s="76">
        <v>131343.9074099834</v>
      </c>
      <c r="K95" s="76">
        <v>319189.61362151551</v>
      </c>
      <c r="L95" s="76">
        <v>514714.23632337077</v>
      </c>
      <c r="M95" s="76">
        <v>121278.96328856279</v>
      </c>
      <c r="N95" s="76">
        <v>999536.14702172123</v>
      </c>
      <c r="O95" s="76">
        <v>5690579.1134303138</v>
      </c>
      <c r="P95" s="76">
        <v>1610703.819517686</v>
      </c>
      <c r="Q95" s="76">
        <v>-261715.37452885869</v>
      </c>
      <c r="R95" s="76">
        <v>102746.75220752371</v>
      </c>
      <c r="S95" s="76">
        <v>112682.4967297313</v>
      </c>
      <c r="T95" s="76">
        <v>319958.35510014702</v>
      </c>
      <c r="U95" s="76">
        <v>327916.49932978558</v>
      </c>
      <c r="V95" s="76">
        <v>38578.58601760547</v>
      </c>
      <c r="W95" s="76">
        <v>237020.3457069596</v>
      </c>
    </row>
    <row r="96" spans="1:23">
      <c r="A96" s="114" t="s">
        <v>115</v>
      </c>
      <c r="B96" s="114" t="s">
        <v>44</v>
      </c>
      <c r="C96" s="76">
        <v>827495.85777766746</v>
      </c>
      <c r="D96" s="76">
        <v>68287.319596310801</v>
      </c>
      <c r="E96" s="76">
        <v>511735.81151361199</v>
      </c>
      <c r="F96" s="76">
        <v>14884176.120469751</v>
      </c>
      <c r="G96" s="76">
        <v>4995986.5268163141</v>
      </c>
      <c r="H96" s="76">
        <v>-937417.290001894</v>
      </c>
      <c r="I96" s="76">
        <v>274877.59416465269</v>
      </c>
      <c r="J96" s="76">
        <v>380707.54525787721</v>
      </c>
      <c r="K96" s="76">
        <v>776360.43648674525</v>
      </c>
      <c r="L96" s="76">
        <v>1189926.3155815271</v>
      </c>
      <c r="M96" s="76">
        <v>278329.23508971458</v>
      </c>
      <c r="N96" s="76">
        <v>2449033.2355339099</v>
      </c>
      <c r="O96" s="76">
        <v>13125292.583830049</v>
      </c>
      <c r="P96" s="76">
        <v>3514594.478993237</v>
      </c>
      <c r="Q96" s="76">
        <v>-614961.72800187615</v>
      </c>
      <c r="R96" s="76">
        <v>242927.42368337</v>
      </c>
      <c r="S96" s="76">
        <v>265582.97480882838</v>
      </c>
      <c r="T96" s="76">
        <v>689702.21439681551</v>
      </c>
      <c r="U96" s="76">
        <v>704755.22050300508</v>
      </c>
      <c r="V96" s="76">
        <v>90210.801213900326</v>
      </c>
      <c r="W96" s="76">
        <v>493463.67741143762</v>
      </c>
    </row>
    <row r="97" spans="1:23">
      <c r="A97" s="114" t="s">
        <v>115</v>
      </c>
      <c r="B97" s="114" t="s">
        <v>77</v>
      </c>
      <c r="C97" s="76">
        <v>124110.4065419195</v>
      </c>
      <c r="D97" s="76">
        <v>-8960.7173827785573</v>
      </c>
      <c r="E97" s="76">
        <v>84072.448064096767</v>
      </c>
      <c r="F97" s="76">
        <v>1880474.060809816</v>
      </c>
      <c r="G97" s="76">
        <v>762400.59761014872</v>
      </c>
      <c r="H97" s="76">
        <v>-96954.100650030945</v>
      </c>
      <c r="I97" s="76">
        <v>19019.749608492431</v>
      </c>
      <c r="J97" s="76">
        <v>21400.565611621489</v>
      </c>
      <c r="K97" s="76">
        <v>107041.98410505211</v>
      </c>
      <c r="L97" s="76">
        <v>276784.31335168012</v>
      </c>
      <c r="M97" s="76">
        <v>40868.115035706542</v>
      </c>
      <c r="N97" s="76">
        <v>314741.04666427878</v>
      </c>
      <c r="O97" s="76">
        <v>2302649.5616022251</v>
      </c>
      <c r="P97" s="76">
        <v>717215.58493040409</v>
      </c>
      <c r="Q97" s="76">
        <v>-87839.247230172288</v>
      </c>
      <c r="R97" s="76">
        <v>35276.773942925996</v>
      </c>
      <c r="S97" s="76">
        <v>32437.019541289141</v>
      </c>
      <c r="T97" s="76">
        <v>128738.6224553573</v>
      </c>
      <c r="U97" s="76">
        <v>136738.39637143569</v>
      </c>
      <c r="V97" s="76">
        <v>4573.4059433645734</v>
      </c>
      <c r="W97" s="76">
        <v>110999.512264996</v>
      </c>
    </row>
    <row r="98" spans="1:23">
      <c r="A98" s="114" t="s">
        <v>115</v>
      </c>
      <c r="B98" s="114" t="s">
        <v>78</v>
      </c>
      <c r="C98" s="76">
        <v>810700.65903373854</v>
      </c>
      <c r="D98" s="76">
        <v>-251923.15718361939</v>
      </c>
      <c r="E98" s="76">
        <v>675513.2686945817</v>
      </c>
      <c r="F98" s="76">
        <v>14426745.647366621</v>
      </c>
      <c r="G98" s="76">
        <v>5990508.2475829395</v>
      </c>
      <c r="H98" s="76">
        <v>-564803.54966974317</v>
      </c>
      <c r="I98" s="76">
        <v>266579.88743436942</v>
      </c>
      <c r="J98" s="76">
        <v>257401.70916053941</v>
      </c>
      <c r="K98" s="76">
        <v>699350.395835637</v>
      </c>
      <c r="L98" s="76">
        <v>2166550.1771801342</v>
      </c>
      <c r="M98" s="76">
        <v>345114.3798505466</v>
      </c>
      <c r="N98" s="76">
        <v>2737117.0776221082</v>
      </c>
      <c r="O98" s="76">
        <v>17644782.84391873</v>
      </c>
      <c r="P98" s="76">
        <v>5705545.867237268</v>
      </c>
      <c r="Q98" s="76">
        <v>-644592.99240962951</v>
      </c>
      <c r="R98" s="76">
        <v>317907.96150967368</v>
      </c>
      <c r="S98" s="76">
        <v>284762.42413756758</v>
      </c>
      <c r="T98" s="76">
        <v>921437.21475529997</v>
      </c>
      <c r="U98" s="76">
        <v>951109.93528344017</v>
      </c>
      <c r="V98" s="76">
        <v>-77935.378604289144</v>
      </c>
      <c r="W98" s="76">
        <v>821992.75949770177</v>
      </c>
    </row>
    <row r="99" spans="1:23">
      <c r="A99" s="114" t="s">
        <v>115</v>
      </c>
      <c r="B99" s="114" t="s">
        <v>47</v>
      </c>
      <c r="C99" s="76">
        <v>1026991.109775915</v>
      </c>
      <c r="D99" s="76">
        <v>29220.10435149711</v>
      </c>
      <c r="E99" s="76">
        <v>692809.06338269904</v>
      </c>
      <c r="F99" s="76">
        <v>16854371.880431071</v>
      </c>
      <c r="G99" s="76">
        <v>6165765.0192719363</v>
      </c>
      <c r="H99" s="76">
        <v>-995359.13971144357</v>
      </c>
      <c r="I99" s="76">
        <v>292073.46604709793</v>
      </c>
      <c r="J99" s="76">
        <v>380060.41800567613</v>
      </c>
      <c r="K99" s="76">
        <v>928731.12405893253</v>
      </c>
      <c r="L99" s="76">
        <v>1761092.409880396</v>
      </c>
      <c r="M99" s="76">
        <v>379877.72793500609</v>
      </c>
      <c r="N99" s="76">
        <v>3065518.5514295842</v>
      </c>
      <c r="O99" s="76">
        <v>18328530.121890619</v>
      </c>
      <c r="P99" s="76">
        <v>5308053.2014997536</v>
      </c>
      <c r="Q99" s="76">
        <v>-829296.6631631254</v>
      </c>
      <c r="R99" s="76">
        <v>339886.23719894909</v>
      </c>
      <c r="S99" s="76">
        <v>357275.16001980449</v>
      </c>
      <c r="T99" s="76">
        <v>1024189.931229972</v>
      </c>
      <c r="U99" s="76">
        <v>1061411.1278402749</v>
      </c>
      <c r="V99" s="76">
        <v>103593.8861951983</v>
      </c>
      <c r="W99" s="76">
        <v>812735.09900981945</v>
      </c>
    </row>
    <row r="100" spans="1:23">
      <c r="A100" s="114" t="s">
        <v>115</v>
      </c>
      <c r="B100" s="114" t="s">
        <v>79</v>
      </c>
      <c r="C100" s="76">
        <v>109582.323413152</v>
      </c>
      <c r="D100" s="76">
        <v>19789.657078143078</v>
      </c>
      <c r="E100" s="76">
        <v>72245.720824569624</v>
      </c>
      <c r="F100" s="76">
        <v>2013400.8598174071</v>
      </c>
      <c r="G100" s="76">
        <v>762992.99032925814</v>
      </c>
      <c r="H100" s="76">
        <v>-155242.24078498851</v>
      </c>
      <c r="I100" s="76">
        <v>10991.26575915216</v>
      </c>
      <c r="J100" s="76">
        <v>49723.622685541952</v>
      </c>
      <c r="K100" s="76">
        <v>89194.242756563312</v>
      </c>
      <c r="L100" s="76">
        <v>147486.2858868702</v>
      </c>
      <c r="M100" s="76">
        <v>34951.847019176254</v>
      </c>
      <c r="N100" s="76">
        <v>321287.32346940349</v>
      </c>
      <c r="O100" s="76">
        <v>1642604.26911537</v>
      </c>
      <c r="P100" s="76">
        <v>491329.19016270892</v>
      </c>
      <c r="Q100" s="76">
        <v>-88690.783491539056</v>
      </c>
      <c r="R100" s="76">
        <v>19507.72589412392</v>
      </c>
      <c r="S100" s="76">
        <v>29162.822234053969</v>
      </c>
      <c r="T100" s="76">
        <v>79085.429992516787</v>
      </c>
      <c r="U100" s="76">
        <v>86716.06650270008</v>
      </c>
      <c r="V100" s="76">
        <v>14266.5687550845</v>
      </c>
      <c r="W100" s="76">
        <v>56084.666837449098</v>
      </c>
    </row>
    <row r="101" spans="1:23">
      <c r="A101" s="114" t="s">
        <v>115</v>
      </c>
      <c r="B101" s="114" t="s">
        <v>80</v>
      </c>
      <c r="C101" s="76">
        <v>825660.59860798449</v>
      </c>
      <c r="D101" s="76">
        <v>-41648.410358908157</v>
      </c>
      <c r="E101" s="76">
        <v>525965.14675017388</v>
      </c>
      <c r="F101" s="76">
        <v>12889824.569200249</v>
      </c>
      <c r="G101" s="76">
        <v>4826295.5354182003</v>
      </c>
      <c r="H101" s="76">
        <v>-933138.72167135007</v>
      </c>
      <c r="I101" s="76">
        <v>140767.19691389409</v>
      </c>
      <c r="J101" s="76">
        <v>288951.61863949208</v>
      </c>
      <c r="K101" s="76">
        <v>701182.67003774317</v>
      </c>
      <c r="L101" s="76">
        <v>1264000.3919014421</v>
      </c>
      <c r="M101" s="76">
        <v>251699.5835616905</v>
      </c>
      <c r="N101" s="76">
        <v>2333341.9252025662</v>
      </c>
      <c r="O101" s="76">
        <v>14288953.125844309</v>
      </c>
      <c r="P101" s="76">
        <v>4363015.2984377202</v>
      </c>
      <c r="Q101" s="76">
        <v>-726497.61007929966</v>
      </c>
      <c r="R101" s="76">
        <v>211651.3407424975</v>
      </c>
      <c r="S101" s="76">
        <v>265252.96592536598</v>
      </c>
      <c r="T101" s="76">
        <v>787618.98024316307</v>
      </c>
      <c r="U101" s="76">
        <v>834649.33018409996</v>
      </c>
      <c r="V101" s="76">
        <v>29656.18411027034</v>
      </c>
      <c r="W101" s="76">
        <v>610013.37000569177</v>
      </c>
    </row>
    <row r="102" spans="1:23">
      <c r="A102" s="114" t="s">
        <v>115</v>
      </c>
      <c r="B102" s="114" t="s">
        <v>49</v>
      </c>
      <c r="C102" s="76">
        <v>433338.52090586443</v>
      </c>
      <c r="D102" s="76">
        <v>30767.053363411502</v>
      </c>
      <c r="E102" s="76">
        <v>240385.05878375651</v>
      </c>
      <c r="F102" s="76">
        <v>8100545.5460896296</v>
      </c>
      <c r="G102" s="76">
        <v>2816309.4781930898</v>
      </c>
      <c r="H102" s="76">
        <v>-508052.76817910513</v>
      </c>
      <c r="I102" s="76">
        <v>108582.9633658034</v>
      </c>
      <c r="J102" s="76">
        <v>199670.54285222839</v>
      </c>
      <c r="K102" s="76">
        <v>403871.70566311531</v>
      </c>
      <c r="L102" s="76">
        <v>633713.79939960071</v>
      </c>
      <c r="M102" s="76">
        <v>128241.4125629418</v>
      </c>
      <c r="N102" s="76">
        <v>1214603.3237608259</v>
      </c>
      <c r="O102" s="76">
        <v>6390115.4509703359</v>
      </c>
      <c r="P102" s="76">
        <v>1767390.1454857269</v>
      </c>
      <c r="Q102" s="76">
        <v>-279029.1306424326</v>
      </c>
      <c r="R102" s="76">
        <v>100937.5070871119</v>
      </c>
      <c r="S102" s="76">
        <v>120912.1510004787</v>
      </c>
      <c r="T102" s="76">
        <v>319408.10911908519</v>
      </c>
      <c r="U102" s="76">
        <v>323327.54652828659</v>
      </c>
      <c r="V102" s="76">
        <v>36215.01171143126</v>
      </c>
      <c r="W102" s="76">
        <v>205645.765808778</v>
      </c>
    </row>
    <row r="103" spans="1:23">
      <c r="A103" s="114" t="s">
        <v>115</v>
      </c>
      <c r="B103" s="114" t="s">
        <v>81</v>
      </c>
      <c r="C103" s="76">
        <v>1727034.1467198769</v>
      </c>
      <c r="D103" s="76">
        <v>-158454.20534132249</v>
      </c>
      <c r="E103" s="76">
        <v>1074278.5015553329</v>
      </c>
      <c r="F103" s="76">
        <v>24168301.553179931</v>
      </c>
      <c r="G103" s="76">
        <v>10512054.409312179</v>
      </c>
      <c r="H103" s="76">
        <v>-1853097.4433289671</v>
      </c>
      <c r="I103" s="76">
        <v>-17606.685102392759</v>
      </c>
      <c r="J103" s="76">
        <v>288594.79423839011</v>
      </c>
      <c r="K103" s="76">
        <v>1388499.415149508</v>
      </c>
      <c r="L103" s="76">
        <v>2875622.1769249942</v>
      </c>
      <c r="M103" s="76">
        <v>480086.80039645062</v>
      </c>
      <c r="N103" s="76">
        <v>4085048.1809823359</v>
      </c>
      <c r="O103" s="76">
        <v>29928840.1870795</v>
      </c>
      <c r="P103" s="76">
        <v>10366672.15173009</v>
      </c>
      <c r="Q103" s="76">
        <v>-1497429.0348812779</v>
      </c>
      <c r="R103" s="76">
        <v>275060.44387068029</v>
      </c>
      <c r="S103" s="76">
        <v>409872.11559314042</v>
      </c>
      <c r="T103" s="76">
        <v>1663846.8998709021</v>
      </c>
      <c r="U103" s="76">
        <v>1816786.376092525</v>
      </c>
      <c r="V103" s="76">
        <v>-14632.238013187791</v>
      </c>
      <c r="W103" s="76">
        <v>1348968.9529332879</v>
      </c>
    </row>
    <row r="104" spans="1:23">
      <c r="A104" s="114" t="s">
        <v>115</v>
      </c>
      <c r="B104" s="114" t="s">
        <v>82</v>
      </c>
      <c r="C104" s="76">
        <v>410909.56138385722</v>
      </c>
      <c r="D104" s="76">
        <v>24130.91617730604</v>
      </c>
      <c r="E104" s="76">
        <v>269495.33364226401</v>
      </c>
      <c r="F104" s="76">
        <v>6276444.4928439027</v>
      </c>
      <c r="G104" s="76">
        <v>2406451.4651897689</v>
      </c>
      <c r="H104" s="76">
        <v>-410014.62894280971</v>
      </c>
      <c r="I104" s="76">
        <v>67283.542838684531</v>
      </c>
      <c r="J104" s="76">
        <v>114241.48134143811</v>
      </c>
      <c r="K104" s="76">
        <v>358807.25218799949</v>
      </c>
      <c r="L104" s="76">
        <v>720712.65759304899</v>
      </c>
      <c r="M104" s="76">
        <v>137518.29899358249</v>
      </c>
      <c r="N104" s="76">
        <v>1097251.310689474</v>
      </c>
      <c r="O104" s="76">
        <v>7287076.1501126159</v>
      </c>
      <c r="P104" s="76">
        <v>2198727.6531912899</v>
      </c>
      <c r="Q104" s="76">
        <v>-342197.77764067898</v>
      </c>
      <c r="R104" s="76">
        <v>114716.4777142566</v>
      </c>
      <c r="S104" s="76">
        <v>128769.464221608</v>
      </c>
      <c r="T104" s="76">
        <v>413394.7426184169</v>
      </c>
      <c r="U104" s="76">
        <v>436732.5754312817</v>
      </c>
      <c r="V104" s="76">
        <v>47273.396794052023</v>
      </c>
      <c r="W104" s="76">
        <v>336066.42432257271</v>
      </c>
    </row>
    <row r="105" spans="1:23">
      <c r="A105" s="114" t="s">
        <v>115</v>
      </c>
      <c r="B105" s="114" t="s">
        <v>83</v>
      </c>
      <c r="C105" s="76">
        <v>5119091.5062757302</v>
      </c>
      <c r="D105" s="76">
        <v>508019.28431159217</v>
      </c>
      <c r="E105" s="76">
        <v>3122270.5214729481</v>
      </c>
      <c r="F105" s="76">
        <v>79697785.686634094</v>
      </c>
      <c r="G105" s="76">
        <v>29485529.9974747</v>
      </c>
      <c r="H105" s="76">
        <v>-5462647.2818567026</v>
      </c>
      <c r="I105" s="76">
        <v>767610.17509804608</v>
      </c>
      <c r="J105" s="76">
        <v>1619162.669385555</v>
      </c>
      <c r="K105" s="76">
        <v>4628409.0987043148</v>
      </c>
      <c r="L105" s="76">
        <v>7336765.2514357613</v>
      </c>
      <c r="M105" s="76">
        <v>1726237.6232676781</v>
      </c>
      <c r="N105" s="76">
        <v>14186625.089239631</v>
      </c>
      <c r="O105" s="76">
        <v>84776725.333829463</v>
      </c>
      <c r="P105" s="76">
        <v>25502288.628436878</v>
      </c>
      <c r="Q105" s="76">
        <v>-4110195.2653937601</v>
      </c>
      <c r="R105" s="76">
        <v>1279744.5985329221</v>
      </c>
      <c r="S105" s="76">
        <v>1565332.6191080059</v>
      </c>
      <c r="T105" s="76">
        <v>4882215.013753592</v>
      </c>
      <c r="U105" s="76">
        <v>5041229.7769206511</v>
      </c>
      <c r="V105" s="76">
        <v>620374.23574247886</v>
      </c>
      <c r="W105" s="76">
        <v>3586407.321832438</v>
      </c>
    </row>
    <row r="106" spans="1:23">
      <c r="A106" s="114" t="s">
        <v>115</v>
      </c>
      <c r="B106" s="114" t="s">
        <v>84</v>
      </c>
      <c r="C106" s="76">
        <v>2404630.971390137</v>
      </c>
      <c r="D106" s="76">
        <v>220621.68993425631</v>
      </c>
      <c r="E106" s="76">
        <v>1441925.7337982941</v>
      </c>
      <c r="F106" s="76">
        <v>38959486.27110853</v>
      </c>
      <c r="G106" s="76">
        <v>14133516.50269858</v>
      </c>
      <c r="H106" s="76">
        <v>-2341928.536968403</v>
      </c>
      <c r="I106" s="76">
        <v>539254.78961569141</v>
      </c>
      <c r="J106" s="76">
        <v>837369.97668563621</v>
      </c>
      <c r="K106" s="76">
        <v>2254749.7908680639</v>
      </c>
      <c r="L106" s="76">
        <v>3557457.5701144412</v>
      </c>
      <c r="M106" s="76">
        <v>865506.67076026963</v>
      </c>
      <c r="N106" s="76">
        <v>6874351.6026857458</v>
      </c>
      <c r="O106" s="76">
        <v>39478941.899497412</v>
      </c>
      <c r="P106" s="76">
        <v>11545233.4905899</v>
      </c>
      <c r="Q106" s="76">
        <v>-1712853.548139035</v>
      </c>
      <c r="R106" s="76">
        <v>677297.26817216736</v>
      </c>
      <c r="S106" s="76">
        <v>754749.59519021772</v>
      </c>
      <c r="T106" s="76">
        <v>2263376.0699338862</v>
      </c>
      <c r="U106" s="76">
        <v>2298279.84650436</v>
      </c>
      <c r="V106" s="76">
        <v>284260.9575662039</v>
      </c>
      <c r="W106" s="76">
        <v>1627694.7460555511</v>
      </c>
    </row>
    <row r="107" spans="1:23">
      <c r="A107" s="114" t="s">
        <v>115</v>
      </c>
      <c r="B107" s="114" t="s">
        <v>85</v>
      </c>
      <c r="C107" s="76">
        <v>426463.43065561092</v>
      </c>
      <c r="D107" s="76">
        <v>57134.710429692102</v>
      </c>
      <c r="E107" s="76">
        <v>239647.35408710549</v>
      </c>
      <c r="F107" s="76">
        <v>7095227.3111882033</v>
      </c>
      <c r="G107" s="76">
        <v>2396050.128377581</v>
      </c>
      <c r="H107" s="76">
        <v>-496496.70642820752</v>
      </c>
      <c r="I107" s="76">
        <v>90071.239610048797</v>
      </c>
      <c r="J107" s="76">
        <v>162689.7379047797</v>
      </c>
      <c r="K107" s="76">
        <v>399978.42516510381</v>
      </c>
      <c r="L107" s="76">
        <v>559284.26291068539</v>
      </c>
      <c r="M107" s="76">
        <v>129150.0374786644</v>
      </c>
      <c r="N107" s="76">
        <v>1161594.576150706</v>
      </c>
      <c r="O107" s="76">
        <v>6526246.3737937436</v>
      </c>
      <c r="P107" s="76">
        <v>1794122.8586618211</v>
      </c>
      <c r="Q107" s="76">
        <v>-316284.54886666738</v>
      </c>
      <c r="R107" s="76">
        <v>107745.61595569229</v>
      </c>
      <c r="S107" s="76">
        <v>128021.2713325245</v>
      </c>
      <c r="T107" s="76">
        <v>361464.6906965276</v>
      </c>
      <c r="U107" s="76">
        <v>368888.81370013469</v>
      </c>
      <c r="V107" s="76">
        <v>53457.829068387087</v>
      </c>
      <c r="W107" s="76">
        <v>249054.59142265181</v>
      </c>
    </row>
    <row r="108" spans="1:23">
      <c r="A108" s="114" t="s">
        <v>115</v>
      </c>
      <c r="B108" s="114" t="s">
        <v>57</v>
      </c>
      <c r="C108" s="76">
        <v>1377993.875999792</v>
      </c>
      <c r="D108" s="76">
        <v>71677.30261045626</v>
      </c>
      <c r="E108" s="76">
        <v>915032.34759915015</v>
      </c>
      <c r="F108" s="76">
        <v>23588346.64575363</v>
      </c>
      <c r="G108" s="76">
        <v>8793133.0894970205</v>
      </c>
      <c r="H108" s="76">
        <v>-1288858.900321722</v>
      </c>
      <c r="I108" s="76">
        <v>375787.94453233911</v>
      </c>
      <c r="J108" s="76">
        <v>523897.09334367508</v>
      </c>
      <c r="K108" s="76">
        <v>1297244.068968927</v>
      </c>
      <c r="L108" s="76">
        <v>2230083.7315421579</v>
      </c>
      <c r="M108" s="76">
        <v>566622.69846323854</v>
      </c>
      <c r="N108" s="76">
        <v>4365782.4123463342</v>
      </c>
      <c r="O108" s="76">
        <v>24172112.08958767</v>
      </c>
      <c r="P108" s="76">
        <v>7251457.5575626483</v>
      </c>
      <c r="Q108" s="76">
        <v>-1046176.465809433</v>
      </c>
      <c r="R108" s="76">
        <v>425603.34053922282</v>
      </c>
      <c r="S108" s="76">
        <v>458470.79743517708</v>
      </c>
      <c r="T108" s="76">
        <v>1358621.260250275</v>
      </c>
      <c r="U108" s="76">
        <v>1368270.186278593</v>
      </c>
      <c r="V108" s="76">
        <v>145240.16615385399</v>
      </c>
      <c r="W108" s="76">
        <v>993037.58521246829</v>
      </c>
    </row>
    <row r="109" spans="1:23">
      <c r="A109" s="114" t="s">
        <v>115</v>
      </c>
      <c r="B109" s="114" t="s">
        <v>86</v>
      </c>
      <c r="C109" s="76">
        <v>157105.5473427696</v>
      </c>
      <c r="D109" s="76">
        <v>-1689.700060230311</v>
      </c>
      <c r="E109" s="76">
        <v>90300.46681488413</v>
      </c>
      <c r="F109" s="76">
        <v>2279580.6101555969</v>
      </c>
      <c r="G109" s="76">
        <v>877764.97798669548</v>
      </c>
      <c r="H109" s="76">
        <v>-210438.2430139872</v>
      </c>
      <c r="I109" s="76">
        <v>6831.0483840120214</v>
      </c>
      <c r="J109" s="76">
        <v>48332.991708976639</v>
      </c>
      <c r="K109" s="76">
        <v>124039.8007515971</v>
      </c>
      <c r="L109" s="76">
        <v>217738.94999690709</v>
      </c>
      <c r="M109" s="76">
        <v>37420.451673887568</v>
      </c>
      <c r="N109" s="76">
        <v>382157.94236138859</v>
      </c>
      <c r="O109" s="76">
        <v>2597070.5836272892</v>
      </c>
      <c r="P109" s="76">
        <v>809851.57747958112</v>
      </c>
      <c r="Q109" s="76">
        <v>-150574.65657965609</v>
      </c>
      <c r="R109" s="76">
        <v>28842.806342485859</v>
      </c>
      <c r="S109" s="76">
        <v>46115.350914149567</v>
      </c>
      <c r="T109" s="76">
        <v>139537.1131500889</v>
      </c>
      <c r="U109" s="76">
        <v>155367.20914808279</v>
      </c>
      <c r="V109" s="76">
        <v>6203.3570006389273</v>
      </c>
      <c r="W109" s="76">
        <v>110548.55910181061</v>
      </c>
    </row>
    <row r="110" spans="1:23">
      <c r="A110" s="114" t="s">
        <v>115</v>
      </c>
      <c r="B110" s="114" t="s">
        <v>87</v>
      </c>
      <c r="C110" s="76">
        <v>181071.2919284513</v>
      </c>
      <c r="D110" s="76">
        <v>-6265.1984549514036</v>
      </c>
      <c r="E110" s="76">
        <v>112063.91335008079</v>
      </c>
      <c r="F110" s="76">
        <v>2976650.450076066</v>
      </c>
      <c r="G110" s="76">
        <v>1197999.748073379</v>
      </c>
      <c r="H110" s="76">
        <v>-151424.1448351494</v>
      </c>
      <c r="I110" s="76">
        <v>30765.60397014772</v>
      </c>
      <c r="J110" s="76">
        <v>56390.005857654964</v>
      </c>
      <c r="K110" s="76">
        <v>169154.7041808491</v>
      </c>
      <c r="L110" s="76">
        <v>261325.68183076839</v>
      </c>
      <c r="M110" s="76">
        <v>72353.377807143479</v>
      </c>
      <c r="N110" s="76">
        <v>568360.50884529296</v>
      </c>
      <c r="O110" s="76">
        <v>3161016.8356700558</v>
      </c>
      <c r="P110" s="76">
        <v>1060450.8089709489</v>
      </c>
      <c r="Q110" s="76">
        <v>-117144.4971696703</v>
      </c>
      <c r="R110" s="76">
        <v>46077.775835789522</v>
      </c>
      <c r="S110" s="76">
        <v>53405.013793561069</v>
      </c>
      <c r="T110" s="76">
        <v>181237.8237344583</v>
      </c>
      <c r="U110" s="76">
        <v>179769.17250799271</v>
      </c>
      <c r="V110" s="76">
        <v>6403.6010891420528</v>
      </c>
      <c r="W110" s="76">
        <v>121720.59006808139</v>
      </c>
    </row>
    <row r="111" spans="1:23">
      <c r="A111" s="114" t="s">
        <v>115</v>
      </c>
      <c r="B111" s="114" t="s">
        <v>88</v>
      </c>
      <c r="C111" s="76">
        <v>298185.95925196912</v>
      </c>
      <c r="D111" s="76">
        <v>31147.81413835955</v>
      </c>
      <c r="E111" s="76">
        <v>176060.50937782691</v>
      </c>
      <c r="F111" s="76">
        <v>4802338.2244051201</v>
      </c>
      <c r="G111" s="76">
        <v>1594451.4202870231</v>
      </c>
      <c r="H111" s="76">
        <v>-325027.25257443183</v>
      </c>
      <c r="I111" s="76">
        <v>88370.961914877174</v>
      </c>
      <c r="J111" s="76">
        <v>120285.8251997973</v>
      </c>
      <c r="K111" s="76">
        <v>272911.20671856147</v>
      </c>
      <c r="L111" s="76">
        <v>451987.46000683983</v>
      </c>
      <c r="M111" s="76">
        <v>93072.403760400557</v>
      </c>
      <c r="N111" s="76">
        <v>809582.46930870041</v>
      </c>
      <c r="O111" s="76">
        <v>4789420.942688942</v>
      </c>
      <c r="P111" s="76">
        <v>1253381.5704627889</v>
      </c>
      <c r="Q111" s="76">
        <v>-230029.44058626911</v>
      </c>
      <c r="R111" s="76">
        <v>94046.420207906791</v>
      </c>
      <c r="S111" s="76">
        <v>101458.56834535141</v>
      </c>
      <c r="T111" s="76">
        <v>268185.29498377029</v>
      </c>
      <c r="U111" s="76">
        <v>280225.24646629742</v>
      </c>
      <c r="V111" s="76">
        <v>39577.526489633659</v>
      </c>
      <c r="W111" s="76">
        <v>204972.93374267529</v>
      </c>
    </row>
    <row r="112" spans="1:23">
      <c r="A112" s="114" t="s">
        <v>115</v>
      </c>
      <c r="B112" s="114" t="s">
        <v>63</v>
      </c>
      <c r="C112" s="76">
        <v>882480.9315663008</v>
      </c>
      <c r="D112" s="76">
        <v>56640.205134904361</v>
      </c>
      <c r="E112" s="76">
        <v>542307.46611599729</v>
      </c>
      <c r="F112" s="76">
        <v>15084085.24819502</v>
      </c>
      <c r="G112" s="76">
        <v>5499204.8424803615</v>
      </c>
      <c r="H112" s="76">
        <v>-796572.37291482929</v>
      </c>
      <c r="I112" s="76">
        <v>246507.16670305171</v>
      </c>
      <c r="J112" s="76">
        <v>332513.48958936421</v>
      </c>
      <c r="K112" s="76">
        <v>851901.63586510648</v>
      </c>
      <c r="L112" s="76">
        <v>1314203.376016079</v>
      </c>
      <c r="M112" s="76">
        <v>349879.26333062298</v>
      </c>
      <c r="N112" s="76">
        <v>2691023.01648216</v>
      </c>
      <c r="O112" s="76">
        <v>14704606.665961569</v>
      </c>
      <c r="P112" s="76">
        <v>4343717.37672689</v>
      </c>
      <c r="Q112" s="76">
        <v>-589722.90616172121</v>
      </c>
      <c r="R112" s="76">
        <v>263827.99327632447</v>
      </c>
      <c r="S112" s="76">
        <v>280149.2813336979</v>
      </c>
      <c r="T112" s="76">
        <v>830540.08262336312</v>
      </c>
      <c r="U112" s="76">
        <v>827601.92857386149</v>
      </c>
      <c r="V112" s="76">
        <v>90296.062960143958</v>
      </c>
      <c r="W112" s="76">
        <v>579786.03324004356</v>
      </c>
    </row>
    <row r="113" spans="1:23">
      <c r="A113" s="114" t="s">
        <v>115</v>
      </c>
      <c r="B113" s="114" t="s">
        <v>6</v>
      </c>
      <c r="C113" s="77">
        <v>17874422.245531499</v>
      </c>
      <c r="D113" s="77">
        <v>678059.74241732841</v>
      </c>
      <c r="E113" s="77">
        <v>11211207.310136519</v>
      </c>
      <c r="F113" s="77">
        <v>288691179.95620698</v>
      </c>
      <c r="G113" s="77">
        <v>107691066.5130339</v>
      </c>
      <c r="H113" s="77">
        <v>-18293557.399898332</v>
      </c>
      <c r="I113" s="77">
        <v>3500872.658337269</v>
      </c>
      <c r="J113" s="77">
        <v>5977381.7942318311</v>
      </c>
      <c r="K113" s="77">
        <v>16137227.104689291</v>
      </c>
      <c r="L113" s="77">
        <v>28026220.439365178</v>
      </c>
      <c r="M113" s="77">
        <v>6157271.5129501279</v>
      </c>
      <c r="N113" s="77">
        <v>50740337.314430848</v>
      </c>
      <c r="O113" s="77">
        <v>302686703.00278151</v>
      </c>
      <c r="P113" s="77">
        <v>91277457.787472233</v>
      </c>
      <c r="Q113" s="77">
        <v>-13883967.70943049</v>
      </c>
      <c r="R113" s="77">
        <v>4778607.7128276546</v>
      </c>
      <c r="S113" s="77">
        <v>5502380.8229092835</v>
      </c>
      <c r="T113" s="77">
        <v>16935201.540811561</v>
      </c>
      <c r="U113" s="77">
        <v>17502580.621275041</v>
      </c>
      <c r="V113" s="77">
        <v>1538801.7499380349</v>
      </c>
      <c r="W113" s="77">
        <v>12703244.004849611</v>
      </c>
    </row>
    <row r="114" spans="1:23">
      <c r="A114" s="114" t="s">
        <v>116</v>
      </c>
      <c r="B114" s="114" t="s">
        <v>64</v>
      </c>
      <c r="C114" s="76">
        <v>226873.1765841991</v>
      </c>
      <c r="D114" s="76">
        <v>7983.6478414100111</v>
      </c>
      <c r="E114" s="76">
        <v>121710.4413812821</v>
      </c>
      <c r="F114" s="76">
        <v>4443611.5659340536</v>
      </c>
      <c r="G114" s="76">
        <v>1550860.374607519</v>
      </c>
      <c r="H114" s="76">
        <v>-244834.07371045341</v>
      </c>
      <c r="I114" s="76">
        <v>64456.702769481722</v>
      </c>
      <c r="J114" s="76">
        <v>104232.93910717771</v>
      </c>
      <c r="K114" s="76">
        <v>221711.8752688652</v>
      </c>
      <c r="L114" s="76">
        <v>311349.78727894922</v>
      </c>
      <c r="M114" s="76">
        <v>70742.507074383204</v>
      </c>
      <c r="N114" s="76">
        <v>638532.45829621714</v>
      </c>
      <c r="O114" s="76">
        <v>3238217.1293863622</v>
      </c>
      <c r="P114" s="76">
        <v>915359.39506449061</v>
      </c>
      <c r="Q114" s="76">
        <v>-124028.8735377385</v>
      </c>
      <c r="R114" s="76">
        <v>51312.111020574448</v>
      </c>
      <c r="S114" s="76">
        <v>57861.32153295786</v>
      </c>
      <c r="T114" s="76">
        <v>158403.1879372602</v>
      </c>
      <c r="U114" s="76">
        <v>153881.8223326499</v>
      </c>
      <c r="V114" s="76">
        <v>13263.693781129219</v>
      </c>
      <c r="W114" s="76">
        <v>93606.363389924954</v>
      </c>
    </row>
    <row r="115" spans="1:23">
      <c r="A115" s="114" t="s">
        <v>116</v>
      </c>
      <c r="B115" s="114" t="s">
        <v>75</v>
      </c>
      <c r="C115" s="76">
        <v>140211.0748081718</v>
      </c>
      <c r="D115" s="76">
        <v>-3404.4429701340541</v>
      </c>
      <c r="E115" s="76">
        <v>78524.609978557841</v>
      </c>
      <c r="F115" s="76">
        <v>2229008.2888366501</v>
      </c>
      <c r="G115" s="76">
        <v>798087.82094089896</v>
      </c>
      <c r="H115" s="76">
        <v>-146791.20045973751</v>
      </c>
      <c r="I115" s="76">
        <v>31596.22754729239</v>
      </c>
      <c r="J115" s="76">
        <v>51745.397122553019</v>
      </c>
      <c r="K115" s="76">
        <v>125602.4196864597</v>
      </c>
      <c r="L115" s="76">
        <v>205045.41579349709</v>
      </c>
      <c r="M115" s="76">
        <v>41705.525451859292</v>
      </c>
      <c r="N115" s="76">
        <v>384661.25108097622</v>
      </c>
      <c r="O115" s="76">
        <v>2287858.470370891</v>
      </c>
      <c r="P115" s="76">
        <v>665363.43636401265</v>
      </c>
      <c r="Q115" s="76">
        <v>-101444.0518590143</v>
      </c>
      <c r="R115" s="76">
        <v>38224.291864899184</v>
      </c>
      <c r="S115" s="76">
        <v>44109.146864842223</v>
      </c>
      <c r="T115" s="76">
        <v>127426.96552755139</v>
      </c>
      <c r="U115" s="76">
        <v>132101.02438068099</v>
      </c>
      <c r="V115" s="76">
        <v>6746.9965327640357</v>
      </c>
      <c r="W115" s="76">
        <v>92478.536408869477</v>
      </c>
    </row>
    <row r="116" spans="1:23">
      <c r="A116" s="114" t="s">
        <v>116</v>
      </c>
      <c r="B116" s="114" t="s">
        <v>76</v>
      </c>
      <c r="C116" s="76">
        <v>325987.31941255619</v>
      </c>
      <c r="D116" s="76">
        <v>23429.812671764721</v>
      </c>
      <c r="E116" s="76">
        <v>202489.980090928</v>
      </c>
      <c r="F116" s="76">
        <v>5371648.8827389842</v>
      </c>
      <c r="G116" s="76">
        <v>1890195.3652845109</v>
      </c>
      <c r="H116" s="76">
        <v>-334138.58924045198</v>
      </c>
      <c r="I116" s="76">
        <v>86888.409400458098</v>
      </c>
      <c r="J116" s="76">
        <v>124431.070177879</v>
      </c>
      <c r="K116" s="76">
        <v>302390.16027301468</v>
      </c>
      <c r="L116" s="76">
        <v>486119.00097207242</v>
      </c>
      <c r="M116" s="76">
        <v>114541.24310586489</v>
      </c>
      <c r="N116" s="76">
        <v>944006.36107607</v>
      </c>
      <c r="O116" s="76">
        <v>5374435.8293508505</v>
      </c>
      <c r="P116" s="76">
        <v>1521220.2739889261</v>
      </c>
      <c r="Q116" s="76">
        <v>-247175.6314994776</v>
      </c>
      <c r="R116" s="76">
        <v>97038.599307105731</v>
      </c>
      <c r="S116" s="76">
        <v>106422.358022524</v>
      </c>
      <c r="T116" s="76">
        <v>302182.89092791663</v>
      </c>
      <c r="U116" s="76">
        <v>309698.91603368637</v>
      </c>
      <c r="V116" s="76">
        <v>36435.331238849612</v>
      </c>
      <c r="W116" s="76">
        <v>223852.5487232396</v>
      </c>
    </row>
    <row r="117" spans="1:23">
      <c r="A117" s="114" t="s">
        <v>116</v>
      </c>
      <c r="B117" s="114" t="s">
        <v>44</v>
      </c>
      <c r="C117" s="76">
        <v>783943.44421042188</v>
      </c>
      <c r="D117" s="76">
        <v>64693.250143873403</v>
      </c>
      <c r="E117" s="76">
        <v>484802.34774973767</v>
      </c>
      <c r="F117" s="76">
        <v>14100798.42991871</v>
      </c>
      <c r="G117" s="76">
        <v>4733039.867510193</v>
      </c>
      <c r="H117" s="76">
        <v>-888079.53789653117</v>
      </c>
      <c r="I117" s="76">
        <v>260410.35236651311</v>
      </c>
      <c r="J117" s="76">
        <v>360670.30603377841</v>
      </c>
      <c r="K117" s="76">
        <v>735499.3608821797</v>
      </c>
      <c r="L117" s="76">
        <v>1123819.2980492199</v>
      </c>
      <c r="M117" s="76">
        <v>262866.49980695272</v>
      </c>
      <c r="N117" s="76">
        <v>2312975.8335598041</v>
      </c>
      <c r="O117" s="76">
        <v>12396109.662506159</v>
      </c>
      <c r="P117" s="76">
        <v>3319339.2301602801</v>
      </c>
      <c r="Q117" s="76">
        <v>-580797.18755732744</v>
      </c>
      <c r="R117" s="76">
        <v>229431.45570096059</v>
      </c>
      <c r="S117" s="76">
        <v>250828.36509722681</v>
      </c>
      <c r="T117" s="76">
        <v>651385.42470810353</v>
      </c>
      <c r="U117" s="76">
        <v>665602.15269728249</v>
      </c>
      <c r="V117" s="76">
        <v>85199.090035350309</v>
      </c>
      <c r="W117" s="76">
        <v>466049.02866635763</v>
      </c>
    </row>
    <row r="118" spans="1:23">
      <c r="A118" s="114" t="s">
        <v>116</v>
      </c>
      <c r="B118" s="114" t="s">
        <v>77</v>
      </c>
      <c r="C118" s="76">
        <v>117578.27988181839</v>
      </c>
      <c r="D118" s="76">
        <v>-8489.1006784217916</v>
      </c>
      <c r="E118" s="76">
        <v>79647.582376512728</v>
      </c>
      <c r="F118" s="76">
        <v>1781501.741819826</v>
      </c>
      <c r="G118" s="76">
        <v>722274.25036750932</v>
      </c>
      <c r="H118" s="76">
        <v>-91851.253247397748</v>
      </c>
      <c r="I118" s="76">
        <v>18018.710155413879</v>
      </c>
      <c r="J118" s="76">
        <v>20274.220053115099</v>
      </c>
      <c r="K118" s="76">
        <v>101408.1954679441</v>
      </c>
      <c r="L118" s="76">
        <v>261407.40705436451</v>
      </c>
      <c r="M118" s="76">
        <v>38597.66420038951</v>
      </c>
      <c r="N118" s="76">
        <v>297255.43296070781</v>
      </c>
      <c r="O118" s="76">
        <v>2174724.5859576571</v>
      </c>
      <c r="P118" s="76">
        <v>677370.27465649275</v>
      </c>
      <c r="Q118" s="76">
        <v>-82959.28905071826</v>
      </c>
      <c r="R118" s="76">
        <v>33316.953168319</v>
      </c>
      <c r="S118" s="76">
        <v>30634.96290010641</v>
      </c>
      <c r="T118" s="76">
        <v>121586.476763393</v>
      </c>
      <c r="U118" s="76">
        <v>129141.81879524481</v>
      </c>
      <c r="V118" s="76">
        <v>4319.3278353998739</v>
      </c>
      <c r="W118" s="76">
        <v>104832.8726947184</v>
      </c>
    </row>
    <row r="119" spans="1:23">
      <c r="A119" s="114" t="s">
        <v>116</v>
      </c>
      <c r="B119" s="114" t="s">
        <v>78</v>
      </c>
      <c r="C119" s="76">
        <v>768032.20329512074</v>
      </c>
      <c r="D119" s="76">
        <v>-238664.0436476394</v>
      </c>
      <c r="E119" s="76">
        <v>639959.93876328797</v>
      </c>
      <c r="F119" s="76">
        <v>13667443.244873639</v>
      </c>
      <c r="G119" s="76">
        <v>5675218.3398154154</v>
      </c>
      <c r="H119" s="76">
        <v>-535077.04705554619</v>
      </c>
      <c r="I119" s="76">
        <v>252549.36704308691</v>
      </c>
      <c r="J119" s="76">
        <v>243854.25078366889</v>
      </c>
      <c r="K119" s="76">
        <v>662542.4802653403</v>
      </c>
      <c r="L119" s="76">
        <v>2046186.2784479039</v>
      </c>
      <c r="M119" s="76">
        <v>325941.35874773847</v>
      </c>
      <c r="N119" s="76">
        <v>2585055.017754213</v>
      </c>
      <c r="O119" s="76">
        <v>16664517.130367691</v>
      </c>
      <c r="P119" s="76">
        <v>5388571.0968351979</v>
      </c>
      <c r="Q119" s="76">
        <v>-608782.27060909453</v>
      </c>
      <c r="R119" s="76">
        <v>300246.40809246962</v>
      </c>
      <c r="S119" s="76">
        <v>268942.28946325829</v>
      </c>
      <c r="T119" s="76">
        <v>870246.25838000549</v>
      </c>
      <c r="U119" s="76">
        <v>898270.49443436007</v>
      </c>
      <c r="V119" s="76">
        <v>-73605.6353484953</v>
      </c>
      <c r="W119" s="76">
        <v>776326.49508116278</v>
      </c>
    </row>
    <row r="120" spans="1:23">
      <c r="A120" s="114" t="s">
        <v>116</v>
      </c>
      <c r="B120" s="114" t="s">
        <v>47</v>
      </c>
      <c r="C120" s="76">
        <v>972938.94610349881</v>
      </c>
      <c r="D120" s="76">
        <v>27682.204122470939</v>
      </c>
      <c r="E120" s="76">
        <v>656345.42846782017</v>
      </c>
      <c r="F120" s="76">
        <v>15967299.676197849</v>
      </c>
      <c r="G120" s="76">
        <v>5841251.0708892029</v>
      </c>
      <c r="H120" s="76">
        <v>-942971.8165687361</v>
      </c>
      <c r="I120" s="76">
        <v>276701.17836040858</v>
      </c>
      <c r="J120" s="76">
        <v>360057.23811064061</v>
      </c>
      <c r="K120" s="76">
        <v>879850.53858214675</v>
      </c>
      <c r="L120" s="76">
        <v>1663253.9426648179</v>
      </c>
      <c r="M120" s="76">
        <v>358773.40971639467</v>
      </c>
      <c r="N120" s="76">
        <v>2895211.9652390522</v>
      </c>
      <c r="O120" s="76">
        <v>17310278.448452249</v>
      </c>
      <c r="P120" s="76">
        <v>5013161.3569719894</v>
      </c>
      <c r="Q120" s="76">
        <v>-783224.6263207295</v>
      </c>
      <c r="R120" s="76">
        <v>321003.6684656741</v>
      </c>
      <c r="S120" s="76">
        <v>337426.5400187042</v>
      </c>
      <c r="T120" s="76">
        <v>967290.4906060847</v>
      </c>
      <c r="U120" s="76">
        <v>1002443.8429602589</v>
      </c>
      <c r="V120" s="76">
        <v>97838.670295465097</v>
      </c>
      <c r="W120" s="76">
        <v>767583.14906482934</v>
      </c>
    </row>
    <row r="121" spans="1:23">
      <c r="A121" s="114" t="s">
        <v>116</v>
      </c>
      <c r="B121" s="114" t="s">
        <v>79</v>
      </c>
      <c r="C121" s="76">
        <v>103814.83270719661</v>
      </c>
      <c r="D121" s="76">
        <v>18748.096179293439</v>
      </c>
      <c r="E121" s="76">
        <v>68443.314465381758</v>
      </c>
      <c r="F121" s="76">
        <v>1907432.393511228</v>
      </c>
      <c r="G121" s="76">
        <v>722835.46452245512</v>
      </c>
      <c r="H121" s="76">
        <v>-147071.59653314701</v>
      </c>
      <c r="I121" s="76">
        <v>10412.77808761784</v>
      </c>
      <c r="J121" s="76">
        <v>47106.5899126187</v>
      </c>
      <c r="K121" s="76">
        <v>84499.808927270511</v>
      </c>
      <c r="L121" s="76">
        <v>139292.6033375996</v>
      </c>
      <c r="M121" s="76">
        <v>33010.077740333123</v>
      </c>
      <c r="N121" s="76">
        <v>303438.02772110328</v>
      </c>
      <c r="O121" s="76">
        <v>1551348.476386738</v>
      </c>
      <c r="P121" s="76">
        <v>464033.12404255843</v>
      </c>
      <c r="Q121" s="76">
        <v>-83763.517742009091</v>
      </c>
      <c r="R121" s="76">
        <v>18423.963344450371</v>
      </c>
      <c r="S121" s="76">
        <v>27542.665443273188</v>
      </c>
      <c r="T121" s="76">
        <v>74691.794992932526</v>
      </c>
      <c r="U121" s="76">
        <v>81898.507252550073</v>
      </c>
      <c r="V121" s="76">
        <v>13473.981602024251</v>
      </c>
      <c r="W121" s="76">
        <v>52968.852013146367</v>
      </c>
    </row>
    <row r="122" spans="1:23">
      <c r="A122" s="114" t="s">
        <v>116</v>
      </c>
      <c r="B122" s="114" t="s">
        <v>80</v>
      </c>
      <c r="C122" s="76">
        <v>782204.7776286169</v>
      </c>
      <c r="D122" s="76">
        <v>-39456.388761070892</v>
      </c>
      <c r="E122" s="76">
        <v>498282.77060542791</v>
      </c>
      <c r="F122" s="76">
        <v>12211412.749768659</v>
      </c>
      <c r="G122" s="76">
        <v>4572279.9809225062</v>
      </c>
      <c r="H122" s="76">
        <v>-884026.15737285803</v>
      </c>
      <c r="I122" s="76">
        <v>133358.39707632081</v>
      </c>
      <c r="J122" s="76">
        <v>273743.63871109782</v>
      </c>
      <c r="K122" s="76">
        <v>664278.31898312515</v>
      </c>
      <c r="L122" s="76">
        <v>1193778.1479069169</v>
      </c>
      <c r="M122" s="76">
        <v>237716.27336381879</v>
      </c>
      <c r="N122" s="76">
        <v>2203711.818246868</v>
      </c>
      <c r="O122" s="76">
        <v>13495122.39663073</v>
      </c>
      <c r="P122" s="76">
        <v>4120625.5596356238</v>
      </c>
      <c r="Q122" s="76">
        <v>-686136.63174156076</v>
      </c>
      <c r="R122" s="76">
        <v>199892.93292346981</v>
      </c>
      <c r="S122" s="76">
        <v>250516.69004062339</v>
      </c>
      <c r="T122" s="76">
        <v>743862.37022965401</v>
      </c>
      <c r="U122" s="76">
        <v>788279.92295164987</v>
      </c>
      <c r="V122" s="76">
        <v>28008.618326366432</v>
      </c>
      <c r="W122" s="76">
        <v>576123.73833870888</v>
      </c>
    </row>
    <row r="123" spans="1:23">
      <c r="A123" s="114" t="s">
        <v>116</v>
      </c>
      <c r="B123" s="114" t="s">
        <v>49</v>
      </c>
      <c r="C123" s="76">
        <v>410531.2303318716</v>
      </c>
      <c r="D123" s="76">
        <v>29147.73476533722</v>
      </c>
      <c r="E123" s="76">
        <v>227733.2135846114</v>
      </c>
      <c r="F123" s="76">
        <v>7674201.0436638603</v>
      </c>
      <c r="G123" s="76">
        <v>2668082.6635513478</v>
      </c>
      <c r="H123" s="76">
        <v>-481313.14880125748</v>
      </c>
      <c r="I123" s="76">
        <v>102868.07055707691</v>
      </c>
      <c r="J123" s="76">
        <v>189161.5669126375</v>
      </c>
      <c r="K123" s="76">
        <v>382615.30010189873</v>
      </c>
      <c r="L123" s="76">
        <v>598507.47721073392</v>
      </c>
      <c r="M123" s="76">
        <v>121116.8896427783</v>
      </c>
      <c r="N123" s="76">
        <v>1147125.3613296689</v>
      </c>
      <c r="O123" s="76">
        <v>6035109.0370275388</v>
      </c>
      <c r="P123" s="76">
        <v>1669201.8040698529</v>
      </c>
      <c r="Q123" s="76">
        <v>-263527.51227340859</v>
      </c>
      <c r="R123" s="76">
        <v>95329.86780449457</v>
      </c>
      <c r="S123" s="76">
        <v>114194.80927822991</v>
      </c>
      <c r="T123" s="76">
        <v>301663.21416802489</v>
      </c>
      <c r="U123" s="76">
        <v>305364.90505449288</v>
      </c>
      <c r="V123" s="76">
        <v>34203.066616351753</v>
      </c>
      <c r="W123" s="76">
        <v>194221.00104162371</v>
      </c>
    </row>
    <row r="124" spans="1:23">
      <c r="A124" s="114" t="s">
        <v>116</v>
      </c>
      <c r="B124" s="114" t="s">
        <v>81</v>
      </c>
      <c r="C124" s="76">
        <v>1636137.6126819891</v>
      </c>
      <c r="D124" s="76">
        <v>-150114.5103233582</v>
      </c>
      <c r="E124" s="76">
        <v>1017737.5277892631</v>
      </c>
      <c r="F124" s="76">
        <v>22896285.681959938</v>
      </c>
      <c r="G124" s="76">
        <v>9958788.3877694327</v>
      </c>
      <c r="H124" s="76">
        <v>-1755565.998943232</v>
      </c>
      <c r="I124" s="76">
        <v>-16680.01746542472</v>
      </c>
      <c r="J124" s="76">
        <v>273405.59454163269</v>
      </c>
      <c r="K124" s="76">
        <v>1315420.498562692</v>
      </c>
      <c r="L124" s="76">
        <v>2715865.3893180499</v>
      </c>
      <c r="M124" s="76">
        <v>453415.31148553657</v>
      </c>
      <c r="N124" s="76">
        <v>3858101.059816651</v>
      </c>
      <c r="O124" s="76">
        <v>28266126.843352869</v>
      </c>
      <c r="P124" s="76">
        <v>9790745.9210784137</v>
      </c>
      <c r="Q124" s="76">
        <v>-1414238.532943429</v>
      </c>
      <c r="R124" s="76">
        <v>259779.3081000869</v>
      </c>
      <c r="S124" s="76">
        <v>387101.44250463252</v>
      </c>
      <c r="T124" s="76">
        <v>1571410.9609891849</v>
      </c>
      <c r="U124" s="76">
        <v>1715853.799642941</v>
      </c>
      <c r="V124" s="76">
        <v>-13819.33590134402</v>
      </c>
      <c r="W124" s="76">
        <v>1274026.233325883</v>
      </c>
    </row>
    <row r="125" spans="1:23">
      <c r="A125" s="114" t="s">
        <v>116</v>
      </c>
      <c r="B125" s="114" t="s">
        <v>82</v>
      </c>
      <c r="C125" s="76">
        <v>389282.74236365431</v>
      </c>
      <c r="D125" s="76">
        <v>22860.86795744783</v>
      </c>
      <c r="E125" s="76">
        <v>255311.36871372379</v>
      </c>
      <c r="F125" s="76">
        <v>5946105.309010013</v>
      </c>
      <c r="G125" s="76">
        <v>2279796.1249166238</v>
      </c>
      <c r="H125" s="76">
        <v>-388434.91163003031</v>
      </c>
      <c r="I125" s="76">
        <v>63742.303741911674</v>
      </c>
      <c r="J125" s="76">
        <v>108228.7717971519</v>
      </c>
      <c r="K125" s="76">
        <v>339922.65996757848</v>
      </c>
      <c r="L125" s="76">
        <v>680673.06550454628</v>
      </c>
      <c r="M125" s="76">
        <v>129878.393493939</v>
      </c>
      <c r="N125" s="76">
        <v>1036292.904540059</v>
      </c>
      <c r="O125" s="76">
        <v>6882238.5862174695</v>
      </c>
      <c r="P125" s="76">
        <v>2076576.116902885</v>
      </c>
      <c r="Q125" s="76">
        <v>-323186.78999397467</v>
      </c>
      <c r="R125" s="76">
        <v>108343.3400634646</v>
      </c>
      <c r="S125" s="76">
        <v>121615.60509818541</v>
      </c>
      <c r="T125" s="76">
        <v>390428.36802850477</v>
      </c>
      <c r="U125" s="76">
        <v>412469.65457398823</v>
      </c>
      <c r="V125" s="76">
        <v>44647.096972160238</v>
      </c>
      <c r="W125" s="76">
        <v>317396.0674157631</v>
      </c>
    </row>
    <row r="126" spans="1:23">
      <c r="A126" s="114" t="s">
        <v>116</v>
      </c>
      <c r="B126" s="114" t="s">
        <v>83</v>
      </c>
      <c r="C126" s="76">
        <v>4849665.6375243766</v>
      </c>
      <c r="D126" s="76">
        <v>481281.42724256113</v>
      </c>
      <c r="E126" s="76">
        <v>2957940.4940270041</v>
      </c>
      <c r="F126" s="76">
        <v>75503165.38733758</v>
      </c>
      <c r="G126" s="76">
        <v>27933659.997607611</v>
      </c>
      <c r="H126" s="76">
        <v>-5175139.5301800342</v>
      </c>
      <c r="I126" s="76">
        <v>727209.63956657005</v>
      </c>
      <c r="J126" s="76">
        <v>1533943.581523157</v>
      </c>
      <c r="K126" s="76">
        <v>4384808.6198251406</v>
      </c>
      <c r="L126" s="76">
        <v>6929167.1819115523</v>
      </c>
      <c r="M126" s="76">
        <v>1630335.5330861399</v>
      </c>
      <c r="N126" s="76">
        <v>13398479.250948541</v>
      </c>
      <c r="O126" s="76">
        <v>80066907.259727821</v>
      </c>
      <c r="P126" s="76">
        <v>24085494.815745939</v>
      </c>
      <c r="Q126" s="76">
        <v>-3881851.0839829948</v>
      </c>
      <c r="R126" s="76">
        <v>1208647.6763922039</v>
      </c>
      <c r="S126" s="76">
        <v>1478369.6958242271</v>
      </c>
      <c r="T126" s="76">
        <v>4610980.8463228373</v>
      </c>
      <c r="U126" s="76">
        <v>4761161.4559806138</v>
      </c>
      <c r="V126" s="76">
        <v>585909.00042345223</v>
      </c>
      <c r="W126" s="76">
        <v>3387162.4706195248</v>
      </c>
    </row>
    <row r="127" spans="1:23">
      <c r="A127" s="114" t="s">
        <v>116</v>
      </c>
      <c r="B127" s="114" t="s">
        <v>84</v>
      </c>
      <c r="C127" s="76">
        <v>2278071.4465801301</v>
      </c>
      <c r="D127" s="76">
        <v>209010.0220429796</v>
      </c>
      <c r="E127" s="76">
        <v>1366034.9057036471</v>
      </c>
      <c r="F127" s="76">
        <v>36908986.993681774</v>
      </c>
      <c r="G127" s="76">
        <v>13389647.21308287</v>
      </c>
      <c r="H127" s="76">
        <v>-2218669.1402858561</v>
      </c>
      <c r="I127" s="76">
        <v>510872.95858328661</v>
      </c>
      <c r="J127" s="76">
        <v>793297.87264955009</v>
      </c>
      <c r="K127" s="76">
        <v>2136078.7492434289</v>
      </c>
      <c r="L127" s="76">
        <v>3359821.0384414159</v>
      </c>
      <c r="M127" s="76">
        <v>817422.96682914358</v>
      </c>
      <c r="N127" s="76">
        <v>6492443.1803143146</v>
      </c>
      <c r="O127" s="76">
        <v>37285667.349525332</v>
      </c>
      <c r="P127" s="76">
        <v>10903831.630001569</v>
      </c>
      <c r="Q127" s="76">
        <v>-1617695.017686866</v>
      </c>
      <c r="R127" s="76">
        <v>639669.64216260251</v>
      </c>
      <c r="S127" s="76">
        <v>712819.06212409446</v>
      </c>
      <c r="T127" s="76">
        <v>2137632.9549375591</v>
      </c>
      <c r="U127" s="76">
        <v>2170597.632809673</v>
      </c>
      <c r="V127" s="76">
        <v>268468.68214585917</v>
      </c>
      <c r="W127" s="76">
        <v>1537267.2601635761</v>
      </c>
    </row>
    <row r="128" spans="1:23">
      <c r="A128" s="114" t="s">
        <v>116</v>
      </c>
      <c r="B128" s="114" t="s">
        <v>85</v>
      </c>
      <c r="C128" s="76">
        <v>404017.98693689448</v>
      </c>
      <c r="D128" s="76">
        <v>54127.620407076727</v>
      </c>
      <c r="E128" s="76">
        <v>227034.33545094199</v>
      </c>
      <c r="F128" s="76">
        <v>6721794.2948098779</v>
      </c>
      <c r="G128" s="76">
        <v>2269942.2268840242</v>
      </c>
      <c r="H128" s="76">
        <v>-470365.30082672287</v>
      </c>
      <c r="I128" s="76">
        <v>85330.648051625176</v>
      </c>
      <c r="J128" s="76">
        <v>154127.1201203177</v>
      </c>
      <c r="K128" s="76">
        <v>378926.92910378258</v>
      </c>
      <c r="L128" s="76">
        <v>528212.91497120284</v>
      </c>
      <c r="M128" s="76">
        <v>121975.03539651629</v>
      </c>
      <c r="N128" s="76">
        <v>1097061.544142334</v>
      </c>
      <c r="O128" s="76">
        <v>6163677.1308052018</v>
      </c>
      <c r="P128" s="76">
        <v>1694449.3665139419</v>
      </c>
      <c r="Q128" s="76">
        <v>-298713.1850407414</v>
      </c>
      <c r="R128" s="76">
        <v>101759.7484025983</v>
      </c>
      <c r="S128" s="76">
        <v>120908.9784807175</v>
      </c>
      <c r="T128" s="76">
        <v>341383.31899116491</v>
      </c>
      <c r="U128" s="76">
        <v>348394.99071679392</v>
      </c>
      <c r="V128" s="76">
        <v>50487.949675698917</v>
      </c>
      <c r="W128" s="76">
        <v>235218.22523250451</v>
      </c>
    </row>
    <row r="129" spans="1:23">
      <c r="A129" s="114" t="s">
        <v>116</v>
      </c>
      <c r="B129" s="114" t="s">
        <v>57</v>
      </c>
      <c r="C129" s="76">
        <v>1305467.882526119</v>
      </c>
      <c r="D129" s="76">
        <v>67904.812999379617</v>
      </c>
      <c r="E129" s="76">
        <v>866872.75035708968</v>
      </c>
      <c r="F129" s="76">
        <v>22346854.717029762</v>
      </c>
      <c r="G129" s="76">
        <v>8330336.6111024413</v>
      </c>
      <c r="H129" s="76">
        <v>-1221024.221357421</v>
      </c>
      <c r="I129" s="76">
        <v>356009.63166221598</v>
      </c>
      <c r="J129" s="76">
        <v>496323.56211506069</v>
      </c>
      <c r="K129" s="76">
        <v>1228968.0653389839</v>
      </c>
      <c r="L129" s="76">
        <v>2106190.1909009269</v>
      </c>
      <c r="M129" s="76">
        <v>535143.65965972526</v>
      </c>
      <c r="N129" s="76">
        <v>4123238.94499376</v>
      </c>
      <c r="O129" s="76">
        <v>22829216.973499458</v>
      </c>
      <c r="P129" s="76">
        <v>6848598.8043647232</v>
      </c>
      <c r="Q129" s="76">
        <v>-988055.55104224198</v>
      </c>
      <c r="R129" s="76">
        <v>401958.71050926589</v>
      </c>
      <c r="S129" s="76">
        <v>433000.19757766719</v>
      </c>
      <c r="T129" s="76">
        <v>1283142.301347482</v>
      </c>
      <c r="U129" s="76">
        <v>1292255.175929782</v>
      </c>
      <c r="V129" s="76">
        <v>137171.26803419541</v>
      </c>
      <c r="W129" s="76">
        <v>937868.83047844213</v>
      </c>
    </row>
    <row r="130" spans="1:23">
      <c r="A130" s="114" t="s">
        <v>116</v>
      </c>
      <c r="B130" s="114" t="s">
        <v>86</v>
      </c>
      <c r="C130" s="76">
        <v>148836.8343247291</v>
      </c>
      <c r="D130" s="76">
        <v>-1600.768478112926</v>
      </c>
      <c r="E130" s="76">
        <v>85547.810666732345</v>
      </c>
      <c r="F130" s="76">
        <v>2159602.6833053031</v>
      </c>
      <c r="G130" s="76">
        <v>831566.82125055359</v>
      </c>
      <c r="H130" s="76">
        <v>-199362.54601325109</v>
      </c>
      <c r="I130" s="76">
        <v>6471.519521695599</v>
      </c>
      <c r="J130" s="76">
        <v>45789.150040083143</v>
      </c>
      <c r="K130" s="76">
        <v>117511.3901857235</v>
      </c>
      <c r="L130" s="76">
        <v>205642.34166374561</v>
      </c>
      <c r="M130" s="76">
        <v>35341.537692004917</v>
      </c>
      <c r="N130" s="76">
        <v>360926.94556353369</v>
      </c>
      <c r="O130" s="76">
        <v>2452788.8845368838</v>
      </c>
      <c r="P130" s="76">
        <v>764859.82317515987</v>
      </c>
      <c r="Q130" s="76">
        <v>-142209.39788078639</v>
      </c>
      <c r="R130" s="76">
        <v>27240.42821234775</v>
      </c>
      <c r="S130" s="76">
        <v>43553.386974474597</v>
      </c>
      <c r="T130" s="76">
        <v>131785.05130841731</v>
      </c>
      <c r="U130" s="76">
        <v>146735.69752874479</v>
      </c>
      <c r="V130" s="76">
        <v>5858.7260561589856</v>
      </c>
      <c r="W130" s="76">
        <v>104406.9724850434</v>
      </c>
    </row>
    <row r="131" spans="1:23">
      <c r="A131" s="114" t="s">
        <v>116</v>
      </c>
      <c r="B131" s="114" t="s">
        <v>87</v>
      </c>
      <c r="C131" s="76">
        <v>171541.22393221699</v>
      </c>
      <c r="D131" s="76">
        <v>-5935.4511678486988</v>
      </c>
      <c r="E131" s="76">
        <v>106165.812647445</v>
      </c>
      <c r="F131" s="76">
        <v>2819984.636914168</v>
      </c>
      <c r="G131" s="76">
        <v>1134947.129753727</v>
      </c>
      <c r="H131" s="76">
        <v>-143454.45300172051</v>
      </c>
      <c r="I131" s="76">
        <v>29146.361655929421</v>
      </c>
      <c r="J131" s="76">
        <v>53422.110812515231</v>
      </c>
      <c r="K131" s="76">
        <v>160251.825013436</v>
      </c>
      <c r="L131" s="76">
        <v>246807.58839572559</v>
      </c>
      <c r="M131" s="76">
        <v>68333.745706746602</v>
      </c>
      <c r="N131" s="76">
        <v>536784.92502055445</v>
      </c>
      <c r="O131" s="76">
        <v>2985404.7892439421</v>
      </c>
      <c r="P131" s="76">
        <v>1001536.87513923</v>
      </c>
      <c r="Q131" s="76">
        <v>-110636.46954913301</v>
      </c>
      <c r="R131" s="76">
        <v>43517.899400467883</v>
      </c>
      <c r="S131" s="76">
        <v>50438.068582807668</v>
      </c>
      <c r="T131" s="76">
        <v>171169.05574921059</v>
      </c>
      <c r="U131" s="76">
        <v>169781.99625754869</v>
      </c>
      <c r="V131" s="76">
        <v>6047.8454730786052</v>
      </c>
      <c r="W131" s="76">
        <v>114958.3350642991</v>
      </c>
    </row>
    <row r="132" spans="1:23">
      <c r="A132" s="114" t="s">
        <v>116</v>
      </c>
      <c r="B132" s="114" t="s">
        <v>88</v>
      </c>
      <c r="C132" s="76">
        <v>282491.96139660227</v>
      </c>
      <c r="D132" s="76">
        <v>29508.455499498519</v>
      </c>
      <c r="E132" s="76">
        <v>166794.16677899391</v>
      </c>
      <c r="F132" s="76">
        <v>4549583.5810153773</v>
      </c>
      <c r="G132" s="76">
        <v>1510532.924482442</v>
      </c>
      <c r="H132" s="76">
        <v>-307920.55507051433</v>
      </c>
      <c r="I132" s="76">
        <v>83719.858656199431</v>
      </c>
      <c r="J132" s="76">
        <v>113954.99229454481</v>
      </c>
      <c r="K132" s="76">
        <v>258547.45899653199</v>
      </c>
      <c r="L132" s="76">
        <v>426877.04556201532</v>
      </c>
      <c r="M132" s="76">
        <v>87901.714662600527</v>
      </c>
      <c r="N132" s="76">
        <v>764605.66545821703</v>
      </c>
      <c r="O132" s="76">
        <v>4523342.0014284449</v>
      </c>
      <c r="P132" s="76">
        <v>1183749.2609926341</v>
      </c>
      <c r="Q132" s="76">
        <v>-217250.02722036521</v>
      </c>
      <c r="R132" s="76">
        <v>88821.619085245286</v>
      </c>
      <c r="S132" s="76">
        <v>95821.981215054126</v>
      </c>
      <c r="T132" s="76">
        <v>253286.11192911639</v>
      </c>
      <c r="U132" s="76">
        <v>264657.17721816979</v>
      </c>
      <c r="V132" s="76">
        <v>37378.77501798734</v>
      </c>
      <c r="W132" s="76">
        <v>193585.5485347489</v>
      </c>
    </row>
    <row r="133" spans="1:23">
      <c r="A133" s="114" t="s">
        <v>116</v>
      </c>
      <c r="B133" s="114" t="s">
        <v>63</v>
      </c>
      <c r="C133" s="76">
        <v>836034.56674702186</v>
      </c>
      <c r="D133" s="76">
        <v>53659.141706751499</v>
      </c>
      <c r="E133" s="76">
        <v>513764.96789936587</v>
      </c>
      <c r="F133" s="76">
        <v>14290186.024605811</v>
      </c>
      <c r="G133" s="76">
        <v>5209773.0086656054</v>
      </c>
      <c r="H133" s="76">
        <v>-754647.5111824699</v>
      </c>
      <c r="I133" s="76">
        <v>233533.105297628</v>
      </c>
      <c r="J133" s="76">
        <v>315012.77961097658</v>
      </c>
      <c r="K133" s="76">
        <v>807064.70766167983</v>
      </c>
      <c r="L133" s="76">
        <v>1241192.07734852</v>
      </c>
      <c r="M133" s="76">
        <v>330441.52647892182</v>
      </c>
      <c r="N133" s="76">
        <v>2541521.737788707</v>
      </c>
      <c r="O133" s="76">
        <v>13887684.07340814</v>
      </c>
      <c r="P133" s="76">
        <v>4102399.7446865072</v>
      </c>
      <c r="Q133" s="76">
        <v>-556960.52248606994</v>
      </c>
      <c r="R133" s="76">
        <v>249170.88253875091</v>
      </c>
      <c r="S133" s="76">
        <v>264585.43237071473</v>
      </c>
      <c r="T133" s="76">
        <v>784398.96692206513</v>
      </c>
      <c r="U133" s="76">
        <v>781624.04365309142</v>
      </c>
      <c r="V133" s="76">
        <v>85279.615017913733</v>
      </c>
      <c r="W133" s="76">
        <v>547575.69806004118</v>
      </c>
    </row>
    <row r="134" spans="1:23">
      <c r="A134" s="114" t="s">
        <v>116</v>
      </c>
      <c r="B134" s="114" t="s">
        <v>6</v>
      </c>
      <c r="C134" s="77">
        <v>16933663.179977208</v>
      </c>
      <c r="D134" s="77">
        <v>642372.38755325892</v>
      </c>
      <c r="E134" s="77">
        <v>10621143.76749775</v>
      </c>
      <c r="F134" s="77">
        <v>273496907.32693303</v>
      </c>
      <c r="G134" s="77">
        <v>102023115.6439269</v>
      </c>
      <c r="H134" s="77">
        <v>-17330738.58937737</v>
      </c>
      <c r="I134" s="77">
        <v>3316616.2026353078</v>
      </c>
      <c r="J134" s="77">
        <v>5662782.7524301577</v>
      </c>
      <c r="K134" s="77">
        <v>15287899.36233722</v>
      </c>
      <c r="L134" s="77">
        <v>26469208.19273378</v>
      </c>
      <c r="M134" s="77">
        <v>5815200.8733417876</v>
      </c>
      <c r="N134" s="77">
        <v>47921429.68585135</v>
      </c>
      <c r="O134" s="77">
        <v>285870775.05818242</v>
      </c>
      <c r="P134" s="77">
        <v>86206487.910390452</v>
      </c>
      <c r="Q134" s="77">
        <v>-13112636.17001768</v>
      </c>
      <c r="R134" s="77">
        <v>4513129.5065594511</v>
      </c>
      <c r="S134" s="77">
        <v>5196692.999414322</v>
      </c>
      <c r="T134" s="77">
        <v>15994357.010766471</v>
      </c>
      <c r="U134" s="77">
        <v>16530215.031204199</v>
      </c>
      <c r="V134" s="77">
        <v>1453312.7638303661</v>
      </c>
      <c r="W134" s="77">
        <v>11997508.226802411</v>
      </c>
    </row>
    <row r="135" spans="1:23">
      <c r="A135" s="114" t="s">
        <v>117</v>
      </c>
      <c r="B135" s="114" t="s">
        <v>64</v>
      </c>
      <c r="C135" s="112">
        <v>1562175.268802868</v>
      </c>
      <c r="D135" s="112">
        <v>604972.09055512876</v>
      </c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</row>
    <row r="136" spans="1:23">
      <c r="A136" s="114" t="s">
        <v>117</v>
      </c>
      <c r="B136" s="114" t="s">
        <v>75</v>
      </c>
      <c r="C136" s="112">
        <v>572455.15733458463</v>
      </c>
      <c r="D136" s="112">
        <v>221690.48518298569</v>
      </c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</row>
    <row r="137" spans="1:23">
      <c r="A137" s="114" t="s">
        <v>117</v>
      </c>
      <c r="B137" s="114" t="s">
        <v>76</v>
      </c>
      <c r="C137" s="112">
        <v>1470093.3280970789</v>
      </c>
      <c r="D137" s="112">
        <v>569312.19676238915</v>
      </c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</row>
    <row r="138" spans="1:23">
      <c r="A138" s="114" t="s">
        <v>117</v>
      </c>
      <c r="B138" s="114" t="s">
        <v>44</v>
      </c>
      <c r="C138" s="112">
        <v>4400644.6293229964</v>
      </c>
      <c r="D138" s="112">
        <v>1704205.177458667</v>
      </c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</row>
    <row r="139" spans="1:23">
      <c r="A139" s="114" t="s">
        <v>117</v>
      </c>
      <c r="B139" s="114" t="s">
        <v>77</v>
      </c>
      <c r="C139" s="112">
        <v>358705.52993047831</v>
      </c>
      <c r="D139" s="112">
        <v>138913.24403184559</v>
      </c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</row>
    <row r="140" spans="1:23">
      <c r="A140" s="114" t="s">
        <v>117</v>
      </c>
      <c r="B140" s="114" t="s">
        <v>78</v>
      </c>
      <c r="C140" s="112">
        <v>2990925.2113503022</v>
      </c>
      <c r="D140" s="112">
        <v>1158273.539428927</v>
      </c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</row>
    <row r="141" spans="1:23">
      <c r="A141" s="114" t="s">
        <v>117</v>
      </c>
      <c r="B141" s="114" t="s">
        <v>47</v>
      </c>
      <c r="C141" s="112">
        <v>4008334.9376454512</v>
      </c>
      <c r="D141" s="112">
        <v>1552278.297639939</v>
      </c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</row>
    <row r="142" spans="1:23">
      <c r="A142" s="114" t="s">
        <v>117</v>
      </c>
      <c r="B142" s="114" t="s">
        <v>79</v>
      </c>
      <c r="C142" s="112">
        <v>613584.18564759393</v>
      </c>
      <c r="D142" s="112">
        <v>237618.22052608189</v>
      </c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</row>
    <row r="143" spans="1:23">
      <c r="A143" s="114" t="s">
        <v>117</v>
      </c>
      <c r="B143" s="114" t="s">
        <v>80</v>
      </c>
      <c r="C143" s="112">
        <v>2782868.5627381932</v>
      </c>
      <c r="D143" s="112">
        <v>1077700.9761715289</v>
      </c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</row>
    <row r="144" spans="1:23">
      <c r="A144" s="114" t="s">
        <v>117</v>
      </c>
      <c r="B144" s="114" t="s">
        <v>49</v>
      </c>
      <c r="C144" s="112">
        <v>2565576.3258964368</v>
      </c>
      <c r="D144" s="112">
        <v>993551.81480099005</v>
      </c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</row>
    <row r="145" spans="1:23">
      <c r="A145" s="114" t="s">
        <v>117</v>
      </c>
      <c r="B145" s="114" t="s">
        <v>81</v>
      </c>
      <c r="C145" s="112">
        <v>4103608.614910685</v>
      </c>
      <c r="D145" s="112">
        <v>1589174.23170129</v>
      </c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</row>
    <row r="146" spans="1:23">
      <c r="A146" s="114" t="s">
        <v>117</v>
      </c>
      <c r="B146" s="114" t="s">
        <v>82</v>
      </c>
      <c r="C146" s="112">
        <v>1284706.823187263</v>
      </c>
      <c r="D146" s="112">
        <v>497518.93279531487</v>
      </c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</row>
    <row r="147" spans="1:23">
      <c r="A147" s="114" t="s">
        <v>117</v>
      </c>
      <c r="B147" s="114" t="s">
        <v>83</v>
      </c>
      <c r="C147" s="112">
        <v>18277039.407599699</v>
      </c>
      <c r="D147" s="112">
        <v>7078014.2026236141</v>
      </c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</row>
    <row r="148" spans="1:23">
      <c r="A148" s="114" t="s">
        <v>117</v>
      </c>
      <c r="B148" s="114" t="s">
        <v>84</v>
      </c>
      <c r="C148" s="112">
        <v>9875371.0602090489</v>
      </c>
      <c r="D148" s="112">
        <v>3824362.08958842</v>
      </c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</row>
    <row r="149" spans="1:23">
      <c r="A149" s="114" t="s">
        <v>117</v>
      </c>
      <c r="B149" s="114" t="s">
        <v>85</v>
      </c>
      <c r="C149" s="112">
        <v>1889984.142745408</v>
      </c>
      <c r="D149" s="112">
        <v>731920.21457933937</v>
      </c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</row>
    <row r="150" spans="1:23">
      <c r="A150" s="114" t="s">
        <v>117</v>
      </c>
      <c r="B150" s="114" t="s">
        <v>57</v>
      </c>
      <c r="C150" s="112">
        <v>6152204.7961786939</v>
      </c>
      <c r="D150" s="112">
        <v>2382518.9601930552</v>
      </c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</row>
    <row r="151" spans="1:23">
      <c r="A151" s="114" t="s">
        <v>117</v>
      </c>
      <c r="B151" s="114" t="s">
        <v>86</v>
      </c>
      <c r="C151" s="112">
        <v>436226.94629542623</v>
      </c>
      <c r="D151" s="112">
        <v>168934.39099126219</v>
      </c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</row>
    <row r="152" spans="1:23">
      <c r="A152" s="114" t="s">
        <v>117</v>
      </c>
      <c r="B152" s="114" t="s">
        <v>87</v>
      </c>
      <c r="C152" s="112">
        <v>708788.97948431422</v>
      </c>
      <c r="D152" s="112">
        <v>274487.47861029679</v>
      </c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</row>
    <row r="153" spans="1:23">
      <c r="A153" s="114" t="s">
        <v>117</v>
      </c>
      <c r="B153" s="114" t="s">
        <v>88</v>
      </c>
      <c r="C153" s="112">
        <v>1246292.644960318</v>
      </c>
      <c r="D153" s="112">
        <v>482642.55741477152</v>
      </c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</row>
    <row r="154" spans="1:23">
      <c r="A154" s="114" t="s">
        <v>117</v>
      </c>
      <c r="B154" s="114" t="s">
        <v>63</v>
      </c>
      <c r="C154" s="112">
        <v>4119692.44766316</v>
      </c>
      <c r="D154" s="112">
        <v>1595402.898944153</v>
      </c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</row>
    <row r="155" spans="1:23">
      <c r="A155" s="114" t="s">
        <v>117</v>
      </c>
      <c r="B155" s="114" t="s">
        <v>6</v>
      </c>
      <c r="C155" s="116">
        <v>69419278.999999985</v>
      </c>
      <c r="D155" s="116">
        <v>26883492</v>
      </c>
      <c r="E155" s="116">
        <v>0</v>
      </c>
      <c r="F155" s="116">
        <v>0</v>
      </c>
      <c r="G155" s="116">
        <v>0</v>
      </c>
      <c r="H155" s="116">
        <v>0</v>
      </c>
      <c r="I155" s="116">
        <v>0</v>
      </c>
      <c r="J155" s="116">
        <v>0</v>
      </c>
      <c r="K155" s="116">
        <v>0</v>
      </c>
      <c r="L155" s="116">
        <v>0</v>
      </c>
      <c r="M155" s="116">
        <v>0</v>
      </c>
      <c r="N155" s="116">
        <v>0</v>
      </c>
      <c r="O155" s="116">
        <v>0</v>
      </c>
      <c r="P155" s="116">
        <v>0</v>
      </c>
      <c r="Q155" s="116">
        <v>0</v>
      </c>
      <c r="R155" s="116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</row>
  </sheetData>
  <mergeCells count="4">
    <mergeCell ref="A1:J1"/>
    <mergeCell ref="A11:J11"/>
    <mergeCell ref="A40:J40"/>
    <mergeCell ref="A70:K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99300"/>
  </sheetPr>
  <dimension ref="A1:V35"/>
  <sheetViews>
    <sheetView topLeftCell="A12" workbookViewId="0">
      <selection activeCell="E42" sqref="E42"/>
    </sheetView>
  </sheetViews>
  <sheetFormatPr baseColWidth="10" defaultColWidth="10.83203125" defaultRowHeight="16"/>
  <cols>
    <col min="1" max="1" width="15.1640625" style="110" bestFit="1" customWidth="1"/>
    <col min="2" max="2" width="16" style="110" customWidth="1"/>
    <col min="3" max="10" width="15" style="110" bestFit="1" customWidth="1"/>
    <col min="11" max="12" width="16" style="110" bestFit="1" customWidth="1"/>
    <col min="13" max="22" width="15" style="110" bestFit="1" customWidth="1"/>
    <col min="23" max="60" width="10.83203125" style="110" customWidth="1"/>
    <col min="61" max="16384" width="10.83203125" style="110"/>
  </cols>
  <sheetData>
    <row r="1" spans="1:22" ht="26" customHeight="1">
      <c r="A1" s="132" t="s">
        <v>125</v>
      </c>
      <c r="B1" s="133"/>
      <c r="C1" s="133"/>
      <c r="D1" s="133"/>
      <c r="E1" s="133"/>
      <c r="F1" s="133"/>
      <c r="G1" s="133"/>
      <c r="H1" s="133"/>
      <c r="I1" s="133"/>
      <c r="J1" s="133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21</v>
      </c>
      <c r="E5" s="63">
        <f>SUM(B16:D16)</f>
        <v>-5242819.3094313275</v>
      </c>
      <c r="F5" s="64">
        <f>SUM(B25:D25)</f>
        <v>-10485638.618862662</v>
      </c>
    </row>
    <row r="6" spans="1:22" ht="19" customHeight="1">
      <c r="B6" s="4"/>
      <c r="D6" s="20" t="s">
        <v>22</v>
      </c>
      <c r="E6" s="65">
        <f>SUM(E16:P16)</f>
        <v>-3225764.0580054</v>
      </c>
      <c r="F6" s="66">
        <f>SUM(E25:P25)</f>
        <v>-9011299.3392480835</v>
      </c>
    </row>
    <row r="7" spans="1:22" ht="21" customHeight="1" thickBot="1">
      <c r="D7" s="21" t="s">
        <v>93</v>
      </c>
      <c r="E7" s="67">
        <f>SUM(Q16:V16)</f>
        <v>-342674.48252056353</v>
      </c>
      <c r="F7" s="68">
        <f>SUM(Q25:V25)</f>
        <v>-1028023.4475616915</v>
      </c>
      <c r="J7" s="32"/>
    </row>
    <row r="8" spans="1:22" ht="20" customHeight="1" thickTop="1" thickBot="1">
      <c r="B8" s="11"/>
      <c r="D8" s="22" t="s">
        <v>6</v>
      </c>
      <c r="E8" s="69">
        <f>SUM(E5:E7)</f>
        <v>-8811257.849957291</v>
      </c>
      <c r="F8" s="70">
        <f>SUM(F5:F7)</f>
        <v>-20524961.405672438</v>
      </c>
    </row>
    <row r="9" spans="1:22" ht="19" customHeight="1">
      <c r="B9" s="4"/>
    </row>
    <row r="11" spans="1:22" ht="26" customHeight="1">
      <c r="A11" s="134" t="s">
        <v>120</v>
      </c>
      <c r="B11" s="133"/>
      <c r="C11" s="133"/>
      <c r="D11" s="133"/>
      <c r="E11" s="133"/>
      <c r="F11" s="133"/>
      <c r="G11" s="133"/>
      <c r="H11" s="133"/>
      <c r="I11" s="133"/>
      <c r="J11" s="13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37" t="s">
        <v>121</v>
      </c>
      <c r="C14" s="124"/>
      <c r="D14" s="124"/>
      <c r="E14" s="124"/>
      <c r="F14" s="124"/>
      <c r="G14" s="124"/>
      <c r="H14" s="124"/>
      <c r="I14" s="124"/>
      <c r="J14" s="125"/>
      <c r="K14" s="137" t="s">
        <v>122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 t="shared" ref="B16:V16" si="0">B33-B32</f>
        <v>-1936545.6023265868</v>
      </c>
      <c r="C16" s="78">
        <f t="shared" si="0"/>
        <v>-1457255.068281617</v>
      </c>
      <c r="D16" s="78">
        <f t="shared" si="0"/>
        <v>-1849018.6388231236</v>
      </c>
      <c r="E16" s="78">
        <f t="shared" si="0"/>
        <v>-489416.47622678895</v>
      </c>
      <c r="F16" s="78">
        <f t="shared" si="0"/>
        <v>-497010.22695632186</v>
      </c>
      <c r="G16" s="78">
        <f t="shared" si="0"/>
        <v>-577892.82429174613</v>
      </c>
      <c r="H16" s="78">
        <f t="shared" si="0"/>
        <v>-327585.7481588088</v>
      </c>
      <c r="I16" s="78">
        <f t="shared" si="0"/>
        <v>-329724.7964865258</v>
      </c>
      <c r="J16" s="78">
        <f t="shared" si="0"/>
        <v>-257225.28772212751</v>
      </c>
      <c r="K16" s="78">
        <f t="shared" si="0"/>
        <v>-164062.83895619959</v>
      </c>
      <c r="L16" s="78">
        <f t="shared" si="0"/>
        <v>-167612.84410567489</v>
      </c>
      <c r="M16" s="78">
        <f t="shared" si="0"/>
        <v>-167818.94301421382</v>
      </c>
      <c r="N16" s="78">
        <f t="shared" si="0"/>
        <v>-87920.942523855716</v>
      </c>
      <c r="O16" s="78">
        <f t="shared" si="0"/>
        <v>-74141.110193914734</v>
      </c>
      <c r="P16" s="78">
        <f t="shared" si="0"/>
        <v>-85352.019369222224</v>
      </c>
      <c r="Q16" s="78">
        <f t="shared" si="0"/>
        <v>-55022.324033943936</v>
      </c>
      <c r="R16" s="78">
        <f t="shared" si="0"/>
        <v>-53742.140203737654</v>
      </c>
      <c r="S16" s="78">
        <f t="shared" si="0"/>
        <v>-58331.433074842207</v>
      </c>
      <c r="T16" s="78">
        <f t="shared" si="0"/>
        <v>-64545.637667802162</v>
      </c>
      <c r="U16" s="78">
        <f t="shared" si="0"/>
        <v>-58836.023613060825</v>
      </c>
      <c r="V16" s="78">
        <f t="shared" si="0"/>
        <v>-52196.923927176744</v>
      </c>
    </row>
    <row r="17" spans="1:22">
      <c r="A17" s="7" t="s">
        <v>110</v>
      </c>
      <c r="B17" s="78">
        <f>SUM($B$16:B16)</f>
        <v>-1936545.6023265868</v>
      </c>
      <c r="C17" s="78">
        <f>SUM($B$16:C16)</f>
        <v>-3393800.6706082039</v>
      </c>
      <c r="D17" s="78">
        <f>SUM($B$16:D16)</f>
        <v>-5242819.3094313275</v>
      </c>
      <c r="E17" s="78">
        <f>SUM($B$16:E16)</f>
        <v>-5732235.7856581165</v>
      </c>
      <c r="F17" s="78">
        <f>SUM($B$16:F16)</f>
        <v>-6229246.0126144383</v>
      </c>
      <c r="G17" s="78">
        <f>SUM($B$16:G16)</f>
        <v>-6807138.8369061844</v>
      </c>
      <c r="H17" s="78">
        <f>SUM($B$16:H16)</f>
        <v>-7134724.5850649932</v>
      </c>
      <c r="I17" s="78">
        <f>SUM($B$16:I16)</f>
        <v>-7464449.381551519</v>
      </c>
      <c r="J17" s="78">
        <f>SUM($B$16:J16)</f>
        <v>-7721674.6692736465</v>
      </c>
      <c r="K17" s="78">
        <f>SUM($B$16:K16)</f>
        <v>-7885737.5082298461</v>
      </c>
      <c r="L17" s="78">
        <f>SUM($B$16:L16)</f>
        <v>-8053350.352335521</v>
      </c>
      <c r="M17" s="78">
        <f>SUM($B$16:M16)</f>
        <v>-8221169.2953497348</v>
      </c>
      <c r="N17" s="78">
        <f>SUM($B$16:N16)</f>
        <v>-8309090.2378735906</v>
      </c>
      <c r="O17" s="78">
        <f>SUM($B$16:O16)</f>
        <v>-8383231.3480675053</v>
      </c>
      <c r="P17" s="78">
        <f>SUM($B$16:P16)</f>
        <v>-8468583.3674367275</v>
      </c>
      <c r="Q17" s="78">
        <f>SUM($B$16:Q16)</f>
        <v>-8523605.6914706714</v>
      </c>
      <c r="R17" s="78">
        <f>SUM($B$16:R16)</f>
        <v>-8577347.8316744082</v>
      </c>
      <c r="S17" s="78">
        <f>SUM($B$16:S16)</f>
        <v>-8635679.2647492513</v>
      </c>
      <c r="T17" s="78">
        <f>SUM($B$16:T16)</f>
        <v>-8700224.9024170525</v>
      </c>
      <c r="U17" s="78">
        <f>SUM($B$16:U16)</f>
        <v>-8759060.9260301143</v>
      </c>
      <c r="V17" s="78">
        <f>SUM($B$16:V16)</f>
        <v>-8811257.849957291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4" t="s">
        <v>123</v>
      </c>
      <c r="B20" s="133"/>
      <c r="C20" s="133"/>
      <c r="D20" s="133"/>
      <c r="E20" s="133"/>
      <c r="F20" s="133"/>
      <c r="G20" s="133"/>
      <c r="H20" s="133"/>
      <c r="I20" s="133"/>
      <c r="J20" s="133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37" t="s">
        <v>121</v>
      </c>
      <c r="C23" s="124"/>
      <c r="D23" s="124"/>
      <c r="E23" s="124"/>
      <c r="F23" s="124"/>
      <c r="G23" s="124"/>
      <c r="H23" s="124"/>
      <c r="I23" s="124"/>
      <c r="J23" s="125"/>
      <c r="K23" s="137" t="s">
        <v>122</v>
      </c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1">B34-B32</f>
        <v>-3873091.2046531755</v>
      </c>
      <c r="C25" s="78">
        <f t="shared" si="1"/>
        <v>-2914510.1365632378</v>
      </c>
      <c r="D25" s="78">
        <f t="shared" si="1"/>
        <v>-3698037.2776462492</v>
      </c>
      <c r="E25" s="78">
        <f t="shared" si="1"/>
        <v>-1468249.4286803706</v>
      </c>
      <c r="F25" s="78">
        <f t="shared" si="1"/>
        <v>-1491030.6808689623</v>
      </c>
      <c r="G25" s="78">
        <f t="shared" si="1"/>
        <v>-1733678.4728752398</v>
      </c>
      <c r="H25" s="78">
        <f t="shared" si="1"/>
        <v>-982757.24447642639</v>
      </c>
      <c r="I25" s="78">
        <f t="shared" si="1"/>
        <v>-989174.38945957646</v>
      </c>
      <c r="J25" s="78">
        <f t="shared" si="1"/>
        <v>-771675.8631663816</v>
      </c>
      <c r="K25" s="78">
        <f t="shared" si="1"/>
        <v>-273438.06492699869</v>
      </c>
      <c r="L25" s="78">
        <f t="shared" si="1"/>
        <v>-279354.7401761245</v>
      </c>
      <c r="M25" s="78">
        <f t="shared" si="1"/>
        <v>-279698.2383570224</v>
      </c>
      <c r="N25" s="78">
        <f t="shared" si="1"/>
        <v>-263762.82757156901</v>
      </c>
      <c r="O25" s="78">
        <f t="shared" si="1"/>
        <v>-222423.3305817442</v>
      </c>
      <c r="P25" s="78">
        <f t="shared" si="1"/>
        <v>-256056.05810766667</v>
      </c>
      <c r="Q25" s="78">
        <f t="shared" si="1"/>
        <v>-165066.97210183088</v>
      </c>
      <c r="R25" s="78">
        <f t="shared" si="1"/>
        <v>-161226.42061121389</v>
      </c>
      <c r="S25" s="78">
        <f t="shared" si="1"/>
        <v>-174994.29922452569</v>
      </c>
      <c r="T25" s="78">
        <f t="shared" si="1"/>
        <v>-193636.91300340649</v>
      </c>
      <c r="U25" s="78">
        <f t="shared" si="1"/>
        <v>-176508.07083918247</v>
      </c>
      <c r="V25" s="78">
        <f t="shared" si="1"/>
        <v>-156590.77178153209</v>
      </c>
    </row>
    <row r="26" spans="1:22">
      <c r="A26" s="7" t="s">
        <v>110</v>
      </c>
      <c r="B26" s="78">
        <f>SUM($B$25:B25)</f>
        <v>-3873091.2046531755</v>
      </c>
      <c r="C26" s="78">
        <f>SUM($B$25:C25)</f>
        <v>-6787601.3412164133</v>
      </c>
      <c r="D26" s="78">
        <f>SUM($B$25:D25)</f>
        <v>-10485638.618862662</v>
      </c>
      <c r="E26" s="78">
        <f>SUM($B$25:E25)</f>
        <v>-11953888.047543034</v>
      </c>
      <c r="F26" s="78">
        <f>SUM($B$25:F25)</f>
        <v>-13444918.728411997</v>
      </c>
      <c r="G26" s="78">
        <f>SUM($B$25:G25)</f>
        <v>-15178597.201287236</v>
      </c>
      <c r="H26" s="78">
        <f>SUM($B$25:H25)</f>
        <v>-16161354.445763662</v>
      </c>
      <c r="I26" s="78">
        <f>SUM($B$25:I25)</f>
        <v>-17150528.835223239</v>
      </c>
      <c r="J26" s="78">
        <f>SUM($B$25:J25)</f>
        <v>-17922204.69838962</v>
      </c>
      <c r="K26" s="78">
        <f>SUM($B$25:K25)</f>
        <v>-18195642.763316616</v>
      </c>
      <c r="L26" s="78">
        <f>SUM($B$25:L25)</f>
        <v>-18474997.503492743</v>
      </c>
      <c r="M26" s="78">
        <f>SUM($B$25:M25)</f>
        <v>-18754695.741849765</v>
      </c>
      <c r="N26" s="78">
        <f>SUM($B$25:N25)</f>
        <v>-19018458.569421336</v>
      </c>
      <c r="O26" s="78">
        <f>SUM($B$25:O25)</f>
        <v>-19240881.900003079</v>
      </c>
      <c r="P26" s="78">
        <f>SUM($B$25:P25)</f>
        <v>-19496937.958110746</v>
      </c>
      <c r="Q26" s="78">
        <f>SUM($B$25:Q25)</f>
        <v>-19662004.930212576</v>
      </c>
      <c r="R26" s="78">
        <f>SUM($B$25:R25)</f>
        <v>-19823231.35082379</v>
      </c>
      <c r="S26" s="78">
        <f>SUM($B$25:S25)</f>
        <v>-19998225.650048316</v>
      </c>
      <c r="T26" s="78">
        <f>SUM($B$25:T25)</f>
        <v>-20191862.563051723</v>
      </c>
      <c r="U26" s="78">
        <f>SUM($B$25:U25)</f>
        <v>-20368370.633890904</v>
      </c>
      <c r="V26" s="78">
        <f>SUM($B$25:V25)</f>
        <v>-20524961.405672438</v>
      </c>
    </row>
    <row r="30" spans="1:22" ht="26" customHeight="1">
      <c r="A30" s="138" t="s">
        <v>112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5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5" t="s">
        <v>114</v>
      </c>
      <c r="B32" s="112">
        <v>9682728.0116329379</v>
      </c>
      <c r="C32" s="112">
        <v>7286275.3414080935</v>
      </c>
      <c r="D32" s="112">
        <v>9245093.194115622</v>
      </c>
      <c r="E32" s="112">
        <v>4894164.7622679016</v>
      </c>
      <c r="F32" s="112">
        <v>4970102.2695632074</v>
      </c>
      <c r="G32" s="112">
        <v>5778928.2429174669</v>
      </c>
      <c r="H32" s="112">
        <v>6551714.9631761741</v>
      </c>
      <c r="I32" s="112">
        <v>6594495.9297305094</v>
      </c>
      <c r="J32" s="112">
        <v>5144505.7544425409</v>
      </c>
      <c r="K32" s="112">
        <v>5468761.2985399961</v>
      </c>
      <c r="L32" s="112">
        <v>5587094.8035224881</v>
      </c>
      <c r="M32" s="112">
        <v>5593964.767140449</v>
      </c>
      <c r="N32" s="112">
        <v>8792094.2523855958</v>
      </c>
      <c r="O32" s="112">
        <v>7414111.0193914576</v>
      </c>
      <c r="P32" s="112">
        <v>8535201.9369222187</v>
      </c>
      <c r="Q32" s="112">
        <v>5502232.4033943517</v>
      </c>
      <c r="R32" s="112">
        <v>5374214.0203737812</v>
      </c>
      <c r="S32" s="112">
        <v>5833143.307484176</v>
      </c>
      <c r="T32" s="112">
        <v>6454563.7667802162</v>
      </c>
      <c r="U32" s="112">
        <v>5883602.3613060853</v>
      </c>
      <c r="V32" s="112">
        <v>5219692.3927177805</v>
      </c>
    </row>
    <row r="33" spans="1:22">
      <c r="A33" s="115" t="s">
        <v>115</v>
      </c>
      <c r="B33" s="112">
        <v>7746182.4093063511</v>
      </c>
      <c r="C33" s="112">
        <v>5829020.2731264764</v>
      </c>
      <c r="D33" s="112">
        <v>7396074.5552924983</v>
      </c>
      <c r="E33" s="112">
        <v>4404748.2860411126</v>
      </c>
      <c r="F33" s="112">
        <v>4473092.0426068855</v>
      </c>
      <c r="G33" s="112">
        <v>5201035.4186257208</v>
      </c>
      <c r="H33" s="112">
        <v>6224129.2150173653</v>
      </c>
      <c r="I33" s="112">
        <v>6264771.1332439836</v>
      </c>
      <c r="J33" s="112">
        <v>4887280.4667204134</v>
      </c>
      <c r="K33" s="112">
        <v>5304698.4595837966</v>
      </c>
      <c r="L33" s="112">
        <v>5419481.9594168132</v>
      </c>
      <c r="M33" s="112">
        <v>5426145.8241262352</v>
      </c>
      <c r="N33" s="112">
        <v>8704173.3098617401</v>
      </c>
      <c r="O33" s="112">
        <v>7339969.9091975428</v>
      </c>
      <c r="P33" s="112">
        <v>8449849.9175529964</v>
      </c>
      <c r="Q33" s="112">
        <v>5447210.0793604078</v>
      </c>
      <c r="R33" s="112">
        <v>5320471.8801700436</v>
      </c>
      <c r="S33" s="112">
        <v>5774811.8744093338</v>
      </c>
      <c r="T33" s="112">
        <v>6390018.1291124141</v>
      </c>
      <c r="U33" s="112">
        <v>5824766.3376930244</v>
      </c>
      <c r="V33" s="112">
        <v>5167495.4687906038</v>
      </c>
    </row>
    <row r="34" spans="1:22">
      <c r="A34" s="114" t="s">
        <v>116</v>
      </c>
      <c r="B34" s="112">
        <v>5809636.8069797624</v>
      </c>
      <c r="C34" s="112">
        <v>4371765.2048448557</v>
      </c>
      <c r="D34" s="112">
        <v>5547055.9164693728</v>
      </c>
      <c r="E34" s="112">
        <v>3425915.333587531</v>
      </c>
      <c r="F34" s="112">
        <v>3479071.5886942451</v>
      </c>
      <c r="G34" s="112">
        <v>4045249.7700422271</v>
      </c>
      <c r="H34" s="112">
        <v>5568957.7186997477</v>
      </c>
      <c r="I34" s="112">
        <v>5605321.540270933</v>
      </c>
      <c r="J34" s="112">
        <v>4372829.8912761593</v>
      </c>
      <c r="K34" s="112">
        <v>5195323.2336129975</v>
      </c>
      <c r="L34" s="112">
        <v>5307740.0633463636</v>
      </c>
      <c r="M34" s="112">
        <v>5314266.5287834266</v>
      </c>
      <c r="N34" s="112">
        <v>8528331.4248140268</v>
      </c>
      <c r="O34" s="112">
        <v>7191687.6888097133</v>
      </c>
      <c r="P34" s="112">
        <v>8279145.878814552</v>
      </c>
      <c r="Q34" s="112">
        <v>5337165.4312925208</v>
      </c>
      <c r="R34" s="112">
        <v>5212987.5997625673</v>
      </c>
      <c r="S34" s="112">
        <v>5658149.0082596503</v>
      </c>
      <c r="T34" s="112">
        <v>6260926.8537768098</v>
      </c>
      <c r="U34" s="112">
        <v>5707094.2904669028</v>
      </c>
      <c r="V34" s="112">
        <v>5063101.6209362485</v>
      </c>
    </row>
    <row r="35" spans="1:22">
      <c r="A35" s="114" t="s">
        <v>117</v>
      </c>
      <c r="B35" s="112">
        <v>6290857</v>
      </c>
      <c r="C35" s="112">
        <v>4592305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25CEF7"/>
  </sheetPr>
  <dimension ref="A1:V37"/>
  <sheetViews>
    <sheetView topLeftCell="A11" workbookViewId="0">
      <selection activeCell="F43" sqref="F43"/>
    </sheetView>
  </sheetViews>
  <sheetFormatPr baseColWidth="10" defaultRowHeight="16"/>
  <cols>
    <col min="1" max="1" width="15.1640625" style="110" bestFit="1" customWidth="1"/>
    <col min="2" max="4" width="14" style="110" bestFit="1" customWidth="1"/>
    <col min="5" max="6" width="14.6640625" style="110" bestFit="1" customWidth="1"/>
    <col min="7" max="22" width="14" style="110" bestFit="1" customWidth="1"/>
    <col min="23" max="60" width="10.83203125" style="110" customWidth="1"/>
    <col min="61" max="16384" width="10.83203125" style="110"/>
  </cols>
  <sheetData>
    <row r="1" spans="1:22" ht="26" customHeight="1">
      <c r="A1" s="132" t="s">
        <v>126</v>
      </c>
      <c r="B1" s="133"/>
      <c r="C1" s="133"/>
      <c r="D1" s="133"/>
      <c r="E1" s="133"/>
      <c r="F1" s="133"/>
      <c r="G1" s="133"/>
      <c r="H1" s="133"/>
      <c r="I1" s="133"/>
      <c r="J1" s="133"/>
    </row>
    <row r="3" spans="1:22" ht="19" customHeight="1" thickBot="1"/>
    <row r="4" spans="1:22" ht="21" customHeight="1" thickBot="1">
      <c r="D4" s="18"/>
      <c r="E4" s="23" t="s">
        <v>3</v>
      </c>
      <c r="F4" s="24" t="s">
        <v>4</v>
      </c>
    </row>
    <row r="5" spans="1:22" ht="20" customHeight="1">
      <c r="D5" s="19" t="s">
        <v>21</v>
      </c>
      <c r="E5" s="63">
        <f>SUM(B16:D16)</f>
        <v>-8011539.20442273</v>
      </c>
      <c r="F5" s="64">
        <f>SUM(B25:D25)</f>
        <v>-13352565.340704547</v>
      </c>
    </row>
    <row r="6" spans="1:22" ht="20" customHeight="1">
      <c r="D6" s="20" t="s">
        <v>22</v>
      </c>
      <c r="E6" s="65">
        <f>SUM(E16:P16)</f>
        <v>-9066247.2580230124</v>
      </c>
      <c r="F6" s="66">
        <f>SUM(E25:P25)</f>
        <v>-15429914.805213079</v>
      </c>
    </row>
    <row r="7" spans="1:22" ht="19" customHeight="1" thickBot="1">
      <c r="D7" s="21" t="s">
        <v>93</v>
      </c>
      <c r="E7" s="67">
        <f>SUM(Q16:V16)</f>
        <v>-2666331.8585042292</v>
      </c>
      <c r="F7" s="68">
        <f>SUM(Q25:V25)</f>
        <v>-2666331.8585042292</v>
      </c>
    </row>
    <row r="8" spans="1:22" ht="19" customHeight="1" thickTop="1" thickBot="1">
      <c r="D8" s="22" t="s">
        <v>6</v>
      </c>
      <c r="E8" s="69">
        <f>SUM(E5:E7)</f>
        <v>-19744118.320949972</v>
      </c>
      <c r="F8" s="70">
        <f>SUM(F5:F7)</f>
        <v>-31448812.004421853</v>
      </c>
    </row>
    <row r="9" spans="1:22" ht="20" customHeight="1">
      <c r="D9" s="17"/>
    </row>
    <row r="10" spans="1:22" ht="17" customHeight="1"/>
    <row r="11" spans="1:22" ht="26" customHeight="1">
      <c r="A11" s="134" t="s">
        <v>120</v>
      </c>
      <c r="B11" s="133"/>
      <c r="C11" s="133"/>
      <c r="D11" s="133"/>
      <c r="E11" s="133"/>
      <c r="F11" s="133"/>
      <c r="G11" s="133"/>
      <c r="H11" s="133"/>
      <c r="I11" s="133"/>
      <c r="J11" s="13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 ht="17" customHeight="1">
      <c r="B14" s="137" t="s">
        <v>121</v>
      </c>
      <c r="C14" s="124"/>
      <c r="D14" s="124"/>
      <c r="E14" s="124"/>
      <c r="F14" s="124"/>
      <c r="G14" s="124"/>
      <c r="H14" s="124"/>
      <c r="I14" s="124"/>
      <c r="J14" s="125"/>
      <c r="K14" s="137" t="s">
        <v>122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78">
        <f>'Parking Scenario Analysis'!B33-'Parking Scenario Analysis'!B32</f>
        <v>-2526811.7992094755</v>
      </c>
      <c r="C16" s="78">
        <f>'Parking Scenario Analysis'!C33-'Parking Scenario Analysis'!C32</f>
        <v>-2647362.4847820075</v>
      </c>
      <c r="D16" s="78">
        <f>'Parking Scenario Analysis'!D33-'Parking Scenario Analysis'!D32</f>
        <v>-2837364.920431247</v>
      </c>
      <c r="E16" s="78">
        <f>'Parking Scenario Analysis'!E33-'Parking Scenario Analysis'!E32</f>
        <v>-1283809.9971180558</v>
      </c>
      <c r="F16" s="78">
        <f>'Parking Scenario Analysis'!F33-'Parking Scenario Analysis'!F32</f>
        <v>-1242522.4750352949</v>
      </c>
      <c r="G16" s="78">
        <f>'Parking Scenario Analysis'!G33-'Parking Scenario Analysis'!G32</f>
        <v>-1263811.0441079549</v>
      </c>
      <c r="H16" s="78">
        <f>'Parking Scenario Analysis'!H33-'Parking Scenario Analysis'!H32</f>
        <v>-882652.61544173863</v>
      </c>
      <c r="I16" s="78">
        <f>'Parking Scenario Analysis'!I33-'Parking Scenario Analysis'!I32</f>
        <v>-896350.72728820797</v>
      </c>
      <c r="J16" s="78">
        <f>'Parking Scenario Analysis'!J33-'Parking Scenario Analysis'!J32</f>
        <v>-867102.88496767078</v>
      </c>
      <c r="K16" s="78">
        <f>'Parking Scenario Analysis'!K33-'Parking Scenario Analysis'!K32</f>
        <v>-423827.01789228339</v>
      </c>
      <c r="L16" s="78">
        <f>'Parking Scenario Analysis'!L33-'Parking Scenario Analysis'!L32</f>
        <v>-406125.60340845305</v>
      </c>
      <c r="M16" s="78">
        <f>'Parking Scenario Analysis'!M33-'Parking Scenario Analysis'!M32</f>
        <v>-420518.29577921703</v>
      </c>
      <c r="N16" s="78">
        <f>'Parking Scenario Analysis'!N33-'Parking Scenario Analysis'!N32</f>
        <v>-443544.35331889801</v>
      </c>
      <c r="O16" s="78">
        <f>'Parking Scenario Analysis'!O33-'Parking Scenario Analysis'!O32</f>
        <v>-466031.54654241912</v>
      </c>
      <c r="P16" s="78">
        <f>'Parking Scenario Analysis'!P33-'Parking Scenario Analysis'!P32</f>
        <v>-469950.69712281972</v>
      </c>
      <c r="Q16" s="78">
        <f>'Parking Scenario Analysis'!Q33-'Parking Scenario Analysis'!Q32</f>
        <v>-440810.39506908227</v>
      </c>
      <c r="R16" s="78">
        <f>'Parking Scenario Analysis'!R33-'Parking Scenario Analysis'!R32</f>
        <v>-427228.60275182314</v>
      </c>
      <c r="S16" s="78">
        <f>'Parking Scenario Analysis'!S33-'Parking Scenario Analysis'!S32</f>
        <v>-441630.25045127422</v>
      </c>
      <c r="T16" s="78">
        <f>'Parking Scenario Analysis'!T33-'Parking Scenario Analysis'!T32</f>
        <v>-449121.06162204593</v>
      </c>
      <c r="U16" s="78">
        <f>'Parking Scenario Analysis'!U33-'Parking Scenario Analysis'!U32</f>
        <v>-464537.77972029895</v>
      </c>
      <c r="V16" s="78">
        <f>'Parking Scenario Analysis'!V33-'Parking Scenario Analysis'!V32</f>
        <v>-443003.76888970472</v>
      </c>
    </row>
    <row r="17" spans="1:22">
      <c r="A17" s="7" t="s">
        <v>110</v>
      </c>
      <c r="B17" s="78">
        <f>SUM($B$16:B16)</f>
        <v>-2526811.7992094755</v>
      </c>
      <c r="C17" s="78">
        <f>SUM($B$16:C16)</f>
        <v>-5174174.283991483</v>
      </c>
      <c r="D17" s="78">
        <f>SUM($B$16:D16)</f>
        <v>-8011539.20442273</v>
      </c>
      <c r="E17" s="78">
        <f>SUM($B$16:E16)</f>
        <v>-9295349.2015407868</v>
      </c>
      <c r="F17" s="78">
        <f>SUM($B$16:F16)</f>
        <v>-10537871.676576082</v>
      </c>
      <c r="G17" s="78">
        <f>SUM($B$16:G16)</f>
        <v>-11801682.720684037</v>
      </c>
      <c r="H17" s="78">
        <f>SUM($B$16:H16)</f>
        <v>-12684335.336125776</v>
      </c>
      <c r="I17" s="78">
        <f>SUM($B$16:I16)</f>
        <v>-13580686.063413985</v>
      </c>
      <c r="J17" s="78">
        <f>SUM($B$16:J16)</f>
        <v>-14447788.948381655</v>
      </c>
      <c r="K17" s="78">
        <f>SUM($B$16:K16)</f>
        <v>-14871615.966273937</v>
      </c>
      <c r="L17" s="78">
        <f>SUM($B$16:L16)</f>
        <v>-15277741.569682389</v>
      </c>
      <c r="M17" s="78">
        <f>SUM($B$16:M16)</f>
        <v>-15698259.865461607</v>
      </c>
      <c r="N17" s="78">
        <f>SUM($B$16:N16)</f>
        <v>-16141804.218780505</v>
      </c>
      <c r="O17" s="78">
        <f>SUM($B$16:O16)</f>
        <v>-16607835.765322924</v>
      </c>
      <c r="P17" s="78">
        <f>SUM($B$16:P16)</f>
        <v>-17077786.462445743</v>
      </c>
      <c r="Q17" s="78">
        <f>SUM($B$16:Q16)</f>
        <v>-17518596.857514825</v>
      </c>
      <c r="R17" s="78">
        <f>SUM($B$16:R16)</f>
        <v>-17945825.46026665</v>
      </c>
      <c r="S17" s="78">
        <f>SUM($B$16:S16)</f>
        <v>-18387455.710717924</v>
      </c>
      <c r="T17" s="78">
        <f>SUM($B$16:T16)</f>
        <v>-18836576.77233997</v>
      </c>
      <c r="U17" s="78">
        <f>SUM($B$16:U16)</f>
        <v>-19301114.552060269</v>
      </c>
      <c r="V17" s="78">
        <f>SUM($B$16:V16)</f>
        <v>-19744118.320949972</v>
      </c>
    </row>
    <row r="18" spans="1:22">
      <c r="A18" s="7"/>
      <c r="B18" s="73"/>
      <c r="C18" s="73"/>
      <c r="D18" s="73"/>
      <c r="E18" s="73"/>
      <c r="F18" s="73"/>
      <c r="G18" s="73"/>
      <c r="H18" s="73"/>
      <c r="I18" s="73"/>
      <c r="J18" s="73"/>
    </row>
    <row r="19" spans="1:22" ht="17" customHeight="1">
      <c r="A19" s="7"/>
      <c r="B19" s="73"/>
      <c r="C19" s="73"/>
      <c r="D19" s="73"/>
      <c r="E19" s="73"/>
      <c r="F19" s="73"/>
      <c r="G19" s="73"/>
      <c r="H19" s="73"/>
      <c r="I19" s="73"/>
      <c r="J19" s="73"/>
    </row>
    <row r="20" spans="1:22" ht="26" customHeight="1">
      <c r="A20" s="134" t="s">
        <v>123</v>
      </c>
      <c r="B20" s="133"/>
      <c r="C20" s="133"/>
      <c r="D20" s="133"/>
      <c r="E20" s="133"/>
      <c r="F20" s="133"/>
      <c r="G20" s="133"/>
      <c r="H20" s="133"/>
      <c r="I20" s="133"/>
      <c r="J20" s="133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 ht="17" customHeight="1">
      <c r="B23" s="137" t="s">
        <v>121</v>
      </c>
      <c r="C23" s="124"/>
      <c r="D23" s="124"/>
      <c r="E23" s="124"/>
      <c r="F23" s="124"/>
      <c r="G23" s="124"/>
      <c r="H23" s="124"/>
      <c r="I23" s="124"/>
      <c r="J23" s="125"/>
      <c r="K23" s="137" t="s">
        <v>122</v>
      </c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78">
        <f t="shared" ref="B25:V25" si="0">B34-B32</f>
        <v>-4211352.998682458</v>
      </c>
      <c r="C25" s="78">
        <f t="shared" si="0"/>
        <v>-4412270.8079700116</v>
      </c>
      <c r="D25" s="78">
        <f t="shared" si="0"/>
        <v>-4728941.5340520777</v>
      </c>
      <c r="E25" s="78">
        <f t="shared" si="0"/>
        <v>-2567619.9942361116</v>
      </c>
      <c r="F25" s="78">
        <f t="shared" si="0"/>
        <v>-2485044.9500705888</v>
      </c>
      <c r="G25" s="78">
        <f t="shared" si="0"/>
        <v>-2527622.0882159099</v>
      </c>
      <c r="H25" s="78">
        <f t="shared" si="0"/>
        <v>-1323978.9231626084</v>
      </c>
      <c r="I25" s="78">
        <f t="shared" si="0"/>
        <v>-1344526.0909323134</v>
      </c>
      <c r="J25" s="78">
        <f t="shared" si="0"/>
        <v>-1300654.3274515057</v>
      </c>
      <c r="K25" s="78">
        <f t="shared" si="0"/>
        <v>-847654.03578456584</v>
      </c>
      <c r="L25" s="78">
        <f t="shared" si="0"/>
        <v>-812251.20681690611</v>
      </c>
      <c r="M25" s="78">
        <f t="shared" si="0"/>
        <v>-841036.59155843314</v>
      </c>
      <c r="N25" s="78">
        <f t="shared" si="0"/>
        <v>-443544.35331889801</v>
      </c>
      <c r="O25" s="78">
        <f t="shared" si="0"/>
        <v>-466031.54654241912</v>
      </c>
      <c r="P25" s="78">
        <f t="shared" si="0"/>
        <v>-469950.69712281972</v>
      </c>
      <c r="Q25" s="78">
        <f t="shared" si="0"/>
        <v>-440810.39506908227</v>
      </c>
      <c r="R25" s="78">
        <f t="shared" si="0"/>
        <v>-427228.60275182314</v>
      </c>
      <c r="S25" s="78">
        <f t="shared" si="0"/>
        <v>-441630.25045127422</v>
      </c>
      <c r="T25" s="78">
        <f t="shared" si="0"/>
        <v>-449121.06162204593</v>
      </c>
      <c r="U25" s="78">
        <f t="shared" si="0"/>
        <v>-464537.77972029895</v>
      </c>
      <c r="V25" s="78">
        <f t="shared" si="0"/>
        <v>-443003.76888970472</v>
      </c>
    </row>
    <row r="26" spans="1:22">
      <c r="A26" s="7" t="s">
        <v>110</v>
      </c>
      <c r="B26" s="78">
        <f>SUM($B$25:B25)</f>
        <v>-4211352.998682458</v>
      </c>
      <c r="C26" s="78">
        <f>SUM($B$25:C25)</f>
        <v>-8623623.8066524696</v>
      </c>
      <c r="D26" s="78">
        <f>SUM($B$25:D25)</f>
        <v>-13352565.340704547</v>
      </c>
      <c r="E26" s="78">
        <f>SUM($B$25:E25)</f>
        <v>-15920185.334940659</v>
      </c>
      <c r="F26" s="78">
        <f>SUM($B$25:F25)</f>
        <v>-18405230.285011247</v>
      </c>
      <c r="G26" s="78">
        <f>SUM($B$25:G25)</f>
        <v>-20932852.373227157</v>
      </c>
      <c r="H26" s="78">
        <f>SUM($B$25:H25)</f>
        <v>-22256831.296389766</v>
      </c>
      <c r="I26" s="78">
        <f>SUM($B$25:I25)</f>
        <v>-23601357.387322079</v>
      </c>
      <c r="J26" s="78">
        <f>SUM($B$25:J25)</f>
        <v>-24902011.714773584</v>
      </c>
      <c r="K26" s="78">
        <f>SUM($B$25:K25)</f>
        <v>-25749665.750558149</v>
      </c>
      <c r="L26" s="78">
        <f>SUM($B$25:L25)</f>
        <v>-26561916.957375057</v>
      </c>
      <c r="M26" s="78">
        <f>SUM($B$25:M25)</f>
        <v>-27402953.548933491</v>
      </c>
      <c r="N26" s="78">
        <f>SUM($B$25:N25)</f>
        <v>-27846497.902252391</v>
      </c>
      <c r="O26" s="78">
        <f>SUM($B$25:O25)</f>
        <v>-28312529.448794812</v>
      </c>
      <c r="P26" s="78">
        <f>SUM($B$25:P25)</f>
        <v>-28782480.145917632</v>
      </c>
      <c r="Q26" s="78">
        <f>SUM($B$25:Q25)</f>
        <v>-29223290.540986713</v>
      </c>
      <c r="R26" s="78">
        <f>SUM($B$25:R25)</f>
        <v>-29650519.143738538</v>
      </c>
      <c r="S26" s="78">
        <f>SUM($B$25:S25)</f>
        <v>-30092149.394189812</v>
      </c>
      <c r="T26" s="78">
        <f>SUM($B$25:T25)</f>
        <v>-30541270.455811858</v>
      </c>
      <c r="U26" s="78">
        <f>SUM($B$25:U25)</f>
        <v>-31005808.235532157</v>
      </c>
      <c r="V26" s="78">
        <f>SUM($B$25:V25)</f>
        <v>-31448812.00442186</v>
      </c>
    </row>
    <row r="30" spans="1:22" ht="26" customHeight="1">
      <c r="A30" s="138" t="s">
        <v>112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15" t="s">
        <v>113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115" t="s">
        <v>114</v>
      </c>
      <c r="B32" s="112">
        <v>8422705.9973649159</v>
      </c>
      <c r="C32" s="112">
        <v>8824541.6159400232</v>
      </c>
      <c r="D32" s="112">
        <v>9457883.0681041554</v>
      </c>
      <c r="E32" s="112">
        <v>8558733.3141203709</v>
      </c>
      <c r="F32" s="112">
        <v>8283483.1669019619</v>
      </c>
      <c r="G32" s="112">
        <v>8425406.9607196972</v>
      </c>
      <c r="H32" s="112">
        <v>8826526.1544173863</v>
      </c>
      <c r="I32" s="112">
        <v>8963507.2728820853</v>
      </c>
      <c r="J32" s="112">
        <v>8671028.8496767059</v>
      </c>
      <c r="K32" s="112">
        <v>8476540.3578456603</v>
      </c>
      <c r="L32" s="112">
        <v>8122512.0681690592</v>
      </c>
      <c r="M32" s="112">
        <v>8410365.9155843332</v>
      </c>
      <c r="N32" s="112">
        <v>8870887.0663779564</v>
      </c>
      <c r="O32" s="112">
        <v>9320630.9308483843</v>
      </c>
      <c r="P32" s="112">
        <v>9399013.9424564019</v>
      </c>
      <c r="Q32" s="112">
        <v>8816207.9013816342</v>
      </c>
      <c r="R32" s="112">
        <v>8544572.0550364554</v>
      </c>
      <c r="S32" s="112">
        <v>8832605.0090254843</v>
      </c>
      <c r="T32" s="112">
        <v>8982421.2324409187</v>
      </c>
      <c r="U32" s="112">
        <v>9290755.5944059845</v>
      </c>
      <c r="V32" s="112">
        <v>8860075.3777940981</v>
      </c>
    </row>
    <row r="33" spans="1:22">
      <c r="A33" s="115" t="s">
        <v>115</v>
      </c>
      <c r="B33" s="112">
        <v>5895894.1981554404</v>
      </c>
      <c r="C33" s="112">
        <v>6177179.1311580157</v>
      </c>
      <c r="D33" s="112">
        <v>6620518.1476729084</v>
      </c>
      <c r="E33" s="112">
        <v>7274923.3170023151</v>
      </c>
      <c r="F33" s="112">
        <v>7040960.691866667</v>
      </c>
      <c r="G33" s="112">
        <v>7161595.9166117422</v>
      </c>
      <c r="H33" s="112">
        <v>7943873.5389756477</v>
      </c>
      <c r="I33" s="112">
        <v>8067156.5455938773</v>
      </c>
      <c r="J33" s="112">
        <v>7803925.9647090351</v>
      </c>
      <c r="K33" s="112">
        <v>8052713.3399533769</v>
      </c>
      <c r="L33" s="112">
        <v>7716386.4647606062</v>
      </c>
      <c r="M33" s="112">
        <v>7989847.6198051162</v>
      </c>
      <c r="N33" s="112">
        <v>8427342.7130590584</v>
      </c>
      <c r="O33" s="112">
        <v>8854599.3843059652</v>
      </c>
      <c r="P33" s="112">
        <v>8929063.2453335822</v>
      </c>
      <c r="Q33" s="112">
        <v>8375397.5063125519</v>
      </c>
      <c r="R33" s="112">
        <v>8117343.4522846323</v>
      </c>
      <c r="S33" s="112">
        <v>8390974.7585742101</v>
      </c>
      <c r="T33" s="112">
        <v>8533300.1708188727</v>
      </c>
      <c r="U33" s="112">
        <v>8826217.8146856856</v>
      </c>
      <c r="V33" s="112">
        <v>8417071.6089043934</v>
      </c>
    </row>
    <row r="34" spans="1:22">
      <c r="A34" s="114" t="s">
        <v>116</v>
      </c>
      <c r="B34" s="112">
        <v>4211352.998682458</v>
      </c>
      <c r="C34" s="112">
        <v>4412270.8079700116</v>
      </c>
      <c r="D34" s="112">
        <v>4728941.5340520777</v>
      </c>
      <c r="E34" s="112">
        <v>5991113.3198842593</v>
      </c>
      <c r="F34" s="112">
        <v>5798438.2168313731</v>
      </c>
      <c r="G34" s="112">
        <v>5897784.8725037873</v>
      </c>
      <c r="H34" s="112">
        <v>7502547.2312547779</v>
      </c>
      <c r="I34" s="112">
        <v>7618981.1819497719</v>
      </c>
      <c r="J34" s="112">
        <v>7370374.5222252002</v>
      </c>
      <c r="K34" s="112">
        <v>7628886.3220610945</v>
      </c>
      <c r="L34" s="112">
        <v>7310260.8613521531</v>
      </c>
      <c r="M34" s="112">
        <v>7569329.3240259001</v>
      </c>
      <c r="N34" s="112">
        <v>8427342.7130590584</v>
      </c>
      <c r="O34" s="112">
        <v>8854599.3843059652</v>
      </c>
      <c r="P34" s="112">
        <v>8929063.2453335822</v>
      </c>
      <c r="Q34" s="112">
        <v>8375397.5063125519</v>
      </c>
      <c r="R34" s="112">
        <v>8117343.4522846323</v>
      </c>
      <c r="S34" s="112">
        <v>8390974.7585742101</v>
      </c>
      <c r="T34" s="112">
        <v>8533300.1708188727</v>
      </c>
      <c r="U34" s="112">
        <v>8826217.8146856856</v>
      </c>
      <c r="V34" s="112">
        <v>8417071.6089043934</v>
      </c>
    </row>
    <row r="35" spans="1:22">
      <c r="A35" s="114" t="s">
        <v>117</v>
      </c>
      <c r="B35" s="112">
        <v>4449664</v>
      </c>
      <c r="C35" s="112">
        <v>1943079</v>
      </c>
    </row>
    <row r="37" spans="1:22" ht="26" customHeight="1"/>
  </sheetData>
  <mergeCells count="8">
    <mergeCell ref="K14:V14"/>
    <mergeCell ref="K23:V23"/>
    <mergeCell ref="B23:J23"/>
    <mergeCell ref="A1:J1"/>
    <mergeCell ref="A11:J11"/>
    <mergeCell ref="A20:J20"/>
    <mergeCell ref="A30:J30"/>
    <mergeCell ref="B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Formatted Summary</vt:lpstr>
      <vt:lpstr>Summary</vt:lpstr>
      <vt:lpstr>Assumptions</vt:lpstr>
      <vt:lpstr>Wage Scenario Analysis</vt:lpstr>
      <vt:lpstr>Sales Scenario Analysis</vt:lpstr>
      <vt:lpstr>RTT Scenario Analysis</vt:lpstr>
      <vt:lpstr>BIRT Scenario Analysis</vt:lpstr>
      <vt:lpstr>Soda Scenario Analysis</vt:lpstr>
      <vt:lpstr>Parking Scenario Analysis</vt:lpstr>
      <vt:lpstr>Amusement Scenario Analysis</vt:lpstr>
      <vt:lpstr>NPT Scenario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Hand</cp:lastModifiedBy>
  <dcterms:created xsi:type="dcterms:W3CDTF">2020-04-02T14:13:00Z</dcterms:created>
  <dcterms:modified xsi:type="dcterms:W3CDTF">2020-07-07T20:45:47Z</dcterms:modified>
</cp:coreProperties>
</file>