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d/LocalWork/Projects/CovidStressTests/analysis/covid19-forecaster/"/>
    </mc:Choice>
  </mc:AlternateContent>
  <xr:revisionPtr revIDLastSave="0" documentId="13_ncr:1_{50B01EF1-8047-CA4F-B518-11FE3A68C11B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Formatted Summary" sheetId="1" r:id="rId1"/>
    <sheet name="Summary" sheetId="2" r:id="rId2"/>
    <sheet name="Assumptions" sheetId="3" r:id="rId3"/>
    <sheet name="Wage Scenario Analysis" sheetId="4" r:id="rId4"/>
    <sheet name="Sales Scenario Analysis" sheetId="5" r:id="rId5"/>
    <sheet name="RTT Scenario Analysis" sheetId="6" r:id="rId6"/>
    <sheet name="BIRT Scenario Analysis" sheetId="7" r:id="rId7"/>
    <sheet name="Soda Scenario Analysis" sheetId="8" r:id="rId8"/>
    <sheet name="Parking Scenario Analysis" sheetId="9" r:id="rId9"/>
    <sheet name="Amusement Scenario Analysis" sheetId="10" r:id="rId10"/>
    <sheet name="NPT Scenario Analysi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5" i="11" l="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V26" i="11" s="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T17" i="11" s="1"/>
  <c r="F7" i="11"/>
  <c r="E7" i="11"/>
  <c r="F6" i="11"/>
  <c r="E6" i="11"/>
  <c r="F5" i="11"/>
  <c r="F8" i="11" s="1"/>
  <c r="E5" i="11"/>
  <c r="E8" i="11" s="1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V26" i="10" s="1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T17" i="10" s="1"/>
  <c r="F7" i="10"/>
  <c r="E7" i="10"/>
  <c r="F6" i="10"/>
  <c r="E6" i="10"/>
  <c r="F5" i="10"/>
  <c r="F8" i="10" s="1"/>
  <c r="E5" i="10"/>
  <c r="E8" i="10" s="1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V26" i="9" s="1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T17" i="9" s="1"/>
  <c r="F7" i="9"/>
  <c r="E7" i="9"/>
  <c r="F6" i="9"/>
  <c r="E6" i="9"/>
  <c r="F5" i="9"/>
  <c r="F8" i="9" s="1"/>
  <c r="E5" i="9"/>
  <c r="E8" i="9" s="1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V26" i="8" s="1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T17" i="8" s="1"/>
  <c r="F7" i="8"/>
  <c r="E7" i="8"/>
  <c r="F6" i="8"/>
  <c r="E6" i="8"/>
  <c r="F5" i="8"/>
  <c r="F8" i="8" s="1"/>
  <c r="E5" i="8"/>
  <c r="E8" i="8" s="1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V45" i="7"/>
  <c r="V65" i="7" s="1"/>
  <c r="U45" i="7"/>
  <c r="U65" i="7" s="1"/>
  <c r="T45" i="7"/>
  <c r="T65" i="7" s="1"/>
  <c r="S45" i="7"/>
  <c r="S65" i="7" s="1"/>
  <c r="R45" i="7"/>
  <c r="R65" i="7" s="1"/>
  <c r="Q45" i="7"/>
  <c r="Q65" i="7" s="1"/>
  <c r="F7" i="7" s="1"/>
  <c r="P45" i="7"/>
  <c r="P65" i="7" s="1"/>
  <c r="O45" i="7"/>
  <c r="O65" i="7" s="1"/>
  <c r="N45" i="7"/>
  <c r="N65" i="7" s="1"/>
  <c r="M45" i="7"/>
  <c r="M65" i="7" s="1"/>
  <c r="L45" i="7"/>
  <c r="L65" i="7" s="1"/>
  <c r="K45" i="7"/>
  <c r="K65" i="7" s="1"/>
  <c r="J45" i="7"/>
  <c r="J65" i="7" s="1"/>
  <c r="I45" i="7"/>
  <c r="I65" i="7" s="1"/>
  <c r="H45" i="7"/>
  <c r="H65" i="7" s="1"/>
  <c r="G45" i="7"/>
  <c r="G65" i="7" s="1"/>
  <c r="F45" i="7"/>
  <c r="F65" i="7" s="1"/>
  <c r="E45" i="7"/>
  <c r="E65" i="7" s="1"/>
  <c r="F6" i="7" s="1"/>
  <c r="D45" i="7"/>
  <c r="D65" i="7" s="1"/>
  <c r="C45" i="7"/>
  <c r="C65" i="7" s="1"/>
  <c r="B45" i="7"/>
  <c r="B65" i="7" s="1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V16" i="7"/>
  <c r="V36" i="7" s="1"/>
  <c r="U16" i="7"/>
  <c r="U36" i="7" s="1"/>
  <c r="T16" i="7"/>
  <c r="T36" i="7" s="1"/>
  <c r="S16" i="7"/>
  <c r="S36" i="7" s="1"/>
  <c r="R16" i="7"/>
  <c r="R36" i="7" s="1"/>
  <c r="Q16" i="7"/>
  <c r="Q36" i="7" s="1"/>
  <c r="E7" i="7" s="1"/>
  <c r="P16" i="7"/>
  <c r="P36" i="7" s="1"/>
  <c r="O16" i="7"/>
  <c r="O36" i="7" s="1"/>
  <c r="N16" i="7"/>
  <c r="N36" i="7" s="1"/>
  <c r="M16" i="7"/>
  <c r="M36" i="7" s="1"/>
  <c r="L16" i="7"/>
  <c r="L36" i="7" s="1"/>
  <c r="K16" i="7"/>
  <c r="K36" i="7" s="1"/>
  <c r="J16" i="7"/>
  <c r="J36" i="7" s="1"/>
  <c r="I16" i="7"/>
  <c r="I36" i="7" s="1"/>
  <c r="H16" i="7"/>
  <c r="H36" i="7" s="1"/>
  <c r="G16" i="7"/>
  <c r="G36" i="7" s="1"/>
  <c r="F16" i="7"/>
  <c r="F36" i="7" s="1"/>
  <c r="E16" i="7"/>
  <c r="E36" i="7" s="1"/>
  <c r="E6" i="7" s="1"/>
  <c r="D16" i="7"/>
  <c r="D36" i="7" s="1"/>
  <c r="C16" i="7"/>
  <c r="C36" i="7" s="1"/>
  <c r="B16" i="7"/>
  <c r="B36" i="7" s="1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V26" i="6" s="1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T17" i="6" s="1"/>
  <c r="F7" i="6"/>
  <c r="E7" i="6"/>
  <c r="F6" i="6"/>
  <c r="E6" i="6"/>
  <c r="F5" i="6"/>
  <c r="F8" i="6" s="1"/>
  <c r="E5" i="6"/>
  <c r="E8" i="6" s="1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V38" i="5"/>
  <c r="V51" i="5" s="1"/>
  <c r="U38" i="5"/>
  <c r="U51" i="5" s="1"/>
  <c r="T38" i="5"/>
  <c r="T51" i="5" s="1"/>
  <c r="S38" i="5"/>
  <c r="S51" i="5" s="1"/>
  <c r="R38" i="5"/>
  <c r="R51" i="5" s="1"/>
  <c r="Q38" i="5"/>
  <c r="Q51" i="5" s="1"/>
  <c r="P38" i="5"/>
  <c r="P51" i="5" s="1"/>
  <c r="O38" i="5"/>
  <c r="O51" i="5" s="1"/>
  <c r="N38" i="5"/>
  <c r="N51" i="5" s="1"/>
  <c r="M38" i="5"/>
  <c r="M51" i="5" s="1"/>
  <c r="L38" i="5"/>
  <c r="L51" i="5" s="1"/>
  <c r="K38" i="5"/>
  <c r="K51" i="5" s="1"/>
  <c r="J38" i="5"/>
  <c r="J51" i="5" s="1"/>
  <c r="I38" i="5"/>
  <c r="I51" i="5" s="1"/>
  <c r="H38" i="5"/>
  <c r="H51" i="5" s="1"/>
  <c r="G38" i="5"/>
  <c r="G51" i="5" s="1"/>
  <c r="F38" i="5"/>
  <c r="F51" i="5" s="1"/>
  <c r="E38" i="5"/>
  <c r="E51" i="5" s="1"/>
  <c r="D38" i="5"/>
  <c r="D51" i="5" s="1"/>
  <c r="C38" i="5"/>
  <c r="C51" i="5" s="1"/>
  <c r="B38" i="5"/>
  <c r="B51" i="5" s="1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V16" i="5"/>
  <c r="V29" i="5" s="1"/>
  <c r="U16" i="5"/>
  <c r="U29" i="5" s="1"/>
  <c r="T16" i="5"/>
  <c r="T29" i="5" s="1"/>
  <c r="S16" i="5"/>
  <c r="S29" i="5" s="1"/>
  <c r="R16" i="5"/>
  <c r="R29" i="5" s="1"/>
  <c r="Q16" i="5"/>
  <c r="Q29" i="5" s="1"/>
  <c r="E7" i="5" s="1"/>
  <c r="P16" i="5"/>
  <c r="P29" i="5" s="1"/>
  <c r="O16" i="5"/>
  <c r="O29" i="5" s="1"/>
  <c r="N16" i="5"/>
  <c r="N29" i="5" s="1"/>
  <c r="M16" i="5"/>
  <c r="M29" i="5" s="1"/>
  <c r="L16" i="5"/>
  <c r="L29" i="5" s="1"/>
  <c r="K16" i="5"/>
  <c r="K29" i="5" s="1"/>
  <c r="J16" i="5"/>
  <c r="J29" i="5" s="1"/>
  <c r="I16" i="5"/>
  <c r="I29" i="5" s="1"/>
  <c r="H16" i="5"/>
  <c r="H29" i="5" s="1"/>
  <c r="G16" i="5"/>
  <c r="G29" i="5" s="1"/>
  <c r="F16" i="5"/>
  <c r="F29" i="5" s="1"/>
  <c r="E16" i="5"/>
  <c r="E29" i="5" s="1"/>
  <c r="D16" i="5"/>
  <c r="D29" i="5" s="1"/>
  <c r="C16" i="5"/>
  <c r="C29" i="5" s="1"/>
  <c r="B16" i="5"/>
  <c r="B29" i="5" s="1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V47" i="4"/>
  <c r="V69" i="4" s="1"/>
  <c r="U47" i="4"/>
  <c r="U69" i="4" s="1"/>
  <c r="T47" i="4"/>
  <c r="T69" i="4" s="1"/>
  <c r="S47" i="4"/>
  <c r="S69" i="4" s="1"/>
  <c r="R47" i="4"/>
  <c r="R69" i="4" s="1"/>
  <c r="Q47" i="4"/>
  <c r="Q69" i="4" s="1"/>
  <c r="P47" i="4"/>
  <c r="P69" i="4" s="1"/>
  <c r="O47" i="4"/>
  <c r="O69" i="4" s="1"/>
  <c r="N47" i="4"/>
  <c r="N69" i="4" s="1"/>
  <c r="M47" i="4"/>
  <c r="M69" i="4" s="1"/>
  <c r="L47" i="4"/>
  <c r="L69" i="4" s="1"/>
  <c r="K47" i="4"/>
  <c r="K69" i="4" s="1"/>
  <c r="J47" i="4"/>
  <c r="J69" i="4" s="1"/>
  <c r="I47" i="4"/>
  <c r="I69" i="4" s="1"/>
  <c r="H47" i="4"/>
  <c r="H69" i="4" s="1"/>
  <c r="G47" i="4"/>
  <c r="G69" i="4" s="1"/>
  <c r="F47" i="4"/>
  <c r="F69" i="4" s="1"/>
  <c r="E47" i="4"/>
  <c r="E69" i="4" s="1"/>
  <c r="D47" i="4"/>
  <c r="D69" i="4" s="1"/>
  <c r="C47" i="4"/>
  <c r="C69" i="4" s="1"/>
  <c r="B47" i="4"/>
  <c r="B69" i="4" s="1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V16" i="4"/>
  <c r="V38" i="4" s="1"/>
  <c r="U16" i="4"/>
  <c r="U38" i="4" s="1"/>
  <c r="T16" i="4"/>
  <c r="T38" i="4" s="1"/>
  <c r="S16" i="4"/>
  <c r="S38" i="4" s="1"/>
  <c r="R16" i="4"/>
  <c r="R38" i="4" s="1"/>
  <c r="Q16" i="4"/>
  <c r="Q38" i="4" s="1"/>
  <c r="P16" i="4"/>
  <c r="P38" i="4" s="1"/>
  <c r="O16" i="4"/>
  <c r="O38" i="4" s="1"/>
  <c r="N16" i="4"/>
  <c r="N38" i="4" s="1"/>
  <c r="M16" i="4"/>
  <c r="M38" i="4" s="1"/>
  <c r="L16" i="4"/>
  <c r="L38" i="4" s="1"/>
  <c r="K16" i="4"/>
  <c r="K38" i="4" s="1"/>
  <c r="J16" i="4"/>
  <c r="J38" i="4" s="1"/>
  <c r="I16" i="4"/>
  <c r="I38" i="4" s="1"/>
  <c r="H16" i="4"/>
  <c r="H38" i="4" s="1"/>
  <c r="G16" i="4"/>
  <c r="G38" i="4" s="1"/>
  <c r="F16" i="4"/>
  <c r="F38" i="4" s="1"/>
  <c r="E16" i="4"/>
  <c r="E38" i="4" s="1"/>
  <c r="D16" i="4"/>
  <c r="D38" i="4" s="1"/>
  <c r="C16" i="4"/>
  <c r="C38" i="4" s="1"/>
  <c r="B16" i="4"/>
  <c r="B38" i="4" s="1"/>
  <c r="H14" i="2"/>
  <c r="C14" i="2"/>
  <c r="H13" i="2"/>
  <c r="G13" i="2"/>
  <c r="I13" i="2" s="1"/>
  <c r="C13" i="2"/>
  <c r="B13" i="2"/>
  <c r="D13" i="2" s="1"/>
  <c r="H12" i="2"/>
  <c r="G12" i="2"/>
  <c r="I12" i="2" s="1"/>
  <c r="C12" i="2"/>
  <c r="B12" i="2"/>
  <c r="D12" i="2" s="1"/>
  <c r="H11" i="2"/>
  <c r="G11" i="2"/>
  <c r="I11" i="2" s="1"/>
  <c r="C11" i="2"/>
  <c r="B11" i="2"/>
  <c r="D11" i="2" s="1"/>
  <c r="H10" i="2"/>
  <c r="G10" i="2"/>
  <c r="I10" i="2" s="1"/>
  <c r="C10" i="2"/>
  <c r="B10" i="2"/>
  <c r="D10" i="2" s="1"/>
  <c r="H9" i="2"/>
  <c r="G9" i="2"/>
  <c r="I9" i="2" s="1"/>
  <c r="C9" i="2"/>
  <c r="B9" i="2"/>
  <c r="D9" i="2" s="1"/>
  <c r="D17" i="1"/>
  <c r="H17" i="1" s="1"/>
  <c r="C17" i="1"/>
  <c r="G17" i="1" s="1"/>
  <c r="H15" i="1"/>
  <c r="G15" i="1"/>
  <c r="I15" i="1" s="1"/>
  <c r="D15" i="1"/>
  <c r="C15" i="1"/>
  <c r="E15" i="1" s="1"/>
  <c r="H14" i="1"/>
  <c r="G14" i="1"/>
  <c r="I14" i="1" s="1"/>
  <c r="E14" i="1"/>
  <c r="D14" i="1"/>
  <c r="C14" i="1"/>
  <c r="H13" i="1"/>
  <c r="G13" i="1"/>
  <c r="I13" i="1" s="1"/>
  <c r="D13" i="1"/>
  <c r="C13" i="1"/>
  <c r="E13" i="1" s="1"/>
  <c r="I12" i="1"/>
  <c r="H12" i="1"/>
  <c r="G12" i="1"/>
  <c r="D12" i="1"/>
  <c r="E12" i="1" s="1"/>
  <c r="C12" i="1"/>
  <c r="H11" i="1"/>
  <c r="G11" i="1"/>
  <c r="I11" i="1" s="1"/>
  <c r="D11" i="1"/>
  <c r="C11" i="1"/>
  <c r="E11" i="1" s="1"/>
  <c r="H10" i="1"/>
  <c r="D10" i="1"/>
  <c r="V70" i="4" l="1"/>
  <c r="R70" i="4"/>
  <c r="N70" i="4"/>
  <c r="J70" i="4"/>
  <c r="F70" i="4"/>
  <c r="B70" i="4"/>
  <c r="U70" i="4"/>
  <c r="Q70" i="4"/>
  <c r="M70" i="4"/>
  <c r="I70" i="4"/>
  <c r="E70" i="4"/>
  <c r="T70" i="4"/>
  <c r="P70" i="4"/>
  <c r="L70" i="4"/>
  <c r="H70" i="4"/>
  <c r="D70" i="4"/>
  <c r="F5" i="4"/>
  <c r="S70" i="4"/>
  <c r="O70" i="4"/>
  <c r="K70" i="4"/>
  <c r="G70" i="4"/>
  <c r="C70" i="4"/>
  <c r="E6" i="5"/>
  <c r="C8" i="2" s="1"/>
  <c r="D9" i="1" s="1"/>
  <c r="E6" i="4"/>
  <c r="C7" i="2" s="1"/>
  <c r="E7" i="4"/>
  <c r="V39" i="4"/>
  <c r="R39" i="4"/>
  <c r="N39" i="4"/>
  <c r="J39" i="4"/>
  <c r="F39" i="4"/>
  <c r="B39" i="4"/>
  <c r="U39" i="4"/>
  <c r="Q39" i="4"/>
  <c r="M39" i="4"/>
  <c r="I39" i="4"/>
  <c r="E39" i="4"/>
  <c r="T39" i="4"/>
  <c r="P39" i="4"/>
  <c r="L39" i="4"/>
  <c r="H39" i="4"/>
  <c r="D39" i="4"/>
  <c r="S39" i="4"/>
  <c r="O39" i="4"/>
  <c r="K39" i="4"/>
  <c r="G39" i="4"/>
  <c r="C39" i="4"/>
  <c r="E5" i="4"/>
  <c r="S30" i="5"/>
  <c r="O30" i="5"/>
  <c r="K30" i="5"/>
  <c r="G30" i="5"/>
  <c r="C30" i="5"/>
  <c r="V30" i="5"/>
  <c r="R30" i="5"/>
  <c r="N30" i="5"/>
  <c r="J30" i="5"/>
  <c r="F30" i="5"/>
  <c r="B30" i="5"/>
  <c r="U30" i="5"/>
  <c r="Q30" i="5"/>
  <c r="M30" i="5"/>
  <c r="I30" i="5"/>
  <c r="E30" i="5"/>
  <c r="T30" i="5"/>
  <c r="P30" i="5"/>
  <c r="L30" i="5"/>
  <c r="H30" i="5"/>
  <c r="D30" i="5"/>
  <c r="E5" i="5"/>
  <c r="F6" i="5"/>
  <c r="H8" i="2" s="1"/>
  <c r="H9" i="1" s="1"/>
  <c r="F7" i="5"/>
  <c r="F6" i="4"/>
  <c r="H7" i="2" s="1"/>
  <c r="F7" i="4"/>
  <c r="V52" i="5"/>
  <c r="R52" i="5"/>
  <c r="U52" i="5"/>
  <c r="Q52" i="5"/>
  <c r="M52" i="5"/>
  <c r="T52" i="5"/>
  <c r="P52" i="5"/>
  <c r="L52" i="5"/>
  <c r="S52" i="5"/>
  <c r="O52" i="5"/>
  <c r="N52" i="5"/>
  <c r="H52" i="5"/>
  <c r="D52" i="5"/>
  <c r="K52" i="5"/>
  <c r="G52" i="5"/>
  <c r="C52" i="5"/>
  <c r="J52" i="5"/>
  <c r="F52" i="5"/>
  <c r="B52" i="5"/>
  <c r="F5" i="5"/>
  <c r="I52" i="5"/>
  <c r="E52" i="5"/>
  <c r="E17" i="1"/>
  <c r="I17" i="1" s="1"/>
  <c r="T37" i="7"/>
  <c r="P37" i="7"/>
  <c r="L37" i="7"/>
  <c r="H37" i="7"/>
  <c r="D37" i="7"/>
  <c r="S37" i="7"/>
  <c r="O37" i="7"/>
  <c r="K37" i="7"/>
  <c r="G37" i="7"/>
  <c r="C37" i="7"/>
  <c r="V37" i="7"/>
  <c r="R37" i="7"/>
  <c r="N37" i="7"/>
  <c r="J37" i="7"/>
  <c r="F37" i="7"/>
  <c r="B37" i="7"/>
  <c r="U37" i="7"/>
  <c r="Q37" i="7"/>
  <c r="M37" i="7"/>
  <c r="I37" i="7"/>
  <c r="E37" i="7"/>
  <c r="E5" i="7"/>
  <c r="V66" i="7"/>
  <c r="R66" i="7"/>
  <c r="N66" i="7"/>
  <c r="J66" i="7"/>
  <c r="F66" i="7"/>
  <c r="B66" i="7"/>
  <c r="U66" i="7"/>
  <c r="Q66" i="7"/>
  <c r="M66" i="7"/>
  <c r="I66" i="7"/>
  <c r="E66" i="7"/>
  <c r="T66" i="7"/>
  <c r="P66" i="7"/>
  <c r="L66" i="7"/>
  <c r="H66" i="7"/>
  <c r="D66" i="7"/>
  <c r="F5" i="7"/>
  <c r="S66" i="7"/>
  <c r="O66" i="7"/>
  <c r="K66" i="7"/>
  <c r="G66" i="7"/>
  <c r="C66" i="7"/>
  <c r="E17" i="6"/>
  <c r="I17" i="6"/>
  <c r="M17" i="6"/>
  <c r="Q17" i="6"/>
  <c r="U17" i="6"/>
  <c r="C26" i="6"/>
  <c r="G26" i="6"/>
  <c r="K26" i="6"/>
  <c r="O26" i="6"/>
  <c r="S26" i="6"/>
  <c r="E17" i="8"/>
  <c r="I17" i="8"/>
  <c r="M17" i="8"/>
  <c r="Q17" i="8"/>
  <c r="U17" i="8"/>
  <c r="C26" i="8"/>
  <c r="G26" i="8"/>
  <c r="K26" i="8"/>
  <c r="O26" i="8"/>
  <c r="S26" i="8"/>
  <c r="E17" i="9"/>
  <c r="I17" i="9"/>
  <c r="M17" i="9"/>
  <c r="Q17" i="9"/>
  <c r="U17" i="9"/>
  <c r="C26" i="9"/>
  <c r="G26" i="9"/>
  <c r="K26" i="9"/>
  <c r="O26" i="9"/>
  <c r="S26" i="9"/>
  <c r="E17" i="10"/>
  <c r="I17" i="10"/>
  <c r="M17" i="10"/>
  <c r="Q17" i="10"/>
  <c r="U17" i="10"/>
  <c r="C26" i="10"/>
  <c r="G26" i="10"/>
  <c r="K26" i="10"/>
  <c r="O26" i="10"/>
  <c r="S26" i="10"/>
  <c r="E17" i="11"/>
  <c r="I17" i="11"/>
  <c r="M17" i="11"/>
  <c r="Q17" i="11"/>
  <c r="U17" i="11"/>
  <c r="C26" i="11"/>
  <c r="G26" i="11"/>
  <c r="K26" i="11"/>
  <c r="O26" i="11"/>
  <c r="S26" i="11"/>
  <c r="B17" i="6"/>
  <c r="F17" i="6"/>
  <c r="J17" i="6"/>
  <c r="N17" i="6"/>
  <c r="R17" i="6"/>
  <c r="V17" i="6"/>
  <c r="D26" i="6"/>
  <c r="H26" i="6"/>
  <c r="L26" i="6"/>
  <c r="P26" i="6"/>
  <c r="T26" i="6"/>
  <c r="B17" i="8"/>
  <c r="F17" i="8"/>
  <c r="J17" i="8"/>
  <c r="N17" i="8"/>
  <c r="R17" i="8"/>
  <c r="V17" i="8"/>
  <c r="D26" i="8"/>
  <c r="H26" i="8"/>
  <c r="L26" i="8"/>
  <c r="P26" i="8"/>
  <c r="T26" i="8"/>
  <c r="B17" i="9"/>
  <c r="F17" i="9"/>
  <c r="J17" i="9"/>
  <c r="N17" i="9"/>
  <c r="R17" i="9"/>
  <c r="V17" i="9"/>
  <c r="D26" i="9"/>
  <c r="H26" i="9"/>
  <c r="L26" i="9"/>
  <c r="P26" i="9"/>
  <c r="T26" i="9"/>
  <c r="B17" i="10"/>
  <c r="F17" i="10"/>
  <c r="J17" i="10"/>
  <c r="N17" i="10"/>
  <c r="R17" i="10"/>
  <c r="V17" i="10"/>
  <c r="D26" i="10"/>
  <c r="H26" i="10"/>
  <c r="L26" i="10"/>
  <c r="P26" i="10"/>
  <c r="T26" i="10"/>
  <c r="B17" i="11"/>
  <c r="F17" i="11"/>
  <c r="J17" i="11"/>
  <c r="N17" i="11"/>
  <c r="R17" i="11"/>
  <c r="V17" i="11"/>
  <c r="D26" i="11"/>
  <c r="H26" i="11"/>
  <c r="L26" i="11"/>
  <c r="P26" i="11"/>
  <c r="T26" i="11"/>
  <c r="C17" i="6"/>
  <c r="G17" i="6"/>
  <c r="K17" i="6"/>
  <c r="O17" i="6"/>
  <c r="S17" i="6"/>
  <c r="E26" i="6"/>
  <c r="I26" i="6"/>
  <c r="M26" i="6"/>
  <c r="Q26" i="6"/>
  <c r="U26" i="6"/>
  <c r="C17" i="8"/>
  <c r="G17" i="8"/>
  <c r="K17" i="8"/>
  <c r="O17" i="8"/>
  <c r="S17" i="8"/>
  <c r="E26" i="8"/>
  <c r="I26" i="8"/>
  <c r="M26" i="8"/>
  <c r="Q26" i="8"/>
  <c r="U26" i="8"/>
  <c r="C17" i="9"/>
  <c r="G17" i="9"/>
  <c r="K17" i="9"/>
  <c r="O17" i="9"/>
  <c r="S17" i="9"/>
  <c r="E26" i="9"/>
  <c r="I26" i="9"/>
  <c r="M26" i="9"/>
  <c r="Q26" i="9"/>
  <c r="U26" i="9"/>
  <c r="C17" i="10"/>
  <c r="G17" i="10"/>
  <c r="K17" i="10"/>
  <c r="O17" i="10"/>
  <c r="S17" i="10"/>
  <c r="E26" i="10"/>
  <c r="I26" i="10"/>
  <c r="M26" i="10"/>
  <c r="Q26" i="10"/>
  <c r="U26" i="10"/>
  <c r="C17" i="11"/>
  <c r="G17" i="11"/>
  <c r="K17" i="11"/>
  <c r="O17" i="11"/>
  <c r="S17" i="11"/>
  <c r="E26" i="11"/>
  <c r="I26" i="11"/>
  <c r="M26" i="11"/>
  <c r="Q26" i="11"/>
  <c r="U26" i="11"/>
  <c r="D17" i="6"/>
  <c r="H17" i="6"/>
  <c r="L17" i="6"/>
  <c r="P17" i="6"/>
  <c r="B26" i="6"/>
  <c r="F26" i="6"/>
  <c r="J26" i="6"/>
  <c r="N26" i="6"/>
  <c r="R26" i="6"/>
  <c r="D17" i="8"/>
  <c r="H17" i="8"/>
  <c r="L17" i="8"/>
  <c r="P17" i="8"/>
  <c r="B26" i="8"/>
  <c r="F26" i="8"/>
  <c r="J26" i="8"/>
  <c r="N26" i="8"/>
  <c r="R26" i="8"/>
  <c r="D17" i="9"/>
  <c r="H17" i="9"/>
  <c r="L17" i="9"/>
  <c r="P17" i="9"/>
  <c r="B26" i="9"/>
  <c r="F26" i="9"/>
  <c r="J26" i="9"/>
  <c r="N26" i="9"/>
  <c r="R26" i="9"/>
  <c r="D17" i="10"/>
  <c r="H17" i="10"/>
  <c r="L17" i="10"/>
  <c r="P17" i="10"/>
  <c r="B26" i="10"/>
  <c r="F26" i="10"/>
  <c r="J26" i="10"/>
  <c r="N26" i="10"/>
  <c r="R26" i="10"/>
  <c r="D17" i="11"/>
  <c r="H17" i="11"/>
  <c r="L17" i="11"/>
  <c r="P17" i="11"/>
  <c r="B26" i="11"/>
  <c r="F26" i="11"/>
  <c r="J26" i="11"/>
  <c r="N26" i="11"/>
  <c r="R26" i="11"/>
  <c r="H15" i="2" l="1"/>
  <c r="H8" i="1"/>
  <c r="H16" i="1" s="1"/>
  <c r="H18" i="1" s="1"/>
  <c r="C15" i="2"/>
  <c r="D8" i="1"/>
  <c r="D16" i="1" s="1"/>
  <c r="D18" i="1" s="1"/>
  <c r="F8" i="7"/>
  <c r="G14" i="2"/>
  <c r="E8" i="4"/>
  <c r="B7" i="2"/>
  <c r="E8" i="7"/>
  <c r="B14" i="2"/>
  <c r="F8" i="5"/>
  <c r="G8" i="2"/>
  <c r="E8" i="5"/>
  <c r="B8" i="2"/>
  <c r="F8" i="4"/>
  <c r="G7" i="2"/>
  <c r="C9" i="1" l="1"/>
  <c r="E9" i="1" s="1"/>
  <c r="D8" i="2"/>
  <c r="I7" i="2"/>
  <c r="G8" i="1"/>
  <c r="G15" i="2"/>
  <c r="B15" i="2"/>
  <c r="D7" i="2"/>
  <c r="C8" i="1"/>
  <c r="D14" i="2"/>
  <c r="C10" i="1"/>
  <c r="E10" i="1" s="1"/>
  <c r="I8" i="2"/>
  <c r="G9" i="1"/>
  <c r="I9" i="1" s="1"/>
  <c r="G10" i="1"/>
  <c r="I10" i="1" s="1"/>
  <c r="I14" i="2"/>
  <c r="E8" i="1" l="1"/>
  <c r="C16" i="1"/>
  <c r="D15" i="2"/>
  <c r="I15" i="2"/>
  <c r="G16" i="1"/>
  <c r="I8" i="1"/>
  <c r="E16" i="1" l="1"/>
  <c r="E18" i="1" s="1"/>
  <c r="C18" i="1"/>
  <c r="G18" i="1"/>
  <c r="I16" i="1"/>
  <c r="I18" i="1" s="1"/>
</calcChain>
</file>

<file path=xl/sharedStrings.xml><?xml version="1.0" encoding="utf-8"?>
<sst xmlns="http://schemas.openxmlformats.org/spreadsheetml/2006/main" count="930" uniqueCount="128">
  <si>
    <t>Estimated Tax Revenue Impacts for Major City of Philadelphia Taxes by Fiscal Year</t>
  </si>
  <si>
    <t>Dollars in thousands</t>
  </si>
  <si>
    <t>Differences Relative to March Baseline</t>
  </si>
  <si>
    <t>Moderate</t>
  </si>
  <si>
    <t>Severe</t>
  </si>
  <si>
    <t>Tax</t>
  </si>
  <si>
    <t>Total</t>
  </si>
  <si>
    <t>Sales</t>
  </si>
  <si>
    <t>Realty Transfer</t>
  </si>
  <si>
    <t>Beverage</t>
  </si>
  <si>
    <t>Amusement</t>
  </si>
  <si>
    <t xml:space="preserve">Parking </t>
  </si>
  <si>
    <t>Total Difference</t>
  </si>
  <si>
    <t>Baseline</t>
  </si>
  <si>
    <t>Percent Change from Baseline</t>
  </si>
  <si>
    <t>† Includes both the City and PICA portions of the tax</t>
  </si>
  <si>
    <t>Note: Baseline estimates from FY21 - FY25 Five Year Financial Plan, as proposed on March 5, 2020.</t>
  </si>
  <si>
    <t>FY20</t>
  </si>
  <si>
    <t>FY21</t>
  </si>
  <si>
    <t>Total Impact</t>
  </si>
  <si>
    <t>Estimated Fund Balance pre-COVID</t>
  </si>
  <si>
    <t xml:space="preserve">Revenue Losses </t>
  </si>
  <si>
    <t>Wage Tax</t>
  </si>
  <si>
    <t>Sales Tax</t>
  </si>
  <si>
    <t>Realty Transfer Tax</t>
  </si>
  <si>
    <t>Soda Tax</t>
  </si>
  <si>
    <t>Amusement Tax</t>
  </si>
  <si>
    <t>Net Profits Tax</t>
  </si>
  <si>
    <t>BIRT</t>
  </si>
  <si>
    <t>Wage</t>
  </si>
  <si>
    <t>Sector</t>
  </si>
  <si>
    <t>FY20 Q4</t>
  </si>
  <si>
    <t>FY21 Q1</t>
  </si>
  <si>
    <t>FY21 Q2</t>
  </si>
  <si>
    <t>FY21 Q3</t>
  </si>
  <si>
    <t>FY21 Q4</t>
  </si>
  <si>
    <t>FY22 Q1</t>
  </si>
  <si>
    <t>FY22 Q2</t>
  </si>
  <si>
    <t>Arts, Entertainment, and Other Recreation</t>
  </si>
  <si>
    <t>Banking &amp; Credit Unions</t>
  </si>
  <si>
    <t>Construction</t>
  </si>
  <si>
    <t>Education</t>
  </si>
  <si>
    <t>Government</t>
  </si>
  <si>
    <t>Health and Social Services</t>
  </si>
  <si>
    <t>Hotels</t>
  </si>
  <si>
    <t>Insurance</t>
  </si>
  <si>
    <t>Manufacturing (includes headquarter offices &amp; factories)</t>
  </si>
  <si>
    <t>Other Sectors</t>
  </si>
  <si>
    <t>Professional  Services</t>
  </si>
  <si>
    <t>Public Utilities</t>
  </si>
  <si>
    <t>Publishing, Broadcasting, and Other Information</t>
  </si>
  <si>
    <t>Real Estate, Rental and Leasing</t>
  </si>
  <si>
    <t>Restaurants</t>
  </si>
  <si>
    <t>Retail Trade</t>
  </si>
  <si>
    <t>Securities / Financial Investments</t>
  </si>
  <si>
    <t>Sport Teams</t>
  </si>
  <si>
    <t>Telecommunication</t>
  </si>
  <si>
    <t>Transportation and Warehousing</t>
  </si>
  <si>
    <t>Unclassified Accounts</t>
  </si>
  <si>
    <t>Wholesale Trade</t>
  </si>
  <si>
    <t>All Other Sectors</t>
  </si>
  <si>
    <t>Car and truck rental</t>
  </si>
  <si>
    <t>Manufacturing</t>
  </si>
  <si>
    <t>Rentals except car and truck rentals</t>
  </si>
  <si>
    <t>Repair services</t>
  </si>
  <si>
    <t>Restaurants, bars, concessionaires and caterers</t>
  </si>
  <si>
    <t>Services other than repair services</t>
  </si>
  <si>
    <t>Telecommunications</t>
  </si>
  <si>
    <t>Total Retail</t>
  </si>
  <si>
    <t>Wholesale</t>
  </si>
  <si>
    <t>RTT</t>
  </si>
  <si>
    <t>Banking and Related Activities</t>
  </si>
  <si>
    <t>Business Support Services **1</t>
  </si>
  <si>
    <t>Educational Services</t>
  </si>
  <si>
    <t>Financial Investment Services</t>
  </si>
  <si>
    <t>Hotels and Other Accommodations</t>
  </si>
  <si>
    <t>Information, subtotal</t>
  </si>
  <si>
    <t>Manufacturing, subtotal</t>
  </si>
  <si>
    <t>Other Services  **2</t>
  </si>
  <si>
    <t>Professional Services, subtotal</t>
  </si>
  <si>
    <t>Real Estate (including REITS)</t>
  </si>
  <si>
    <t>Restaurants, Bars, and Other Food Services</t>
  </si>
  <si>
    <t>Sports</t>
  </si>
  <si>
    <t>Transportation and Storage</t>
  </si>
  <si>
    <t>Unclassified</t>
  </si>
  <si>
    <t>Soda</t>
  </si>
  <si>
    <t>Parking</t>
  </si>
  <si>
    <t>NPT</t>
  </si>
  <si>
    <t>Wage Tax Forecasts</t>
  </si>
  <si>
    <t>FY22</t>
  </si>
  <si>
    <t>Moderate Duration Scenario</t>
  </si>
  <si>
    <t>Arts, Entertainment, and Other Recreation</t>
  </si>
  <si>
    <t>Banking &amp; Credit Unions</t>
  </si>
  <si>
    <t>Health and Social Services</t>
  </si>
  <si>
    <t>Manufacturing (includes headquarter offices &amp; factories)</t>
  </si>
  <si>
    <t>Other Sectors</t>
  </si>
  <si>
    <t>Professional  Services</t>
  </si>
  <si>
    <t>Public Utilities</t>
  </si>
  <si>
    <t>Publishing, Broadcasting, and Other Information</t>
  </si>
  <si>
    <t>Real Estate, Rental and Leasing</t>
  </si>
  <si>
    <t>Retail Trade</t>
  </si>
  <si>
    <t>Securities / Financial Investments</t>
  </si>
  <si>
    <t>Sport Teams</t>
  </si>
  <si>
    <t>Transportation and Warehousing</t>
  </si>
  <si>
    <t>Unclassified Accounts</t>
  </si>
  <si>
    <t>Wholesale Trade</t>
  </si>
  <si>
    <t>Cumulative Total</t>
  </si>
  <si>
    <t>Severe Duration Scenario</t>
  </si>
  <si>
    <t>Data</t>
  </si>
  <si>
    <t>Scenario</t>
  </si>
  <si>
    <t>baseline</t>
  </si>
  <si>
    <t>moderate</t>
  </si>
  <si>
    <t>severe</t>
  </si>
  <si>
    <t>Sales Tax Forecasts</t>
  </si>
  <si>
    <t>Realty Transfer Tax (RTT) Forecasts</t>
  </si>
  <si>
    <t>Moderate Scenario</t>
  </si>
  <si>
    <t>Calendar Year 2020</t>
  </si>
  <si>
    <t>Calendar Year 2021</t>
  </si>
  <si>
    <t>Severe Scenario</t>
  </si>
  <si>
    <t>BIRT Forecasts</t>
  </si>
  <si>
    <t>Soda Tax Forecasts</t>
  </si>
  <si>
    <t>Parking Tax Forecasts</t>
  </si>
  <si>
    <t>Amusement Tax Forecasts</t>
  </si>
  <si>
    <t>NPT Forecasts</t>
  </si>
  <si>
    <r>
      <t>Wage &amp; Earnings</t>
    </r>
    <r>
      <rPr>
        <vertAlign val="superscript"/>
        <sz val="12"/>
        <color theme="1"/>
        <rFont val="Open Sans Regular"/>
      </rPr>
      <t>†</t>
    </r>
  </si>
  <si>
    <r>
      <t>Business Income and Receipts</t>
    </r>
    <r>
      <rPr>
        <vertAlign val="superscript"/>
        <sz val="12"/>
        <color theme="1"/>
        <rFont val="Open Sans Regular"/>
      </rPr>
      <t>††</t>
    </r>
  </si>
  <si>
    <r>
      <t>Net Profits</t>
    </r>
    <r>
      <rPr>
        <vertAlign val="superscript"/>
        <sz val="12"/>
        <color theme="1"/>
        <rFont val="Open Sans Regular"/>
      </rPr>
      <t>†,††</t>
    </r>
  </si>
  <si>
    <t xml:space="preserve">†† Large shifts in revenue from FY20 to FY21 due to changes to the filing date for BIRT and NPT from April 2020 to July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</si>
</sst>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3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0"/>
      <color theme="1"/>
      <name val="Calibri (Body)"/>
    </font>
    <font>
      <sz val="12"/>
      <color theme="1"/>
      <name val="Calibri (Body)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4"/>
      <color theme="1"/>
      <name val="Calibri (Body)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14"/>
      <color rgb="FFC00000"/>
      <name val="Calibri (Body)"/>
    </font>
    <font>
      <sz val="14"/>
      <color rgb="FFC00000"/>
      <name val="Calibri"/>
      <family val="2"/>
      <scheme val="minor"/>
    </font>
    <font>
      <sz val="12"/>
      <name val="Calibri (Body)"/>
    </font>
    <font>
      <b/>
      <sz val="12"/>
      <name val="Calibri"/>
      <family val="2"/>
    </font>
    <font>
      <sz val="12"/>
      <name val="Calibri"/>
      <family val="2"/>
    </font>
    <font>
      <b/>
      <sz val="15"/>
      <name val="Calibri"/>
      <family val="2"/>
    </font>
    <font>
      <b/>
      <sz val="12"/>
      <name val="Calibri"/>
      <family val="2"/>
    </font>
    <font>
      <b/>
      <sz val="15"/>
      <name val="Calibri"/>
      <family val="2"/>
      <scheme val="minor"/>
    </font>
    <font>
      <sz val="12"/>
      <color theme="1"/>
      <name val="Open Sans Regular"/>
    </font>
    <font>
      <b/>
      <sz val="12"/>
      <color theme="1"/>
      <name val="Open Sans Regular"/>
    </font>
    <font>
      <i/>
      <sz val="11"/>
      <color theme="1"/>
      <name val="Open Sans Regular"/>
    </font>
    <font>
      <b/>
      <sz val="13"/>
      <color theme="1"/>
      <name val="Open Sans Regular"/>
    </font>
    <font>
      <i/>
      <sz val="10"/>
      <color theme="1"/>
      <name val="Open Sans Regular"/>
    </font>
    <font>
      <vertAlign val="superscript"/>
      <sz val="12"/>
      <color theme="1"/>
      <name val="Open Sans Regular"/>
    </font>
    <font>
      <sz val="10"/>
      <color theme="1"/>
      <name val="Open Sans Regular"/>
    </font>
    <font>
      <b/>
      <sz val="10"/>
      <color theme="1"/>
      <name val="Open Sans Regular"/>
    </font>
    <font>
      <b/>
      <i/>
      <sz val="10"/>
      <color theme="1"/>
      <name val="Open Sans Regular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/>
    <xf numFmtId="0" fontId="4" fillId="0" borderId="0"/>
    <xf numFmtId="44" fontId="4" fillId="0" borderId="0"/>
    <xf numFmtId="44" fontId="1" fillId="0" borderId="0"/>
    <xf numFmtId="9" fontId="1" fillId="0" borderId="0"/>
  </cellStyleXfs>
  <cellXfs count="142">
    <xf numFmtId="0" fontId="0" fillId="0" borderId="0" xfId="0"/>
    <xf numFmtId="0" fontId="2" fillId="0" borderId="2" xfId="0" applyFont="1" applyBorder="1"/>
    <xf numFmtId="0" fontId="5" fillId="0" borderId="0" xfId="0" applyFont="1"/>
    <xf numFmtId="164" fontId="0" fillId="0" borderId="0" xfId="0" applyNumberFormat="1"/>
    <xf numFmtId="0" fontId="11" fillId="0" borderId="0" xfId="2" applyFont="1"/>
    <xf numFmtId="0" fontId="15" fillId="0" borderId="5" xfId="2" applyFont="1" applyBorder="1" applyAlignment="1">
      <alignment horizontal="left" vertical="top"/>
    </xf>
    <xf numFmtId="14" fontId="15" fillId="0" borderId="5" xfId="2" applyNumberFormat="1" applyFont="1" applyBorder="1" applyAlignment="1">
      <alignment horizontal="center" vertical="top"/>
    </xf>
    <xf numFmtId="0" fontId="15" fillId="0" borderId="0" xfId="2" applyFont="1" applyAlignment="1">
      <alignment horizontal="left" vertical="top"/>
    </xf>
    <xf numFmtId="0" fontId="2" fillId="0" borderId="1" xfId="0" applyFont="1" applyBorder="1"/>
    <xf numFmtId="0" fontId="12" fillId="0" borderId="0" xfId="2" applyFont="1"/>
    <xf numFmtId="0" fontId="15" fillId="0" borderId="14" xfId="2" applyFont="1" applyBorder="1" applyAlignment="1">
      <alignment horizontal="left" vertical="top"/>
    </xf>
    <xf numFmtId="0" fontId="6" fillId="0" borderId="0" xfId="2" applyFont="1"/>
    <xf numFmtId="0" fontId="18" fillId="0" borderId="0" xfId="2" applyFont="1"/>
    <xf numFmtId="14" fontId="2" fillId="0" borderId="7" xfId="0" applyNumberFormat="1" applyFont="1" applyBorder="1"/>
    <xf numFmtId="14" fontId="2" fillId="0" borderId="4" xfId="0" applyNumberFormat="1" applyFont="1" applyBorder="1"/>
    <xf numFmtId="14" fontId="5" fillId="0" borderId="1" xfId="2" applyNumberFormat="1" applyFont="1" applyBorder="1"/>
    <xf numFmtId="0" fontId="10" fillId="3" borderId="0" xfId="2" applyFont="1" applyFill="1"/>
    <xf numFmtId="0" fontId="14" fillId="0" borderId="0" xfId="2" applyFont="1"/>
    <xf numFmtId="0" fontId="16" fillId="0" borderId="0" xfId="2" applyFont="1"/>
    <xf numFmtId="0" fontId="19" fillId="0" borderId="10" xfId="2" applyFont="1" applyBorder="1" applyAlignment="1">
      <alignment horizontal="center"/>
    </xf>
    <xf numFmtId="0" fontId="19" fillId="0" borderId="12" xfId="2" applyFont="1" applyBorder="1" applyAlignment="1">
      <alignment horizontal="center"/>
    </xf>
    <xf numFmtId="0" fontId="19" fillId="0" borderId="15" xfId="2" applyFont="1" applyBorder="1" applyAlignment="1">
      <alignment horizontal="center"/>
    </xf>
    <xf numFmtId="0" fontId="19" fillId="0" borderId="13" xfId="2" applyFont="1" applyBorder="1" applyAlignment="1">
      <alignment horizontal="center"/>
    </xf>
    <xf numFmtId="0" fontId="19" fillId="0" borderId="10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14" fontId="15" fillId="0" borderId="6" xfId="2" applyNumberFormat="1" applyFont="1" applyBorder="1" applyAlignment="1">
      <alignment horizontal="center" vertical="top"/>
    </xf>
    <xf numFmtId="41" fontId="0" fillId="0" borderId="14" xfId="0" applyNumberFormat="1" applyBorder="1"/>
    <xf numFmtId="0" fontId="0" fillId="0" borderId="17" xfId="0" applyBorder="1"/>
    <xf numFmtId="0" fontId="0" fillId="0" borderId="3" xfId="0" applyBorder="1"/>
    <xf numFmtId="0" fontId="14" fillId="2" borderId="0" xfId="2" applyFont="1" applyFill="1"/>
    <xf numFmtId="0" fontId="10" fillId="2" borderId="0" xfId="2" applyFont="1" applyFill="1"/>
    <xf numFmtId="0" fontId="0" fillId="0" borderId="2" xfId="0" applyBorder="1"/>
    <xf numFmtId="0" fontId="3" fillId="0" borderId="0" xfId="2" applyFont="1"/>
    <xf numFmtId="0" fontId="5" fillId="0" borderId="14" xfId="0" applyFont="1" applyBorder="1"/>
    <xf numFmtId="0" fontId="2" fillId="0" borderId="14" xfId="0" applyFont="1" applyBorder="1"/>
    <xf numFmtId="9" fontId="24" fillId="0" borderId="0" xfId="0" applyNumberFormat="1" applyFont="1" applyAlignment="1">
      <alignment horizontal="center" vertical="top"/>
    </xf>
    <xf numFmtId="0" fontId="25" fillId="5" borderId="0" xfId="0" applyFont="1" applyFill="1" applyAlignment="1">
      <alignment horizontal="center" vertical="top"/>
    </xf>
    <xf numFmtId="0" fontId="25" fillId="6" borderId="0" xfId="0" applyFont="1" applyFill="1" applyAlignment="1">
      <alignment horizontal="center" vertical="top"/>
    </xf>
    <xf numFmtId="9" fontId="23" fillId="0" borderId="18" xfId="1" applyFont="1" applyBorder="1" applyAlignment="1">
      <alignment horizontal="center" vertical="top"/>
    </xf>
    <xf numFmtId="0" fontId="26" fillId="0" borderId="0" xfId="0" applyFont="1" applyAlignment="1">
      <alignment horizontal="center" vertical="top"/>
    </xf>
    <xf numFmtId="165" fontId="1" fillId="0" borderId="0" xfId="1" applyNumberFormat="1"/>
    <xf numFmtId="9" fontId="1" fillId="0" borderId="0" xfId="1"/>
    <xf numFmtId="9" fontId="24" fillId="0" borderId="0" xfId="1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17" fillId="0" borderId="0" xfId="0" applyFont="1" applyAlignment="1">
      <alignment horizontal="right" wrapText="1"/>
    </xf>
    <xf numFmtId="9" fontId="1" fillId="0" borderId="0" xfId="1" applyAlignment="1">
      <alignment horizontal="right"/>
    </xf>
    <xf numFmtId="9" fontId="23" fillId="0" borderId="0" xfId="1" applyFont="1" applyAlignment="1">
      <alignment horizontal="center" vertical="top"/>
    </xf>
    <xf numFmtId="165" fontId="23" fillId="0" borderId="0" xfId="1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7" fillId="7" borderId="0" xfId="0" applyFont="1" applyFill="1" applyAlignment="1">
      <alignment horizontal="center" vertical="top"/>
    </xf>
    <xf numFmtId="0" fontId="27" fillId="8" borderId="0" xfId="0" applyFont="1" applyFill="1" applyAlignment="1">
      <alignment horizontal="center" vertical="top"/>
    </xf>
    <xf numFmtId="41" fontId="0" fillId="0" borderId="0" xfId="0" applyNumberFormat="1"/>
    <xf numFmtId="0" fontId="2" fillId="0" borderId="0" xfId="0" applyFont="1"/>
    <xf numFmtId="41" fontId="2" fillId="0" borderId="0" xfId="0" applyNumberFormat="1" applyFont="1"/>
    <xf numFmtId="0" fontId="28" fillId="0" borderId="22" xfId="0" applyFont="1" applyBorder="1"/>
    <xf numFmtId="0" fontId="28" fillId="0" borderId="2" xfId="0" applyFont="1" applyBorder="1"/>
    <xf numFmtId="0" fontId="29" fillId="0" borderId="4" xfId="0" applyFont="1" applyBorder="1" applyAlignment="1">
      <alignment horizontal="center" vertical="center"/>
    </xf>
    <xf numFmtId="0" fontId="29" fillId="0" borderId="22" xfId="0" applyFont="1" applyBorder="1"/>
    <xf numFmtId="0" fontId="30" fillId="0" borderId="21" xfId="0" applyFont="1" applyBorder="1"/>
    <xf numFmtId="0" fontId="29" fillId="0" borderId="7" xfId="0" applyFont="1" applyBorder="1" applyAlignment="1">
      <alignment horizontal="center"/>
    </xf>
    <xf numFmtId="166" fontId="28" fillId="9" borderId="21" xfId="4" applyNumberFormat="1" applyFont="1" applyFill="1" applyBorder="1"/>
    <xf numFmtId="166" fontId="28" fillId="0" borderId="22" xfId="4" applyNumberFormat="1" applyFont="1" applyBorder="1"/>
    <xf numFmtId="166" fontId="28" fillId="9" borderId="22" xfId="4" applyNumberFormat="1" applyFont="1" applyFill="1" applyBorder="1"/>
    <xf numFmtId="166" fontId="20" fillId="0" borderId="10" xfId="2" applyNumberFormat="1" applyFont="1" applyBorder="1"/>
    <xf numFmtId="166" fontId="20" fillId="0" borderId="11" xfId="2" applyNumberFormat="1" applyFont="1" applyBorder="1"/>
    <xf numFmtId="166" fontId="21" fillId="0" borderId="12" xfId="2" applyNumberFormat="1" applyFont="1" applyBorder="1"/>
    <xf numFmtId="166" fontId="21" fillId="0" borderId="8" xfId="2" applyNumberFormat="1" applyFont="1" applyBorder="1"/>
    <xf numFmtId="166" fontId="21" fillId="0" borderId="15" xfId="2" applyNumberFormat="1" applyFont="1" applyBorder="1"/>
    <xf numFmtId="166" fontId="21" fillId="0" borderId="16" xfId="2" applyNumberFormat="1" applyFont="1" applyBorder="1"/>
    <xf numFmtId="166" fontId="21" fillId="0" borderId="13" xfId="2" applyNumberFormat="1" applyFont="1" applyBorder="1"/>
    <xf numFmtId="166" fontId="21" fillId="0" borderId="9" xfId="2" applyNumberFormat="1" applyFont="1" applyBorder="1"/>
    <xf numFmtId="166" fontId="8" fillId="0" borderId="0" xfId="2" applyNumberFormat="1" applyFont="1"/>
    <xf numFmtId="166" fontId="8" fillId="0" borderId="0" xfId="3" applyNumberFormat="1" applyFont="1"/>
    <xf numFmtId="166" fontId="14" fillId="0" borderId="0" xfId="3" applyNumberFormat="1" applyFont="1"/>
    <xf numFmtId="166" fontId="10" fillId="0" borderId="0" xfId="3" applyNumberFormat="1" applyFont="1"/>
    <xf numFmtId="166" fontId="10" fillId="0" borderId="14" xfId="3" applyNumberFormat="1" applyFont="1" applyBorder="1"/>
    <xf numFmtId="166" fontId="1" fillId="0" borderId="0" xfId="4" applyNumberFormat="1"/>
    <xf numFmtId="166" fontId="2" fillId="0" borderId="0" xfId="4" applyNumberFormat="1" applyFont="1"/>
    <xf numFmtId="166" fontId="7" fillId="0" borderId="0" xfId="4" applyNumberFormat="1" applyFont="1"/>
    <xf numFmtId="166" fontId="22" fillId="0" borderId="0" xfId="2" applyNumberFormat="1" applyFont="1" applyAlignment="1">
      <alignment horizontal="center" vertical="top"/>
    </xf>
    <xf numFmtId="166" fontId="22" fillId="0" borderId="14" xfId="2" applyNumberFormat="1" applyFont="1" applyBorder="1" applyAlignment="1">
      <alignment horizontal="center" vertical="top"/>
    </xf>
    <xf numFmtId="0" fontId="29" fillId="0" borderId="23" xfId="0" applyFont="1" applyBorder="1" applyAlignment="1">
      <alignment horizontal="center" vertical="center"/>
    </xf>
    <xf numFmtId="0" fontId="28" fillId="0" borderId="0" xfId="0" applyFont="1"/>
    <xf numFmtId="0" fontId="29" fillId="9" borderId="24" xfId="0" applyFont="1" applyFill="1" applyBorder="1"/>
    <xf numFmtId="0" fontId="28" fillId="9" borderId="24" xfId="0" applyFont="1" applyFill="1" applyBorder="1"/>
    <xf numFmtId="0" fontId="28" fillId="0" borderId="18" xfId="0" applyFont="1" applyBorder="1"/>
    <xf numFmtId="0" fontId="28" fillId="9" borderId="18" xfId="0" applyFont="1" applyFill="1" applyBorder="1"/>
    <xf numFmtId="166" fontId="29" fillId="9" borderId="21" xfId="4" applyNumberFormat="1" applyFont="1" applyFill="1" applyBorder="1"/>
    <xf numFmtId="0" fontId="29" fillId="9" borderId="18" xfId="0" applyFont="1" applyFill="1" applyBorder="1"/>
    <xf numFmtId="0" fontId="29" fillId="0" borderId="18" xfId="0" applyFont="1" applyBorder="1"/>
    <xf numFmtId="166" fontId="29" fillId="0" borderId="22" xfId="4" applyNumberFormat="1" applyFont="1" applyBorder="1"/>
    <xf numFmtId="165" fontId="29" fillId="9" borderId="22" xfId="1" applyNumberFormat="1" applyFont="1" applyFill="1" applyBorder="1"/>
    <xf numFmtId="0" fontId="0" fillId="0" borderId="0" xfId="0"/>
    <xf numFmtId="0" fontId="0" fillId="0" borderId="0" xfId="0" applyAlignment="1">
      <alignment horizontal="right"/>
    </xf>
    <xf numFmtId="0" fontId="10" fillId="0" borderId="0" xfId="2" applyFont="1"/>
    <xf numFmtId="165" fontId="29" fillId="9" borderId="0" xfId="1" applyNumberFormat="1" applyFont="1" applyFill="1"/>
    <xf numFmtId="165" fontId="35" fillId="0" borderId="2" xfId="1" applyNumberFormat="1" applyFont="1" applyBorder="1"/>
    <xf numFmtId="166" fontId="28" fillId="9" borderId="27" xfId="4" applyNumberFormat="1" applyFont="1" applyFill="1" applyBorder="1"/>
    <xf numFmtId="166" fontId="28" fillId="0" borderId="0" xfId="4" applyNumberFormat="1" applyFont="1"/>
    <xf numFmtId="166" fontId="28" fillId="9" borderId="0" xfId="4" applyNumberFormat="1" applyFont="1" applyFill="1"/>
    <xf numFmtId="166" fontId="29" fillId="9" borderId="27" xfId="4" applyNumberFormat="1" applyFont="1" applyFill="1" applyBorder="1"/>
    <xf numFmtId="166" fontId="29" fillId="0" borderId="0" xfId="4" applyNumberFormat="1" applyFont="1"/>
    <xf numFmtId="165" fontId="35" fillId="0" borderId="28" xfId="1" applyNumberFormat="1" applyFont="1" applyBorder="1"/>
    <xf numFmtId="0" fontId="34" fillId="0" borderId="1" xfId="0" applyFont="1" applyBorder="1"/>
    <xf numFmtId="0" fontId="34" fillId="0" borderId="3" xfId="0" applyFont="1" applyBorder="1"/>
    <xf numFmtId="165" fontId="36" fillId="0" borderId="27" xfId="1" applyNumberFormat="1" applyFont="1" applyBorder="1"/>
    <xf numFmtId="0" fontId="32" fillId="0" borderId="18" xfId="0" applyFont="1" applyBorder="1"/>
    <xf numFmtId="165" fontId="36" fillId="0" borderId="0" xfId="1" applyNumberFormat="1" applyFont="1"/>
    <xf numFmtId="6" fontId="2" fillId="0" borderId="0" xfId="0" applyNumberFormat="1" applyFont="1"/>
    <xf numFmtId="44" fontId="1" fillId="0" borderId="0" xfId="4"/>
    <xf numFmtId="44" fontId="1" fillId="0" borderId="14" xfId="4" applyBorder="1"/>
    <xf numFmtId="0" fontId="37" fillId="0" borderId="31" xfId="0" applyFont="1" applyBorder="1" applyAlignment="1">
      <alignment horizontal="center" vertical="top"/>
    </xf>
    <xf numFmtId="0" fontId="37" fillId="0" borderId="31" xfId="2" applyFont="1" applyBorder="1" applyAlignment="1">
      <alignment horizontal="center" vertical="top"/>
    </xf>
    <xf numFmtId="44" fontId="2" fillId="0" borderId="0" xfId="4" applyFont="1"/>
    <xf numFmtId="0" fontId="32" fillId="0" borderId="24" xfId="0" applyFont="1" applyBorder="1" applyAlignment="1"/>
    <xf numFmtId="165" fontId="36" fillId="0" borderId="27" xfId="1" applyNumberFormat="1" applyFont="1" applyBorder="1" applyAlignment="1"/>
    <xf numFmtId="0" fontId="32" fillId="0" borderId="18" xfId="0" applyFont="1" applyBorder="1" applyAlignment="1"/>
    <xf numFmtId="165" fontId="36" fillId="0" borderId="0" xfId="1" applyNumberFormat="1" applyFont="1" applyAlignment="1"/>
    <xf numFmtId="0" fontId="32" fillId="0" borderId="30" xfId="0" applyFont="1" applyBorder="1" applyAlignment="1"/>
    <xf numFmtId="0" fontId="34" fillId="0" borderId="1" xfId="0" applyFont="1" applyBorder="1" applyAlignment="1"/>
    <xf numFmtId="0" fontId="29" fillId="0" borderId="29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31" fillId="0" borderId="21" xfId="0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29" fillId="0" borderId="4" xfId="0" applyFont="1" applyBorder="1" applyAlignment="1">
      <alignment horizontal="center"/>
    </xf>
    <xf numFmtId="0" fontId="0" fillId="0" borderId="7" xfId="0" applyBorder="1"/>
    <xf numFmtId="0" fontId="0" fillId="0" borderId="4" xfId="0" applyBorder="1"/>
    <xf numFmtId="6" fontId="3" fillId="6" borderId="0" xfId="0" applyNumberFormat="1" applyFont="1" applyFill="1" applyAlignment="1">
      <alignment horizontal="center"/>
    </xf>
    <xf numFmtId="0" fontId="0" fillId="0" borderId="0" xfId="0"/>
    <xf numFmtId="6" fontId="3" fillId="4" borderId="0" xfId="0" applyNumberFormat="1" applyFont="1" applyFill="1" applyAlignment="1">
      <alignment horizontal="center"/>
    </xf>
    <xf numFmtId="0" fontId="13" fillId="5" borderId="0" xfId="2" applyFont="1" applyFill="1" applyAlignment="1">
      <alignment horizontal="center"/>
    </xf>
    <xf numFmtId="0" fontId="0" fillId="0" borderId="0" xfId="0" applyAlignment="1">
      <alignment horizontal="right"/>
    </xf>
    <xf numFmtId="0" fontId="13" fillId="6" borderId="0" xfId="2" applyFont="1" applyFill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Font="1"/>
    <xf numFmtId="0" fontId="13" fillId="2" borderId="0" xfId="2" applyFont="1" applyFill="1" applyAlignment="1">
      <alignment horizontal="center"/>
    </xf>
    <xf numFmtId="0" fontId="13" fillId="3" borderId="1" xfId="2" applyFont="1" applyFill="1" applyBorder="1" applyAlignment="1">
      <alignment horizontal="center"/>
    </xf>
    <xf numFmtId="0" fontId="0" fillId="0" borderId="1" xfId="0" applyBorder="1"/>
    <xf numFmtId="0" fontId="14" fillId="0" borderId="5" xfId="2" applyFont="1" applyBorder="1" applyAlignment="1">
      <alignment horizontal="center"/>
    </xf>
    <xf numFmtId="0" fontId="13" fillId="3" borderId="0" xfId="2" applyFont="1" applyFill="1" applyAlignment="1">
      <alignment horizontal="center"/>
    </xf>
  </cellXfs>
  <cellStyles count="6">
    <cellStyle name="Currency" xfId="4" builtinId="4"/>
    <cellStyle name="Currency 2" xfId="3" xr:uid="{00000000-0005-0000-0000-000003000000}"/>
    <cellStyle name="Normal" xfId="0" builtinId="0"/>
    <cellStyle name="Normal 2" xfId="2" xr:uid="{00000000-0005-0000-0000-000002000000}"/>
    <cellStyle name="Percent" xfId="1" builtinId="5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I21"/>
  <sheetViews>
    <sheetView showGridLines="0" tabSelected="1" zoomScale="110" zoomScaleNormal="110" workbookViewId="0">
      <selection activeCell="D25" sqref="D25"/>
    </sheetView>
  </sheetViews>
  <sheetFormatPr baseColWidth="10" defaultRowHeight="19"/>
  <cols>
    <col min="1" max="1" width="7" style="82" customWidth="1"/>
    <col min="2" max="2" width="31.5" style="82" customWidth="1"/>
    <col min="3" max="5" width="12.83203125" style="82" customWidth="1"/>
    <col min="6" max="6" width="0.6640625" style="82" customWidth="1"/>
    <col min="7" max="9" width="12.83203125" style="82" customWidth="1"/>
    <col min="10" max="18" width="10.83203125" style="82" customWidth="1"/>
    <col min="19" max="16384" width="10.83203125" style="82"/>
  </cols>
  <sheetData>
    <row r="3" spans="2:9" ht="20" customHeight="1">
      <c r="B3" s="123" t="s">
        <v>0</v>
      </c>
      <c r="C3" s="124"/>
      <c r="D3" s="124"/>
      <c r="E3" s="124"/>
      <c r="F3" s="124"/>
      <c r="G3" s="124"/>
      <c r="H3" s="124"/>
      <c r="I3" s="125"/>
    </row>
    <row r="4" spans="2:9" ht="16" customHeight="1">
      <c r="B4" s="106" t="s">
        <v>1</v>
      </c>
      <c r="I4" s="55"/>
    </row>
    <row r="5" spans="2:9">
      <c r="B5" s="58"/>
      <c r="C5" s="126" t="s">
        <v>2</v>
      </c>
      <c r="D5" s="127"/>
      <c r="E5" s="127"/>
      <c r="F5" s="127"/>
      <c r="G5" s="127"/>
      <c r="H5" s="127"/>
      <c r="I5" s="128"/>
    </row>
    <row r="6" spans="2:9">
      <c r="B6" s="54"/>
      <c r="C6" s="120" t="s">
        <v>3</v>
      </c>
      <c r="D6" s="121"/>
      <c r="E6" s="122"/>
      <c r="F6" s="59"/>
      <c r="G6" s="120" t="s">
        <v>4</v>
      </c>
      <c r="H6" s="121"/>
      <c r="I6" s="122"/>
    </row>
    <row r="7" spans="2:9">
      <c r="B7" s="57" t="s">
        <v>5</v>
      </c>
      <c r="C7" s="81">
        <v>2020</v>
      </c>
      <c r="D7" s="81">
        <v>2021</v>
      </c>
      <c r="E7" s="81" t="s">
        <v>6</v>
      </c>
      <c r="F7" s="56"/>
      <c r="G7" s="56">
        <v>2020</v>
      </c>
      <c r="H7" s="81">
        <v>2021</v>
      </c>
      <c r="I7" s="81" t="s">
        <v>6</v>
      </c>
    </row>
    <row r="8" spans="2:9" ht="21" customHeight="1">
      <c r="B8" s="84" t="s">
        <v>124</v>
      </c>
      <c r="C8" s="60">
        <f>Summary!B7/1000</f>
        <v>-57103.630079195413</v>
      </c>
      <c r="D8" s="60">
        <f>Summary!C7/1000</f>
        <v>-51523.536580962565</v>
      </c>
      <c r="E8" s="60">
        <f t="shared" ref="E8:E16" si="0">SUM(C8:D8)</f>
        <v>-108627.16666015798</v>
      </c>
      <c r="F8" s="97"/>
      <c r="G8" s="60">
        <f>Summary!G7/1000</f>
        <v>-120967.97832166593</v>
      </c>
      <c r="H8" s="60">
        <f>Summary!H7/1000</f>
        <v>-138413.67343304862</v>
      </c>
      <c r="I8" s="60">
        <f t="shared" ref="I8:I16" si="1">SUM(G8:H8)</f>
        <v>-259381.65175471455</v>
      </c>
    </row>
    <row r="9" spans="2:9">
      <c r="B9" s="85" t="s">
        <v>7</v>
      </c>
      <c r="C9" s="61">
        <f>Summary!B8/1000</f>
        <v>-26484.68987361054</v>
      </c>
      <c r="D9" s="61">
        <f>Summary!C8/1000</f>
        <v>-38316.17777571467</v>
      </c>
      <c r="E9" s="61">
        <f t="shared" si="0"/>
        <v>-64800.867649325213</v>
      </c>
      <c r="F9" s="98"/>
      <c r="G9" s="61">
        <f>Summary!G8/1000</f>
        <v>-38190.246157471083</v>
      </c>
      <c r="H9" s="61">
        <f>Summary!H8/1000</f>
        <v>-64378.845877599248</v>
      </c>
      <c r="I9" s="61">
        <f t="shared" si="1"/>
        <v>-102569.09203507032</v>
      </c>
    </row>
    <row r="10" spans="2:9" ht="21" customHeight="1">
      <c r="B10" s="86" t="s">
        <v>125</v>
      </c>
      <c r="C10" s="62">
        <f>Summary!B14/1000</f>
        <v>-374626.24998766655</v>
      </c>
      <c r="D10" s="62">
        <f>Summary!C14/1000</f>
        <v>299734.19575933751</v>
      </c>
      <c r="E10" s="62">
        <f t="shared" si="0"/>
        <v>-74892.054228329042</v>
      </c>
      <c r="F10" s="99"/>
      <c r="G10" s="62">
        <f>Summary!G14/1000</f>
        <v>-376198.58480494417</v>
      </c>
      <c r="H10" s="62">
        <f>Summary!H14/1000</f>
        <v>252333.25000081814</v>
      </c>
      <c r="I10" s="62">
        <f t="shared" si="1"/>
        <v>-123865.33480412603</v>
      </c>
    </row>
    <row r="11" spans="2:9">
      <c r="B11" s="85" t="s">
        <v>8</v>
      </c>
      <c r="C11" s="61">
        <f>Summary!B9/1000</f>
        <v>-24414.498575201367</v>
      </c>
      <c r="D11" s="61">
        <f>Summary!C9/1000</f>
        <v>-25618.535440605065</v>
      </c>
      <c r="E11" s="61">
        <f t="shared" si="0"/>
        <v>-50033.034015806435</v>
      </c>
      <c r="F11" s="98"/>
      <c r="G11" s="61">
        <f>Summary!G9/1000</f>
        <v>-24414.498575201367</v>
      </c>
      <c r="H11" s="61">
        <f>Summary!H9/1000</f>
        <v>-59771.506821815223</v>
      </c>
      <c r="I11" s="61">
        <f t="shared" si="1"/>
        <v>-84186.00539701659</v>
      </c>
    </row>
    <row r="12" spans="2:9">
      <c r="B12" s="86" t="s">
        <v>9</v>
      </c>
      <c r="C12" s="62">
        <f>Summary!B10/1000</f>
        <v>-3940.7823019422012</v>
      </c>
      <c r="D12" s="62">
        <f>Summary!C10/1000</f>
        <v>-3608.2442673265768</v>
      </c>
      <c r="E12" s="62">
        <f t="shared" si="0"/>
        <v>-7549.0265692687781</v>
      </c>
      <c r="F12" s="99"/>
      <c r="G12" s="62">
        <f>Summary!G10/1000</f>
        <v>-7881.5646038844043</v>
      </c>
      <c r="H12" s="62">
        <f>Summary!H10/1000</f>
        <v>-10124.014438079559</v>
      </c>
      <c r="I12" s="62">
        <f t="shared" si="1"/>
        <v>-18005.579041963963</v>
      </c>
    </row>
    <row r="13" spans="2:9">
      <c r="B13" s="85" t="s">
        <v>10</v>
      </c>
      <c r="C13" s="61">
        <f>Summary!B11/1000</f>
        <v>-4473.5132582721308</v>
      </c>
      <c r="D13" s="61">
        <f>Summary!C11/1000</f>
        <v>-6778.3053459094399</v>
      </c>
      <c r="E13" s="61">
        <f t="shared" si="0"/>
        <v>-11251.818604181572</v>
      </c>
      <c r="F13" s="98"/>
      <c r="G13" s="61">
        <f>Summary!G11/1000</f>
        <v>-5751.6599034927403</v>
      </c>
      <c r="H13" s="61">
        <f>Summary!H11/1000</f>
        <v>-9133.2866995127351</v>
      </c>
      <c r="I13" s="61">
        <f t="shared" si="1"/>
        <v>-14884.946603005475</v>
      </c>
    </row>
    <row r="14" spans="2:9" ht="21" customHeight="1">
      <c r="B14" s="86" t="s">
        <v>126</v>
      </c>
      <c r="C14" s="62">
        <f>Summary!B12/1000</f>
        <v>-46278.497607738318</v>
      </c>
      <c r="D14" s="62">
        <f>Summary!C12/1000</f>
        <v>36801.433798061465</v>
      </c>
      <c r="E14" s="62">
        <f t="shared" si="0"/>
        <v>-9477.0638096768525</v>
      </c>
      <c r="F14" s="99"/>
      <c r="G14" s="62">
        <f>Summary!G12/1000</f>
        <v>-46552.083057769596</v>
      </c>
      <c r="H14" s="62">
        <f>Summary!H12/1000</f>
        <v>30824.914119078694</v>
      </c>
      <c r="I14" s="62">
        <f t="shared" si="1"/>
        <v>-15727.168938690902</v>
      </c>
    </row>
    <row r="15" spans="2:9">
      <c r="B15" s="85" t="s">
        <v>11</v>
      </c>
      <c r="C15" s="61">
        <f>Summary!B13/1000</f>
        <v>-8011.5392044227301</v>
      </c>
      <c r="D15" s="61">
        <f>Summary!C13/1000</f>
        <v>-9066.2472580230133</v>
      </c>
      <c r="E15" s="61">
        <f t="shared" si="0"/>
        <v>-17077.786462445743</v>
      </c>
      <c r="F15" s="98"/>
      <c r="G15" s="61">
        <f>Summary!G13/1000</f>
        <v>-13352.565340704547</v>
      </c>
      <c r="H15" s="61">
        <f>Summary!H13/1000</f>
        <v>-15429.914805213079</v>
      </c>
      <c r="I15" s="61">
        <f t="shared" si="1"/>
        <v>-28782.480145917623</v>
      </c>
    </row>
    <row r="16" spans="2:9">
      <c r="B16" s="83" t="s">
        <v>12</v>
      </c>
      <c r="C16" s="87">
        <f>SUM(C8:C15)</f>
        <v>-545333.40088804928</v>
      </c>
      <c r="D16" s="87">
        <f>SUM(D8:D15)</f>
        <v>201624.58288885764</v>
      </c>
      <c r="E16" s="87">
        <f t="shared" si="0"/>
        <v>-343708.81799919164</v>
      </c>
      <c r="F16" s="100"/>
      <c r="G16" s="87">
        <f>SUM(G8:G15)</f>
        <v>-633309.18076513382</v>
      </c>
      <c r="H16" s="87">
        <f>SUM(H8:H15)</f>
        <v>-14093.077955371618</v>
      </c>
      <c r="I16" s="87">
        <f t="shared" si="1"/>
        <v>-647402.2587205054</v>
      </c>
    </row>
    <row r="17" spans="2:9">
      <c r="B17" s="89" t="s">
        <v>13</v>
      </c>
      <c r="C17" s="90">
        <f>3726419+517337</f>
        <v>4243756</v>
      </c>
      <c r="D17" s="90">
        <f>3860761+551000</f>
        <v>4411761</v>
      </c>
      <c r="E17" s="90">
        <f>C17+D17</f>
        <v>8655517</v>
      </c>
      <c r="F17" s="101"/>
      <c r="G17" s="90">
        <f>C17</f>
        <v>4243756</v>
      </c>
      <c r="H17" s="90">
        <f>D17</f>
        <v>4411761</v>
      </c>
      <c r="I17" s="90">
        <f>E17</f>
        <v>8655517</v>
      </c>
    </row>
    <row r="18" spans="2:9">
      <c r="B18" s="88" t="s">
        <v>14</v>
      </c>
      <c r="C18" s="91">
        <f>C16/C17</f>
        <v>-0.12850253428520614</v>
      </c>
      <c r="D18" s="91">
        <f>D16/D17</f>
        <v>4.5701610510827224E-2</v>
      </c>
      <c r="E18" s="91">
        <f>E16/E17</f>
        <v>-3.9709796422234704E-2</v>
      </c>
      <c r="F18" s="95"/>
      <c r="G18" s="91">
        <f>G16/G17</f>
        <v>-0.14923317475489492</v>
      </c>
      <c r="H18" s="91">
        <f>H16/H17</f>
        <v>-3.1944336865418637E-3</v>
      </c>
      <c r="I18" s="91">
        <f>I16/I17</f>
        <v>-7.4796486301223306E-2</v>
      </c>
    </row>
    <row r="19" spans="2:9" ht="17" customHeight="1">
      <c r="B19" s="114" t="s">
        <v>15</v>
      </c>
      <c r="C19" s="115"/>
      <c r="D19" s="115"/>
      <c r="E19" s="115"/>
      <c r="F19" s="115"/>
      <c r="G19" s="115"/>
      <c r="H19" s="105"/>
      <c r="I19" s="102"/>
    </row>
    <row r="20" spans="2:9" ht="16" customHeight="1">
      <c r="B20" s="116" t="s">
        <v>127</v>
      </c>
      <c r="C20" s="117"/>
      <c r="D20" s="117"/>
      <c r="E20" s="117"/>
      <c r="F20" s="117"/>
      <c r="G20" s="117"/>
      <c r="H20" s="107"/>
      <c r="I20" s="96"/>
    </row>
    <row r="21" spans="2:9" ht="16" customHeight="1">
      <c r="B21" s="118" t="s">
        <v>16</v>
      </c>
      <c r="C21" s="119"/>
      <c r="D21" s="119"/>
      <c r="E21" s="119"/>
      <c r="F21" s="119"/>
      <c r="G21" s="119"/>
      <c r="H21" s="103"/>
      <c r="I21" s="104"/>
    </row>
  </sheetData>
  <mergeCells count="4">
    <mergeCell ref="C6:E6"/>
    <mergeCell ref="G6:I6"/>
    <mergeCell ref="B3:I3"/>
    <mergeCell ref="C5:I5"/>
  </mergeCells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400C6"/>
  </sheetPr>
  <dimension ref="A1:V34"/>
  <sheetViews>
    <sheetView workbookViewId="0">
      <selection activeCell="L25" sqref="L25"/>
    </sheetView>
  </sheetViews>
  <sheetFormatPr baseColWidth="10" defaultColWidth="10.83203125" defaultRowHeight="16"/>
  <cols>
    <col min="1" max="1" width="15.1640625" style="94" bestFit="1" customWidth="1"/>
    <col min="2" max="2" width="16" style="94" customWidth="1"/>
    <col min="3" max="10" width="15" style="94" bestFit="1" customWidth="1"/>
    <col min="11" max="12" width="16" style="94" bestFit="1" customWidth="1"/>
    <col min="13" max="22" width="15" style="94" bestFit="1" customWidth="1"/>
    <col min="23" max="59" width="10.83203125" style="94" customWidth="1"/>
    <col min="60" max="16384" width="10.83203125" style="94"/>
  </cols>
  <sheetData>
    <row r="1" spans="1:22" ht="26" customHeight="1">
      <c r="A1" s="135" t="s">
        <v>122</v>
      </c>
      <c r="B1" s="136"/>
      <c r="C1" s="136"/>
      <c r="D1" s="136"/>
      <c r="E1" s="136"/>
      <c r="F1" s="136"/>
      <c r="G1" s="136"/>
      <c r="H1" s="136"/>
      <c r="I1" s="136"/>
      <c r="J1" s="136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17</v>
      </c>
      <c r="E5" s="63">
        <f>SUM(B16:D16)</f>
        <v>-4473513.258272131</v>
      </c>
      <c r="F5" s="64">
        <f>SUM(B25:D25)</f>
        <v>-5751659.9034927404</v>
      </c>
    </row>
    <row r="6" spans="1:22" ht="19" customHeight="1">
      <c r="B6" s="4"/>
      <c r="D6" s="20" t="s">
        <v>18</v>
      </c>
      <c r="E6" s="65">
        <f>SUM(E16:P16)</f>
        <v>-6778305.34590944</v>
      </c>
      <c r="F6" s="66">
        <f>SUM(E25:P25)</f>
        <v>-9133286.699512735</v>
      </c>
    </row>
    <row r="7" spans="1:22" ht="21" customHeight="1" thickBot="1">
      <c r="D7" s="21" t="s">
        <v>89</v>
      </c>
      <c r="E7" s="67">
        <f>SUM(Q16:V16)</f>
        <v>-2208510.8864605133</v>
      </c>
      <c r="F7" s="68">
        <f>SUM(Q25:V25)</f>
        <v>-2208510.8864605133</v>
      </c>
      <c r="J7" s="32"/>
    </row>
    <row r="8" spans="1:22" ht="20" customHeight="1" thickTop="1" thickBot="1">
      <c r="B8" s="11"/>
      <c r="D8" s="22" t="s">
        <v>6</v>
      </c>
      <c r="E8" s="69">
        <f>SUM(E5:E7)</f>
        <v>-13460329.490642084</v>
      </c>
      <c r="F8" s="70">
        <f>SUM(F5:F7)</f>
        <v>-17093457.489465989</v>
      </c>
    </row>
    <row r="9" spans="1:22" ht="20" customHeight="1">
      <c r="B9" s="12"/>
    </row>
    <row r="11" spans="1:22" ht="26" customHeight="1">
      <c r="A11" s="137" t="s">
        <v>115</v>
      </c>
      <c r="B11" s="136"/>
      <c r="C11" s="136"/>
      <c r="D11" s="136"/>
      <c r="E11" s="136"/>
      <c r="F11" s="136"/>
      <c r="G11" s="136"/>
      <c r="H11" s="136"/>
      <c r="I11" s="136"/>
      <c r="J11" s="136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40" t="s">
        <v>116</v>
      </c>
      <c r="C14" s="127"/>
      <c r="D14" s="127"/>
      <c r="E14" s="127"/>
      <c r="F14" s="127"/>
      <c r="G14" s="127"/>
      <c r="H14" s="127"/>
      <c r="I14" s="127"/>
      <c r="J14" s="128"/>
      <c r="K14" s="140" t="s">
        <v>117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8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-2959186.0815510154</v>
      </c>
      <c r="C16" s="78">
        <f t="shared" si="0"/>
        <v>-964305.98334546131</v>
      </c>
      <c r="D16" s="78">
        <f t="shared" si="0"/>
        <v>-550021.19337565429</v>
      </c>
      <c r="E16" s="78">
        <f t="shared" si="0"/>
        <v>-894706.31181979273</v>
      </c>
      <c r="F16" s="78">
        <f t="shared" si="0"/>
        <v>-2054038.7599624414</v>
      </c>
      <c r="G16" s="78">
        <f t="shared" si="0"/>
        <v>-713643.38466567593</v>
      </c>
      <c r="H16" s="78">
        <f t="shared" si="0"/>
        <v>-487860.25842699409</v>
      </c>
      <c r="I16" s="78">
        <f t="shared" si="0"/>
        <v>-404505.89862022595</v>
      </c>
      <c r="J16" s="78">
        <f t="shared" si="0"/>
        <v>-395810.00802763994</v>
      </c>
      <c r="K16" s="78">
        <f t="shared" si="0"/>
        <v>-254661.29990221001</v>
      </c>
      <c r="L16" s="78">
        <f t="shared" si="0"/>
        <v>-298231.3751238978</v>
      </c>
      <c r="M16" s="78">
        <f t="shared" si="0"/>
        <v>-245563.00206699711</v>
      </c>
      <c r="N16" s="78">
        <f t="shared" si="0"/>
        <v>-693359.53482078435</v>
      </c>
      <c r="O16" s="78">
        <f t="shared" si="0"/>
        <v>-208184.60154263698</v>
      </c>
      <c r="P16" s="78">
        <f t="shared" si="0"/>
        <v>-127740.91093014437</v>
      </c>
      <c r="Q16" s="78">
        <f t="shared" si="0"/>
        <v>-329477.41296474403</v>
      </c>
      <c r="R16" s="78">
        <f t="shared" si="0"/>
        <v>-759144.51972245332</v>
      </c>
      <c r="S16" s="78">
        <f t="shared" si="0"/>
        <v>-351935.87758803112</v>
      </c>
      <c r="T16" s="78">
        <f t="shared" si="0"/>
        <v>-262592.21530719311</v>
      </c>
      <c r="U16" s="78">
        <f t="shared" si="0"/>
        <v>-258387.28790202783</v>
      </c>
      <c r="V16" s="78">
        <f t="shared" si="0"/>
        <v>-246973.57297606394</v>
      </c>
    </row>
    <row r="17" spans="1:22">
      <c r="A17" s="7" t="s">
        <v>106</v>
      </c>
      <c r="B17" s="78">
        <f>SUM($B$16:B16)</f>
        <v>-2959186.0815510154</v>
      </c>
      <c r="C17" s="78">
        <f>SUM($B$16:C16)</f>
        <v>-3923492.0648964765</v>
      </c>
      <c r="D17" s="78">
        <f>SUM($B$16:D16)</f>
        <v>-4473513.258272131</v>
      </c>
      <c r="E17" s="78">
        <f>SUM($B$16:E16)</f>
        <v>-5368219.5700919237</v>
      </c>
      <c r="F17" s="78">
        <f>SUM($B$16:F16)</f>
        <v>-7422258.3300543651</v>
      </c>
      <c r="G17" s="78">
        <f>SUM($B$16:G16)</f>
        <v>-8135901.7147200406</v>
      </c>
      <c r="H17" s="78">
        <f>SUM($B$16:H16)</f>
        <v>-8623761.9731470346</v>
      </c>
      <c r="I17" s="78">
        <f>SUM($B$16:I16)</f>
        <v>-9028267.8717672601</v>
      </c>
      <c r="J17" s="78">
        <f>SUM($B$16:J16)</f>
        <v>-9424077.8797948994</v>
      </c>
      <c r="K17" s="78">
        <f>SUM($B$16:K16)</f>
        <v>-9678739.1796971094</v>
      </c>
      <c r="L17" s="78">
        <f>SUM($B$16:L16)</f>
        <v>-9976970.554821007</v>
      </c>
      <c r="M17" s="78">
        <f>SUM($B$16:M16)</f>
        <v>-10222533.556888005</v>
      </c>
      <c r="N17" s="78">
        <f>SUM($B$16:N16)</f>
        <v>-10915893.091708789</v>
      </c>
      <c r="O17" s="78">
        <f>SUM($B$16:O16)</f>
        <v>-11124077.693251425</v>
      </c>
      <c r="P17" s="78">
        <f>SUM($B$16:P16)</f>
        <v>-11251818.604181569</v>
      </c>
      <c r="Q17" s="78">
        <f>SUM($B$16:Q16)</f>
        <v>-11581296.017146314</v>
      </c>
      <c r="R17" s="78">
        <f>SUM($B$16:R16)</f>
        <v>-12340440.536868766</v>
      </c>
      <c r="S17" s="78">
        <f>SUM($B$16:S16)</f>
        <v>-12692376.414456798</v>
      </c>
      <c r="T17" s="78">
        <f>SUM($B$16:T16)</f>
        <v>-12954968.629763991</v>
      </c>
      <c r="U17" s="78">
        <f>SUM($B$16:U16)</f>
        <v>-13213355.917666018</v>
      </c>
      <c r="V17" s="78">
        <f>SUM($B$16:V16)</f>
        <v>-13460329.490642082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7" t="s">
        <v>118</v>
      </c>
      <c r="B20" s="136"/>
      <c r="C20" s="136"/>
      <c r="D20" s="136"/>
      <c r="E20" s="136"/>
      <c r="F20" s="136"/>
      <c r="G20" s="136"/>
      <c r="H20" s="136"/>
      <c r="I20" s="136"/>
      <c r="J20" s="136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40" t="s">
        <v>116</v>
      </c>
      <c r="C23" s="127"/>
      <c r="D23" s="127"/>
      <c r="E23" s="127"/>
      <c r="F23" s="127"/>
      <c r="G23" s="127"/>
      <c r="H23" s="127"/>
      <c r="I23" s="127"/>
      <c r="J23" s="128"/>
      <c r="K23" s="140" t="s">
        <v>117</v>
      </c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8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-3804667.81913702</v>
      </c>
      <c r="C25" s="78">
        <f t="shared" si="1"/>
        <v>-1239821.9785870218</v>
      </c>
      <c r="D25" s="78">
        <f t="shared" si="1"/>
        <v>-707170.10576869838</v>
      </c>
      <c r="E25" s="78">
        <f t="shared" si="1"/>
        <v>-1342059.4677296889</v>
      </c>
      <c r="F25" s="78">
        <f t="shared" si="1"/>
        <v>-3081058.1399436621</v>
      </c>
      <c r="G25" s="78">
        <f t="shared" si="1"/>
        <v>-1070465.0769985132</v>
      </c>
      <c r="H25" s="78">
        <f t="shared" si="1"/>
        <v>-585432.310112393</v>
      </c>
      <c r="I25" s="78">
        <f t="shared" si="1"/>
        <v>-485407.07834427198</v>
      </c>
      <c r="J25" s="78">
        <f t="shared" si="1"/>
        <v>-474972.00963316904</v>
      </c>
      <c r="K25" s="78">
        <f t="shared" si="1"/>
        <v>-339548.39986961288</v>
      </c>
      <c r="L25" s="78">
        <f t="shared" si="1"/>
        <v>-397641.83349852986</v>
      </c>
      <c r="M25" s="78">
        <f t="shared" si="1"/>
        <v>-327417.3360893291</v>
      </c>
      <c r="N25" s="78">
        <f t="shared" si="1"/>
        <v>-693359.53482078435</v>
      </c>
      <c r="O25" s="78">
        <f t="shared" si="1"/>
        <v>-208184.60154263698</v>
      </c>
      <c r="P25" s="78">
        <f t="shared" si="1"/>
        <v>-127740.91093014437</v>
      </c>
      <c r="Q25" s="78">
        <f t="shared" si="1"/>
        <v>-329477.41296474403</v>
      </c>
      <c r="R25" s="78">
        <f t="shared" si="1"/>
        <v>-759144.51972245332</v>
      </c>
      <c r="S25" s="78">
        <f t="shared" si="1"/>
        <v>-351935.87758803112</v>
      </c>
      <c r="T25" s="78">
        <f t="shared" si="1"/>
        <v>-262592.21530719311</v>
      </c>
      <c r="U25" s="78">
        <f t="shared" si="1"/>
        <v>-258387.28790202783</v>
      </c>
      <c r="V25" s="78">
        <f t="shared" si="1"/>
        <v>-246973.57297606394</v>
      </c>
    </row>
    <row r="26" spans="1:22">
      <c r="A26" s="7" t="s">
        <v>106</v>
      </c>
      <c r="B26" s="78">
        <f>SUM($B$25:B25)</f>
        <v>-3804667.81913702</v>
      </c>
      <c r="C26" s="78">
        <f>SUM($B$25:C25)</f>
        <v>-5044489.7977240421</v>
      </c>
      <c r="D26" s="78">
        <f>SUM($B$25:D25)</f>
        <v>-5751659.9034927404</v>
      </c>
      <c r="E26" s="78">
        <f>SUM($B$25:E25)</f>
        <v>-7093719.371222429</v>
      </c>
      <c r="F26" s="78">
        <f>SUM($B$25:F25)</f>
        <v>-10174777.511166092</v>
      </c>
      <c r="G26" s="78">
        <f>SUM($B$25:G25)</f>
        <v>-11245242.588164605</v>
      </c>
      <c r="H26" s="78">
        <f>SUM($B$25:H25)</f>
        <v>-11830674.898276998</v>
      </c>
      <c r="I26" s="78">
        <f>SUM($B$25:I25)</f>
        <v>-12316081.97662127</v>
      </c>
      <c r="J26" s="78">
        <f>SUM($B$25:J25)</f>
        <v>-12791053.986254439</v>
      </c>
      <c r="K26" s="78">
        <f>SUM($B$25:K25)</f>
        <v>-13130602.386124052</v>
      </c>
      <c r="L26" s="78">
        <f>SUM($B$25:L25)</f>
        <v>-13528244.219622582</v>
      </c>
      <c r="M26" s="78">
        <f>SUM($B$25:M25)</f>
        <v>-13855661.555711912</v>
      </c>
      <c r="N26" s="78">
        <f>SUM($B$25:N25)</f>
        <v>-14549021.090532696</v>
      </c>
      <c r="O26" s="78">
        <f>SUM($B$25:O25)</f>
        <v>-14757205.692075333</v>
      </c>
      <c r="P26" s="78">
        <f>SUM($B$25:P25)</f>
        <v>-14884946.603005476</v>
      </c>
      <c r="Q26" s="78">
        <f>SUM($B$25:Q25)</f>
        <v>-15214424.015970221</v>
      </c>
      <c r="R26" s="78">
        <f>SUM($B$25:R25)</f>
        <v>-15973568.535692673</v>
      </c>
      <c r="S26" s="78">
        <f>SUM($B$25:S25)</f>
        <v>-16325504.413280705</v>
      </c>
      <c r="T26" s="78">
        <f>SUM($B$25:T25)</f>
        <v>-16588096.628587898</v>
      </c>
      <c r="U26" s="78">
        <f>SUM($B$25:U25)</f>
        <v>-16846483.916489925</v>
      </c>
      <c r="V26" s="78">
        <f>SUM($B$25:V25)</f>
        <v>-17093457.489465989</v>
      </c>
    </row>
    <row r="30" spans="1:22" ht="26" customHeight="1">
      <c r="A30" s="141" t="s">
        <v>108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2" t="s">
        <v>109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2" t="s">
        <v>110</v>
      </c>
      <c r="B32" s="109">
        <v>4227408.6879300224</v>
      </c>
      <c r="C32" s="109">
        <v>1377579.9762078021</v>
      </c>
      <c r="D32" s="109">
        <v>785744.56196522037</v>
      </c>
      <c r="E32" s="109">
        <v>2236765.7795494818</v>
      </c>
      <c r="F32" s="109">
        <v>5135096.8999061044</v>
      </c>
      <c r="G32" s="109">
        <v>1784108.4616641889</v>
      </c>
      <c r="H32" s="109">
        <v>1951441.033707977</v>
      </c>
      <c r="I32" s="109">
        <v>1618023.5944809059</v>
      </c>
      <c r="J32" s="109">
        <v>1583240.032110563</v>
      </c>
      <c r="K32" s="109">
        <v>1697741.999348067</v>
      </c>
      <c r="L32" s="109">
        <v>1988209.1674926509</v>
      </c>
      <c r="M32" s="109">
        <v>1637086.6804466471</v>
      </c>
      <c r="N32" s="109">
        <v>4622396.8988052243</v>
      </c>
      <c r="O32" s="109">
        <v>1387897.343617579</v>
      </c>
      <c r="P32" s="109">
        <v>851606.07286762889</v>
      </c>
      <c r="Q32" s="109">
        <v>2196516.086431623</v>
      </c>
      <c r="R32" s="109">
        <v>5060963.4648163533</v>
      </c>
      <c r="S32" s="109">
        <v>2346239.183920206</v>
      </c>
      <c r="T32" s="109">
        <v>1750614.7687146191</v>
      </c>
      <c r="U32" s="109">
        <v>1722581.9193468529</v>
      </c>
      <c r="V32" s="109">
        <v>1646490.486507094</v>
      </c>
    </row>
    <row r="33" spans="1:22">
      <c r="A33" s="112" t="s">
        <v>111</v>
      </c>
      <c r="B33" s="109">
        <v>1268222.606379007</v>
      </c>
      <c r="C33" s="109">
        <v>413273.9928623407</v>
      </c>
      <c r="D33" s="109">
        <v>235723.36858956609</v>
      </c>
      <c r="E33" s="109">
        <v>1342059.4677296891</v>
      </c>
      <c r="F33" s="109">
        <v>3081058.139943663</v>
      </c>
      <c r="G33" s="109">
        <v>1070465.076998513</v>
      </c>
      <c r="H33" s="109">
        <v>1463580.775280983</v>
      </c>
      <c r="I33" s="109">
        <v>1213517.69586068</v>
      </c>
      <c r="J33" s="109">
        <v>1187430.0240829231</v>
      </c>
      <c r="K33" s="109">
        <v>1443080.699445857</v>
      </c>
      <c r="L33" s="109">
        <v>1689977.7923687531</v>
      </c>
      <c r="M33" s="109">
        <v>1391523.67837965</v>
      </c>
      <c r="N33" s="109">
        <v>3929037.36398444</v>
      </c>
      <c r="O33" s="109">
        <v>1179712.742074942</v>
      </c>
      <c r="P33" s="109">
        <v>723865.16193748452</v>
      </c>
      <c r="Q33" s="109">
        <v>1867038.6734668789</v>
      </c>
      <c r="R33" s="109">
        <v>4301818.9450939</v>
      </c>
      <c r="S33" s="109">
        <v>1994303.3063321749</v>
      </c>
      <c r="T33" s="109">
        <v>1488022.553407426</v>
      </c>
      <c r="U33" s="109">
        <v>1464194.6314448251</v>
      </c>
      <c r="V33" s="109">
        <v>1399516.9135310301</v>
      </c>
    </row>
    <row r="34" spans="1:22">
      <c r="A34" s="111" t="s">
        <v>112</v>
      </c>
      <c r="B34" s="109">
        <v>422740.86879300221</v>
      </c>
      <c r="C34" s="109">
        <v>137757.9976207802</v>
      </c>
      <c r="D34" s="109">
        <v>78574.45619652202</v>
      </c>
      <c r="E34" s="109">
        <v>894706.31181979296</v>
      </c>
      <c r="F34" s="109">
        <v>2054038.7599624421</v>
      </c>
      <c r="G34" s="109">
        <v>713643.38466567558</v>
      </c>
      <c r="H34" s="109">
        <v>1366008.723595584</v>
      </c>
      <c r="I34" s="109">
        <v>1132616.5161366339</v>
      </c>
      <c r="J34" s="109">
        <v>1108268.022477394</v>
      </c>
      <c r="K34" s="109">
        <v>1358193.5994784541</v>
      </c>
      <c r="L34" s="109">
        <v>1590567.3339941211</v>
      </c>
      <c r="M34" s="109">
        <v>1309669.344357318</v>
      </c>
      <c r="N34" s="109">
        <v>3929037.36398444</v>
      </c>
      <c r="O34" s="109">
        <v>1179712.742074942</v>
      </c>
      <c r="P34" s="109">
        <v>723865.16193748452</v>
      </c>
      <c r="Q34" s="109">
        <v>1867038.6734668789</v>
      </c>
      <c r="R34" s="109">
        <v>4301818.9450939</v>
      </c>
      <c r="S34" s="109">
        <v>1994303.3063321749</v>
      </c>
      <c r="T34" s="109">
        <v>1488022.553407426</v>
      </c>
      <c r="U34" s="109">
        <v>1464194.6314448251</v>
      </c>
      <c r="V34" s="109">
        <v>1399516.9135310301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F4D90"/>
  </sheetPr>
  <dimension ref="A1:V34"/>
  <sheetViews>
    <sheetView workbookViewId="0">
      <selection activeCell="B6" sqref="B6"/>
    </sheetView>
  </sheetViews>
  <sheetFormatPr baseColWidth="10" defaultColWidth="10.83203125" defaultRowHeight="16"/>
  <cols>
    <col min="1" max="1" width="15.1640625" style="94" bestFit="1" customWidth="1"/>
    <col min="2" max="2" width="16" style="94" customWidth="1"/>
    <col min="3" max="10" width="15" style="94" bestFit="1" customWidth="1"/>
    <col min="11" max="12" width="16" style="94" bestFit="1" customWidth="1"/>
    <col min="13" max="22" width="15" style="94" bestFit="1" customWidth="1"/>
    <col min="23" max="59" width="10.83203125" style="94" customWidth="1"/>
    <col min="60" max="16384" width="10.83203125" style="94"/>
  </cols>
  <sheetData>
    <row r="1" spans="1:22" ht="26" customHeight="1">
      <c r="A1" s="135" t="s">
        <v>123</v>
      </c>
      <c r="B1" s="136"/>
      <c r="C1" s="136"/>
      <c r="D1" s="136"/>
      <c r="E1" s="136"/>
      <c r="F1" s="136"/>
      <c r="G1" s="136"/>
      <c r="H1" s="136"/>
      <c r="I1" s="136"/>
      <c r="J1" s="136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17</v>
      </c>
      <c r="E5" s="63">
        <f>SUM(B16:D16)</f>
        <v>-46278497.607738316</v>
      </c>
      <c r="F5" s="64">
        <f>SUM(B25:D25)</f>
        <v>-46552083.057769597</v>
      </c>
    </row>
    <row r="6" spans="1:22" ht="19" customHeight="1">
      <c r="B6" s="4"/>
      <c r="D6" s="20" t="s">
        <v>18</v>
      </c>
      <c r="E6" s="65">
        <f>SUM(E16:P16)</f>
        <v>36801433.798061468</v>
      </c>
      <c r="F6" s="66">
        <f>SUM(E25:P25)</f>
        <v>30824914.119078696</v>
      </c>
    </row>
    <row r="7" spans="1:22" ht="21" customHeight="1" thickBot="1">
      <c r="D7" s="21" t="s">
        <v>89</v>
      </c>
      <c r="E7" s="67">
        <f>SUM(Q16:V16)</f>
        <v>-1050104.1985615036</v>
      </c>
      <c r="F7" s="68">
        <f>SUM(Q25:V25)</f>
        <v>-1575156.297842256</v>
      </c>
      <c r="J7" s="32"/>
    </row>
    <row r="8" spans="1:22" ht="20" customHeight="1" thickTop="1" thickBot="1">
      <c r="B8" s="11"/>
      <c r="D8" s="22" t="s">
        <v>6</v>
      </c>
      <c r="E8" s="69">
        <f>SUM(E5:E7)</f>
        <v>-10527168.008238353</v>
      </c>
      <c r="F8" s="70">
        <f>SUM(F5:F7)</f>
        <v>-17302325.236533158</v>
      </c>
    </row>
    <row r="9" spans="1:22" ht="20" customHeight="1">
      <c r="B9" s="12"/>
    </row>
    <row r="11" spans="1:22" ht="26" customHeight="1">
      <c r="A11" s="137" t="s">
        <v>115</v>
      </c>
      <c r="B11" s="136"/>
      <c r="C11" s="136"/>
      <c r="D11" s="136"/>
      <c r="E11" s="136"/>
      <c r="F11" s="136"/>
      <c r="G11" s="136"/>
      <c r="H11" s="136"/>
      <c r="I11" s="136"/>
      <c r="J11" s="136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40" t="s">
        <v>116</v>
      </c>
      <c r="C14" s="127"/>
      <c r="D14" s="127"/>
      <c r="E14" s="127"/>
      <c r="F14" s="127"/>
      <c r="G14" s="127"/>
      <c r="H14" s="127"/>
      <c r="I14" s="127"/>
      <c r="J14" s="128"/>
      <c r="K14" s="140" t="s">
        <v>117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8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-30142982.915214963</v>
      </c>
      <c r="C16" s="78">
        <f t="shared" si="0"/>
        <v>-11053603.545134524</v>
      </c>
      <c r="D16" s="78">
        <f t="shared" si="0"/>
        <v>-5081911.1473888308</v>
      </c>
      <c r="E16" s="78">
        <f t="shared" si="0"/>
        <v>29712845.882451613</v>
      </c>
      <c r="F16" s="78">
        <f t="shared" si="0"/>
        <v>9839409.4888859931</v>
      </c>
      <c r="G16" s="78">
        <f t="shared" si="0"/>
        <v>5835935.921010375</v>
      </c>
      <c r="H16" s="78">
        <f t="shared" si="0"/>
        <v>-1320366.4727761345</v>
      </c>
      <c r="I16" s="78">
        <f t="shared" si="0"/>
        <v>541090.27980617271</v>
      </c>
      <c r="J16" s="78">
        <f t="shared" si="0"/>
        <v>-1353563.939991028</v>
      </c>
      <c r="K16" s="78">
        <f t="shared" si="0"/>
        <v>-304852.63614926394</v>
      </c>
      <c r="L16" s="78">
        <f t="shared" si="0"/>
        <v>-114187.48567630397</v>
      </c>
      <c r="M16" s="78">
        <f t="shared" si="0"/>
        <v>-553215.05199536122</v>
      </c>
      <c r="N16" s="78">
        <f t="shared" si="0"/>
        <v>-3524444.7877109312</v>
      </c>
      <c r="O16" s="78">
        <f t="shared" si="0"/>
        <v>-1274724.6288760789</v>
      </c>
      <c r="P16" s="78">
        <f t="shared" si="0"/>
        <v>-682492.77091758605</v>
      </c>
      <c r="Q16" s="78">
        <f t="shared" si="0"/>
        <v>-132802.67649777699</v>
      </c>
      <c r="R16" s="78">
        <f t="shared" si="0"/>
        <v>-128072.18718950101</v>
      </c>
      <c r="S16" s="78">
        <f t="shared" si="0"/>
        <v>-185331.82372087007</v>
      </c>
      <c r="T16" s="78">
        <f t="shared" si="0"/>
        <v>-254496.42787273601</v>
      </c>
      <c r="U16" s="78">
        <f t="shared" si="0"/>
        <v>-83486.105854978552</v>
      </c>
      <c r="V16" s="78">
        <f t="shared" si="0"/>
        <v>-265914.97742564091</v>
      </c>
    </row>
    <row r="17" spans="1:22">
      <c r="A17" s="7" t="s">
        <v>106</v>
      </c>
      <c r="B17" s="78">
        <f>SUM($B$16:B16)</f>
        <v>-30142982.915214963</v>
      </c>
      <c r="C17" s="78">
        <f>SUM($B$16:C16)</f>
        <v>-41196586.460349485</v>
      </c>
      <c r="D17" s="78">
        <f>SUM($B$16:D16)</f>
        <v>-46278497.607738316</v>
      </c>
      <c r="E17" s="78">
        <f>SUM($B$16:E16)</f>
        <v>-16565651.725286704</v>
      </c>
      <c r="F17" s="78">
        <f>SUM($B$16:F16)</f>
        <v>-6726242.2364007104</v>
      </c>
      <c r="G17" s="78">
        <f>SUM($B$16:G16)</f>
        <v>-890306.3153903354</v>
      </c>
      <c r="H17" s="78">
        <f>SUM($B$16:H16)</f>
        <v>-2210672.7881664699</v>
      </c>
      <c r="I17" s="78">
        <f>SUM($B$16:I16)</f>
        <v>-1669582.5083602972</v>
      </c>
      <c r="J17" s="78">
        <f>SUM($B$16:J16)</f>
        <v>-3023146.4483513255</v>
      </c>
      <c r="K17" s="78">
        <f>SUM($B$16:K16)</f>
        <v>-3327999.0845005894</v>
      </c>
      <c r="L17" s="78">
        <f>SUM($B$16:L16)</f>
        <v>-3442186.5701768934</v>
      </c>
      <c r="M17" s="78">
        <f>SUM($B$16:M16)</f>
        <v>-3995401.6221722546</v>
      </c>
      <c r="N17" s="78">
        <f>SUM($B$16:N16)</f>
        <v>-7519846.4098831862</v>
      </c>
      <c r="O17" s="78">
        <f>SUM($B$16:O16)</f>
        <v>-8794571.0387592651</v>
      </c>
      <c r="P17" s="78">
        <f>SUM($B$16:P16)</f>
        <v>-9477063.8096768521</v>
      </c>
      <c r="Q17" s="78">
        <f>SUM($B$16:Q16)</f>
        <v>-9609866.4861746281</v>
      </c>
      <c r="R17" s="78">
        <f>SUM($B$16:R16)</f>
        <v>-9737938.6733641289</v>
      </c>
      <c r="S17" s="78">
        <f>SUM($B$16:S16)</f>
        <v>-9923270.4970849995</v>
      </c>
      <c r="T17" s="78">
        <f>SUM($B$16:T16)</f>
        <v>-10177766.924957735</v>
      </c>
      <c r="U17" s="78">
        <f>SUM($B$16:U16)</f>
        <v>-10261253.030812714</v>
      </c>
      <c r="V17" s="78">
        <f>SUM($B$16:V16)</f>
        <v>-10527168.008238355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7" t="s">
        <v>118</v>
      </c>
      <c r="B20" s="136"/>
      <c r="C20" s="136"/>
      <c r="D20" s="136"/>
      <c r="E20" s="136"/>
      <c r="F20" s="136"/>
      <c r="G20" s="136"/>
      <c r="H20" s="136"/>
      <c r="I20" s="136"/>
      <c r="J20" s="136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40" t="s">
        <v>116</v>
      </c>
      <c r="C23" s="127"/>
      <c r="D23" s="127"/>
      <c r="E23" s="127"/>
      <c r="F23" s="127"/>
      <c r="G23" s="127"/>
      <c r="H23" s="127"/>
      <c r="I23" s="127"/>
      <c r="J23" s="128"/>
      <c r="K23" s="140" t="s">
        <v>117</v>
      </c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8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-30247173.963568546</v>
      </c>
      <c r="C25" s="78">
        <f t="shared" si="1"/>
        <v>-11084225.07194821</v>
      </c>
      <c r="D25" s="78">
        <f t="shared" si="1"/>
        <v>-5220684.0222528409</v>
      </c>
      <c r="E25" s="78">
        <f t="shared" si="1"/>
        <v>28106715.240754962</v>
      </c>
      <c r="F25" s="78">
        <f t="shared" si="1"/>
        <v>9257638.8611562736</v>
      </c>
      <c r="G25" s="78">
        <f t="shared" si="1"/>
        <v>5450006.1325201234</v>
      </c>
      <c r="H25" s="78">
        <f t="shared" si="1"/>
        <v>-1360548.2882653726</v>
      </c>
      <c r="I25" s="78">
        <f t="shared" si="1"/>
        <v>480378.65790723078</v>
      </c>
      <c r="J25" s="78">
        <f t="shared" si="1"/>
        <v>-1428400.4430062491</v>
      </c>
      <c r="K25" s="78">
        <f t="shared" si="1"/>
        <v>-457278.95422389591</v>
      </c>
      <c r="L25" s="78">
        <f t="shared" si="1"/>
        <v>-171281.22851445561</v>
      </c>
      <c r="M25" s="78">
        <f t="shared" si="1"/>
        <v>-829822.57799304184</v>
      </c>
      <c r="N25" s="78">
        <f t="shared" si="1"/>
        <v>-5286667.1815663911</v>
      </c>
      <c r="O25" s="78">
        <f t="shared" si="1"/>
        <v>-1912086.9433141183</v>
      </c>
      <c r="P25" s="78">
        <f t="shared" si="1"/>
        <v>-1023739.1563763786</v>
      </c>
      <c r="Q25" s="78">
        <f t="shared" si="1"/>
        <v>-199204.01474666502</v>
      </c>
      <c r="R25" s="78">
        <f t="shared" si="1"/>
        <v>-192108.28078425187</v>
      </c>
      <c r="S25" s="78">
        <f t="shared" si="1"/>
        <v>-277997.73558130511</v>
      </c>
      <c r="T25" s="78">
        <f t="shared" si="1"/>
        <v>-381744.64180910401</v>
      </c>
      <c r="U25" s="78">
        <f t="shared" si="1"/>
        <v>-125229.15878246794</v>
      </c>
      <c r="V25" s="78">
        <f t="shared" si="1"/>
        <v>-398872.46613846207</v>
      </c>
    </row>
    <row r="26" spans="1:22">
      <c r="A26" s="7" t="s">
        <v>106</v>
      </c>
      <c r="B26" s="78">
        <f>SUM($B$25:B25)</f>
        <v>-30247173.963568546</v>
      </c>
      <c r="C26" s="78">
        <f>SUM($B$25:C25)</f>
        <v>-41331399.035516754</v>
      </c>
      <c r="D26" s="78">
        <f>SUM($B$25:D25)</f>
        <v>-46552083.057769597</v>
      </c>
      <c r="E26" s="78">
        <f>SUM($B$25:E25)</f>
        <v>-18445367.817014635</v>
      </c>
      <c r="F26" s="78">
        <f>SUM($B$25:F25)</f>
        <v>-9187728.955858361</v>
      </c>
      <c r="G26" s="78">
        <f>SUM($B$25:G25)</f>
        <v>-3737722.8233382376</v>
      </c>
      <c r="H26" s="78">
        <f>SUM($B$25:H25)</f>
        <v>-5098271.1116036102</v>
      </c>
      <c r="I26" s="78">
        <f>SUM($B$25:I25)</f>
        <v>-4617892.4536963794</v>
      </c>
      <c r="J26" s="78">
        <f>SUM($B$25:J25)</f>
        <v>-6046292.8967026286</v>
      </c>
      <c r="K26" s="78">
        <f>SUM($B$25:K25)</f>
        <v>-6503571.850926524</v>
      </c>
      <c r="L26" s="78">
        <f>SUM($B$25:L25)</f>
        <v>-6674853.0794409793</v>
      </c>
      <c r="M26" s="78">
        <f>SUM($B$25:M25)</f>
        <v>-7504675.6574340211</v>
      </c>
      <c r="N26" s="78">
        <f>SUM($B$25:N25)</f>
        <v>-12791342.839000411</v>
      </c>
      <c r="O26" s="78">
        <f>SUM($B$25:O25)</f>
        <v>-14703429.78231453</v>
      </c>
      <c r="P26" s="78">
        <f>SUM($B$25:P25)</f>
        <v>-15727168.938690908</v>
      </c>
      <c r="Q26" s="78">
        <f>SUM($B$25:Q25)</f>
        <v>-15926372.953437574</v>
      </c>
      <c r="R26" s="78">
        <f>SUM($B$25:R25)</f>
        <v>-16118481.234221825</v>
      </c>
      <c r="S26" s="78">
        <f>SUM($B$25:S25)</f>
        <v>-16396478.96980313</v>
      </c>
      <c r="T26" s="78">
        <f>SUM($B$25:T25)</f>
        <v>-16778223.611612234</v>
      </c>
      <c r="U26" s="78">
        <f>SUM($B$25:U25)</f>
        <v>-16903452.770394702</v>
      </c>
      <c r="V26" s="78">
        <f>SUM($B$25:V25)</f>
        <v>-17302325.236533165</v>
      </c>
    </row>
    <row r="30" spans="1:22" ht="26" customHeight="1">
      <c r="A30" s="141" t="s">
        <v>108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2" t="s">
        <v>109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2" t="s">
        <v>110</v>
      </c>
      <c r="B32" s="109">
        <v>32122612.83393304</v>
      </c>
      <c r="C32" s="109">
        <v>11635412.55459455</v>
      </c>
      <c r="D32" s="109">
        <v>7718595.7698050393</v>
      </c>
      <c r="E32" s="109">
        <v>803636.30978476594</v>
      </c>
      <c r="F32" s="109">
        <v>1214232.437978826</v>
      </c>
      <c r="G32" s="109">
        <v>1496730.0603044119</v>
      </c>
      <c r="H32" s="109">
        <v>2083820.967071662</v>
      </c>
      <c r="I32" s="109">
        <v>612430.53627371229</v>
      </c>
      <c r="J32" s="109">
        <v>2775457.49728022</v>
      </c>
      <c r="K32" s="109">
        <v>3048526.3614926389</v>
      </c>
      <c r="L32" s="109">
        <v>1141874.8567630369</v>
      </c>
      <c r="M32" s="109">
        <v>5532150.5199536094</v>
      </c>
      <c r="N32" s="109">
        <v>35244447.877109282</v>
      </c>
      <c r="O32" s="109">
        <v>12747246.288760809</v>
      </c>
      <c r="P32" s="109">
        <v>6824927.7091758586</v>
      </c>
      <c r="Q32" s="109">
        <v>1328026.764977766</v>
      </c>
      <c r="R32" s="109">
        <v>1280721.871895012</v>
      </c>
      <c r="S32" s="109">
        <v>1853318.2372086961</v>
      </c>
      <c r="T32" s="109">
        <v>2544964.2787273601</v>
      </c>
      <c r="U32" s="109">
        <v>834861.05854978587</v>
      </c>
      <c r="V32" s="109">
        <v>2659149.7742564119</v>
      </c>
    </row>
    <row r="33" spans="1:22">
      <c r="A33" s="112" t="s">
        <v>111</v>
      </c>
      <c r="B33" s="109">
        <v>1979629.9187180791</v>
      </c>
      <c r="C33" s="109">
        <v>581809.00946002663</v>
      </c>
      <c r="D33" s="109">
        <v>2636684.622416208</v>
      </c>
      <c r="E33" s="109">
        <v>30516482.192236379</v>
      </c>
      <c r="F33" s="109">
        <v>11053641.92686482</v>
      </c>
      <c r="G33" s="109">
        <v>7332665.9813147867</v>
      </c>
      <c r="H33" s="109">
        <v>763454.49429552758</v>
      </c>
      <c r="I33" s="109">
        <v>1153520.816079885</v>
      </c>
      <c r="J33" s="109">
        <v>1421893.557289192</v>
      </c>
      <c r="K33" s="109">
        <v>2743673.725343375</v>
      </c>
      <c r="L33" s="109">
        <v>1027687.371086733</v>
      </c>
      <c r="M33" s="109">
        <v>4978935.4679582482</v>
      </c>
      <c r="N33" s="109">
        <v>31720003.089398351</v>
      </c>
      <c r="O33" s="109">
        <v>11472521.65988473</v>
      </c>
      <c r="P33" s="109">
        <v>6142434.9382582726</v>
      </c>
      <c r="Q33" s="109">
        <v>1195224.088479989</v>
      </c>
      <c r="R33" s="109">
        <v>1152649.684705511</v>
      </c>
      <c r="S33" s="109">
        <v>1667986.413487826</v>
      </c>
      <c r="T33" s="109">
        <v>2290467.8508546241</v>
      </c>
      <c r="U33" s="109">
        <v>751374.95269480732</v>
      </c>
      <c r="V33" s="109">
        <v>2393234.796830771</v>
      </c>
    </row>
    <row r="34" spans="1:22">
      <c r="A34" s="111" t="s">
        <v>112</v>
      </c>
      <c r="B34" s="109">
        <v>1875438.870364496</v>
      </c>
      <c r="C34" s="109">
        <v>551187.48264634109</v>
      </c>
      <c r="D34" s="109">
        <v>2497911.7475521979</v>
      </c>
      <c r="E34" s="109">
        <v>28910351.550539728</v>
      </c>
      <c r="F34" s="109">
        <v>10471871.2991351</v>
      </c>
      <c r="G34" s="109">
        <v>6946736.1928245351</v>
      </c>
      <c r="H34" s="109">
        <v>723272.67880628933</v>
      </c>
      <c r="I34" s="109">
        <v>1092809.1941809431</v>
      </c>
      <c r="J34" s="109">
        <v>1347057.0542739709</v>
      </c>
      <c r="K34" s="109">
        <v>2591247.407268743</v>
      </c>
      <c r="L34" s="109">
        <v>970593.62824858131</v>
      </c>
      <c r="M34" s="109">
        <v>4702327.9419605676</v>
      </c>
      <c r="N34" s="109">
        <v>29957780.695542891</v>
      </c>
      <c r="O34" s="109">
        <v>10835159.345446691</v>
      </c>
      <c r="P34" s="109">
        <v>5801188.55279948</v>
      </c>
      <c r="Q34" s="109">
        <v>1128822.7502311009</v>
      </c>
      <c r="R34" s="109">
        <v>1088613.5911107601</v>
      </c>
      <c r="S34" s="109">
        <v>1575320.501627391</v>
      </c>
      <c r="T34" s="109">
        <v>2163219.6369182561</v>
      </c>
      <c r="U34" s="109">
        <v>709631.89976731793</v>
      </c>
      <c r="V34" s="109">
        <v>2260277.3081179499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115" zoomScaleNormal="125" zoomScalePageLayoutView="125" workbookViewId="0">
      <selection activeCell="I14" sqref="I14"/>
    </sheetView>
  </sheetViews>
  <sheetFormatPr baseColWidth="10" defaultRowHeight="16"/>
  <cols>
    <col min="1" max="1" width="35.83203125" style="92" bestFit="1" customWidth="1"/>
    <col min="2" max="4" width="13.6640625" style="92" bestFit="1" customWidth="1"/>
    <col min="5" max="5" width="12.5" style="92" bestFit="1" customWidth="1"/>
    <col min="6" max="6" width="35.5" style="92" bestFit="1" customWidth="1"/>
    <col min="7" max="9" width="13.6640625" style="92" bestFit="1" customWidth="1"/>
    <col min="10" max="10" width="12.33203125" style="92" bestFit="1" customWidth="1"/>
    <col min="11" max="50" width="10.83203125" style="92" customWidth="1"/>
    <col min="51" max="16384" width="10.83203125" style="92"/>
  </cols>
  <sheetData>
    <row r="1" spans="1:10" ht="21" customHeight="1">
      <c r="A1" s="131" t="s">
        <v>3</v>
      </c>
      <c r="B1" s="130"/>
      <c r="C1" s="130"/>
      <c r="D1" s="130"/>
      <c r="F1" s="129" t="s">
        <v>4</v>
      </c>
      <c r="G1" s="130"/>
      <c r="H1" s="130"/>
      <c r="I1" s="130"/>
    </row>
    <row r="2" spans="1:10">
      <c r="A2" s="108"/>
      <c r="F2" s="108"/>
    </row>
    <row r="3" spans="1:10">
      <c r="A3" s="28"/>
      <c r="B3" s="8" t="s">
        <v>17</v>
      </c>
      <c r="C3" s="8" t="s">
        <v>18</v>
      </c>
      <c r="D3" s="8" t="s">
        <v>19</v>
      </c>
      <c r="F3" s="28"/>
      <c r="G3" s="8" t="s">
        <v>17</v>
      </c>
      <c r="H3" s="8" t="s">
        <v>18</v>
      </c>
      <c r="I3" s="8" t="s">
        <v>19</v>
      </c>
    </row>
    <row r="4" spans="1:10" hidden="1">
      <c r="A4" s="31" t="s">
        <v>20</v>
      </c>
      <c r="B4" s="51">
        <v>352000000</v>
      </c>
      <c r="C4" s="51"/>
      <c r="D4" s="51"/>
      <c r="E4" s="51"/>
      <c r="F4" s="31" t="s">
        <v>20</v>
      </c>
      <c r="G4" s="51">
        <v>352000000</v>
      </c>
      <c r="H4" s="51"/>
      <c r="I4" s="51"/>
    </row>
    <row r="5" spans="1:10" hidden="1">
      <c r="A5" s="31"/>
      <c r="B5" s="51"/>
      <c r="C5" s="51"/>
      <c r="D5" s="51"/>
      <c r="E5" s="51"/>
      <c r="F5" s="31"/>
      <c r="G5" s="51"/>
      <c r="H5" s="51"/>
      <c r="I5" s="51"/>
    </row>
    <row r="6" spans="1:10">
      <c r="A6" s="1" t="s">
        <v>21</v>
      </c>
      <c r="D6" s="51"/>
      <c r="E6" s="51"/>
      <c r="F6" s="1" t="s">
        <v>21</v>
      </c>
      <c r="I6" s="51"/>
    </row>
    <row r="7" spans="1:10">
      <c r="A7" s="31" t="s">
        <v>22</v>
      </c>
      <c r="B7" s="51">
        <f>'Wage Scenario Analysis'!E5</f>
        <v>-57103630.07919541</v>
      </c>
      <c r="C7" s="51">
        <f>'Wage Scenario Analysis'!E6</f>
        <v>-51523536.580962569</v>
      </c>
      <c r="D7" s="51">
        <f t="shared" ref="D7:D14" si="0">SUM(B7:C7)</f>
        <v>-108627166.66015798</v>
      </c>
      <c r="E7" s="51"/>
      <c r="F7" s="31" t="s">
        <v>22</v>
      </c>
      <c r="G7" s="51">
        <f>'Wage Scenario Analysis'!F5</f>
        <v>-120967978.32166593</v>
      </c>
      <c r="H7" s="51">
        <f>'Wage Scenario Analysis'!F6</f>
        <v>-138413673.43304864</v>
      </c>
      <c r="I7" s="51">
        <f t="shared" ref="I7:I14" si="1">SUM(G7:H7)</f>
        <v>-259381651.75471455</v>
      </c>
      <c r="J7" s="51"/>
    </row>
    <row r="8" spans="1:10">
      <c r="A8" s="31" t="s">
        <v>23</v>
      </c>
      <c r="B8" s="51">
        <f>'Sales Scenario Analysis'!E5</f>
        <v>-26484689.873610541</v>
      </c>
      <c r="C8" s="51">
        <f>'Sales Scenario Analysis'!E6</f>
        <v>-38316177.775714673</v>
      </c>
      <c r="D8" s="51">
        <f t="shared" si="0"/>
        <v>-64800867.649325214</v>
      </c>
      <c r="E8" s="51"/>
      <c r="F8" s="31" t="s">
        <v>23</v>
      </c>
      <c r="G8" s="51">
        <f>'Sales Scenario Analysis'!F5</f>
        <v>-38190246.157471083</v>
      </c>
      <c r="H8" s="51">
        <f>'Sales Scenario Analysis'!F6</f>
        <v>-64378845.877599247</v>
      </c>
      <c r="I8" s="51">
        <f t="shared" si="1"/>
        <v>-102569092.03507033</v>
      </c>
      <c r="J8" s="3"/>
    </row>
    <row r="9" spans="1:10">
      <c r="A9" s="31" t="s">
        <v>24</v>
      </c>
      <c r="B9" s="51">
        <f>'RTT Scenario Analysis'!E5</f>
        <v>-24414498.575201366</v>
      </c>
      <c r="C9" s="51">
        <f>'RTT Scenario Analysis'!E6</f>
        <v>-25618535.440605063</v>
      </c>
      <c r="D9" s="51">
        <f t="shared" si="0"/>
        <v>-50033034.015806429</v>
      </c>
      <c r="E9" s="51"/>
      <c r="F9" s="31" t="s">
        <v>24</v>
      </c>
      <c r="G9" s="51">
        <f>'RTT Scenario Analysis'!F5</f>
        <v>-24414498.575201366</v>
      </c>
      <c r="H9" s="51">
        <f>'RTT Scenario Analysis'!F6</f>
        <v>-59771506.821815223</v>
      </c>
      <c r="I9" s="51">
        <f t="shared" si="1"/>
        <v>-84186005.397016585</v>
      </c>
      <c r="J9" s="3"/>
    </row>
    <row r="10" spans="1:10">
      <c r="A10" s="31" t="s">
        <v>25</v>
      </c>
      <c r="B10" s="51">
        <f>'Soda Scenario Analysis'!E5</f>
        <v>-3940782.3019422013</v>
      </c>
      <c r="C10" s="51">
        <f>'Soda Scenario Analysis'!E6</f>
        <v>-3608244.2673265766</v>
      </c>
      <c r="D10" s="51">
        <f t="shared" si="0"/>
        <v>-7549026.569268778</v>
      </c>
      <c r="E10" s="51"/>
      <c r="F10" s="31" t="s">
        <v>25</v>
      </c>
      <c r="G10" s="51">
        <f>'Soda Scenario Analysis'!F5</f>
        <v>-7881564.6038844045</v>
      </c>
      <c r="H10" s="51">
        <f>'Soda Scenario Analysis'!F6</f>
        <v>-10124014.438079558</v>
      </c>
      <c r="I10" s="51">
        <f t="shared" si="1"/>
        <v>-18005579.041963965</v>
      </c>
      <c r="J10" s="3"/>
    </row>
    <row r="11" spans="1:10">
      <c r="A11" s="31" t="s">
        <v>26</v>
      </c>
      <c r="B11" s="51">
        <f>'Amusement Scenario Analysis'!E5</f>
        <v>-4473513.258272131</v>
      </c>
      <c r="C11" s="51">
        <f>'Amusement Scenario Analysis'!E6</f>
        <v>-6778305.34590944</v>
      </c>
      <c r="D11" s="51">
        <f t="shared" si="0"/>
        <v>-11251818.604181571</v>
      </c>
      <c r="E11" s="51"/>
      <c r="F11" s="31" t="s">
        <v>26</v>
      </c>
      <c r="G11" s="51">
        <f>'Amusement Scenario Analysis'!F5</f>
        <v>-5751659.9034927404</v>
      </c>
      <c r="H11" s="51">
        <f>'Amusement Scenario Analysis'!F6</f>
        <v>-9133286.699512735</v>
      </c>
      <c r="I11" s="51">
        <f t="shared" si="1"/>
        <v>-14884946.603005476</v>
      </c>
      <c r="J11" s="3"/>
    </row>
    <row r="12" spans="1:10">
      <c r="A12" s="31" t="s">
        <v>27</v>
      </c>
      <c r="B12" s="51">
        <f>'NPT Scenario Analysis'!E5</f>
        <v>-46278497.607738316</v>
      </c>
      <c r="C12" s="51">
        <f>'NPT Scenario Analysis'!E6</f>
        <v>36801433.798061468</v>
      </c>
      <c r="D12" s="51">
        <f t="shared" si="0"/>
        <v>-9477063.8096768484</v>
      </c>
      <c r="E12" s="51"/>
      <c r="F12" s="31" t="s">
        <v>27</v>
      </c>
      <c r="G12" s="51">
        <f>'NPT Scenario Analysis'!F5</f>
        <v>-46552083.057769597</v>
      </c>
      <c r="H12" s="51">
        <f>'NPT Scenario Analysis'!F6</f>
        <v>30824914.119078696</v>
      </c>
      <c r="I12" s="51">
        <f t="shared" si="1"/>
        <v>-15727168.938690901</v>
      </c>
      <c r="J12" s="3"/>
    </row>
    <row r="13" spans="1:10">
      <c r="A13" s="31" t="s">
        <v>11</v>
      </c>
      <c r="B13" s="51">
        <f>'Parking Scenario Analysis'!E5</f>
        <v>-8011539.20442273</v>
      </c>
      <c r="C13" s="51">
        <f>'Parking Scenario Analysis'!E6</f>
        <v>-9066247.2580230124</v>
      </c>
      <c r="D13" s="51">
        <f t="shared" si="0"/>
        <v>-17077786.462445743</v>
      </c>
      <c r="E13" s="51"/>
      <c r="F13" s="31" t="s">
        <v>11</v>
      </c>
      <c r="G13" s="51">
        <f>'Parking Scenario Analysis'!F5</f>
        <v>-13352565.340704547</v>
      </c>
      <c r="H13" s="51">
        <f>'Parking Scenario Analysis'!F6</f>
        <v>-15429914.805213079</v>
      </c>
      <c r="I13" s="51">
        <f t="shared" si="1"/>
        <v>-28782480.145917624</v>
      </c>
      <c r="J13" s="3"/>
    </row>
    <row r="14" spans="1:10" ht="17" customHeight="1" thickBot="1">
      <c r="A14" s="27" t="s">
        <v>28</v>
      </c>
      <c r="B14" s="26">
        <f>'BIRT Scenario Analysis'!E5</f>
        <v>-374626249.98766655</v>
      </c>
      <c r="C14" s="26">
        <f>'BIRT Scenario Analysis'!E6</f>
        <v>299734195.75933748</v>
      </c>
      <c r="D14" s="26">
        <f t="shared" si="0"/>
        <v>-74892054.228329062</v>
      </c>
      <c r="E14" s="51"/>
      <c r="F14" s="27" t="s">
        <v>28</v>
      </c>
      <c r="G14" s="26">
        <f>'BIRT Scenario Analysis'!F5</f>
        <v>-376198584.80494416</v>
      </c>
      <c r="H14" s="26">
        <f>'BIRT Scenario Analysis'!F6</f>
        <v>252333250.00081813</v>
      </c>
      <c r="I14" s="26">
        <f t="shared" si="1"/>
        <v>-123865334.80412602</v>
      </c>
      <c r="J14" s="3"/>
    </row>
    <row r="15" spans="1:10" ht="17" customHeight="1" thickTop="1">
      <c r="A15" s="1" t="s">
        <v>6</v>
      </c>
      <c r="B15" s="53">
        <f>SUM(B7:B14)</f>
        <v>-545333400.88804924</v>
      </c>
      <c r="C15" s="53">
        <f>SUM(C7:C14)</f>
        <v>201624582.8888576</v>
      </c>
      <c r="D15" s="53">
        <f>SUM(D7:D14)</f>
        <v>-343708817.99919164</v>
      </c>
      <c r="E15" s="51"/>
      <c r="F15" s="1" t="s">
        <v>6</v>
      </c>
      <c r="G15" s="53">
        <f>SUM(G7:G14)</f>
        <v>-633309180.76513386</v>
      </c>
      <c r="H15" s="53">
        <f>SUM(H7:H14)</f>
        <v>-14093077.955371618</v>
      </c>
      <c r="I15" s="53">
        <f>SUM(I7:I14)</f>
        <v>-647402258.72050548</v>
      </c>
      <c r="J15" s="3"/>
    </row>
    <row r="16" spans="1:10">
      <c r="B16" s="51"/>
      <c r="C16" s="51"/>
      <c r="D16" s="51"/>
      <c r="E16" s="51"/>
      <c r="G16" s="51"/>
      <c r="H16" s="51"/>
      <c r="I16" s="51"/>
    </row>
    <row r="17" spans="1:9">
      <c r="A17" s="52"/>
      <c r="B17" s="51"/>
      <c r="C17" s="51"/>
      <c r="D17" s="51"/>
      <c r="E17" s="51"/>
      <c r="F17" s="52"/>
      <c r="G17" s="51"/>
      <c r="H17" s="51"/>
      <c r="I17" s="51"/>
    </row>
    <row r="18" spans="1:9">
      <c r="B18" s="51"/>
      <c r="C18" s="51"/>
      <c r="D18" s="51"/>
      <c r="E18" s="51"/>
      <c r="G18" s="51"/>
      <c r="H18" s="51"/>
      <c r="I18" s="51"/>
    </row>
    <row r="19" spans="1:9">
      <c r="B19" s="51"/>
      <c r="C19" s="51"/>
      <c r="D19" s="51"/>
      <c r="E19" s="51"/>
      <c r="G19" s="51"/>
      <c r="H19" s="51"/>
      <c r="I19" s="51"/>
    </row>
    <row r="20" spans="1:9" ht="17" customHeight="1">
      <c r="B20" s="51"/>
      <c r="C20" s="51"/>
      <c r="D20" s="51"/>
      <c r="E20" s="51"/>
      <c r="G20" s="51"/>
      <c r="H20" s="51"/>
      <c r="I20" s="51"/>
    </row>
    <row r="21" spans="1:9" ht="17" customHeight="1">
      <c r="A21" s="52"/>
      <c r="B21" s="53"/>
      <c r="C21" s="53"/>
      <c r="D21" s="51"/>
      <c r="E21" s="51"/>
      <c r="F21" s="52"/>
      <c r="G21" s="53"/>
      <c r="H21" s="53"/>
      <c r="I21" s="51"/>
    </row>
    <row r="22" spans="1:9">
      <c r="B22" s="51"/>
      <c r="C22" s="51"/>
      <c r="D22" s="51"/>
      <c r="E22" s="51"/>
      <c r="G22" s="51"/>
      <c r="H22" s="51"/>
      <c r="I22" s="51"/>
    </row>
    <row r="23" spans="1:9">
      <c r="B23" s="53"/>
      <c r="C23" s="53"/>
      <c r="D23" s="51"/>
      <c r="E23" s="51"/>
      <c r="F23" s="52"/>
      <c r="G23" s="53"/>
      <c r="H23" s="53"/>
      <c r="I23" s="51"/>
    </row>
    <row r="24" spans="1:9">
      <c r="B24" s="51"/>
      <c r="C24" s="51"/>
      <c r="D24" s="51"/>
      <c r="E24" s="51"/>
      <c r="G24" s="51"/>
      <c r="H24" s="51"/>
      <c r="I24" s="51"/>
    </row>
    <row r="25" spans="1:9">
      <c r="A25" s="52"/>
      <c r="B25" s="53"/>
      <c r="C25" s="53"/>
      <c r="D25" s="51"/>
      <c r="E25" s="51"/>
      <c r="F25" s="52"/>
      <c r="G25" s="53"/>
      <c r="H25" s="53"/>
      <c r="I25" s="51"/>
    </row>
    <row r="26" spans="1:9">
      <c r="B26" s="51"/>
      <c r="C26" s="51"/>
      <c r="D26" s="51"/>
      <c r="E26" s="51"/>
      <c r="G26" s="51"/>
      <c r="H26" s="51"/>
      <c r="I26" s="51"/>
    </row>
    <row r="27" spans="1:9">
      <c r="B27" s="51"/>
      <c r="C27" s="51"/>
      <c r="D27" s="51"/>
      <c r="E27" s="51"/>
      <c r="G27" s="51"/>
      <c r="H27" s="51"/>
      <c r="I27" s="51"/>
    </row>
    <row r="28" spans="1:9">
      <c r="A28" s="52"/>
      <c r="B28" s="53"/>
      <c r="C28" s="53"/>
      <c r="D28" s="51"/>
      <c r="E28" s="51"/>
      <c r="F28" s="52"/>
      <c r="G28" s="53"/>
      <c r="H28" s="53"/>
      <c r="I28" s="51"/>
    </row>
    <row r="29" spans="1:9">
      <c r="B29" s="51"/>
      <c r="C29" s="51"/>
      <c r="D29" s="51"/>
      <c r="E29" s="51"/>
      <c r="F29" s="51"/>
      <c r="G29" s="51"/>
    </row>
  </sheetData>
  <mergeCells count="2">
    <mergeCell ref="F1:I1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9"/>
  <sheetViews>
    <sheetView workbookViewId="0">
      <selection activeCell="G18" sqref="G18"/>
    </sheetView>
  </sheetViews>
  <sheetFormatPr baseColWidth="10" defaultRowHeight="16"/>
  <cols>
    <col min="1" max="1" width="48.83203125" style="92" bestFit="1" customWidth="1"/>
    <col min="2" max="2" width="8" style="93" bestFit="1" customWidth="1"/>
    <col min="3" max="3" width="8.83203125" style="92" bestFit="1" customWidth="1"/>
    <col min="4" max="9" width="8" style="92" bestFit="1" customWidth="1"/>
    <col min="10" max="10" width="10.83203125" style="92" customWidth="1"/>
    <col min="11" max="11" width="48.83203125" style="92" bestFit="1" customWidth="1"/>
    <col min="12" max="12" width="8" style="92" bestFit="1" customWidth="1"/>
    <col min="13" max="13" width="8.83203125" style="92" bestFit="1" customWidth="1"/>
    <col min="14" max="19" width="8" style="92" bestFit="1" customWidth="1"/>
    <col min="20" max="35" width="10.83203125" style="92" customWidth="1"/>
    <col min="36" max="16384" width="10.83203125" style="92"/>
  </cols>
  <sheetData>
    <row r="1" spans="1:19" ht="26" customHeight="1">
      <c r="A1" s="132" t="s">
        <v>3</v>
      </c>
      <c r="B1" s="133"/>
      <c r="C1" s="130"/>
      <c r="D1" s="130"/>
      <c r="E1" s="130"/>
      <c r="F1" s="130"/>
      <c r="G1" s="130"/>
      <c r="H1" s="130"/>
      <c r="K1" s="134" t="s">
        <v>4</v>
      </c>
      <c r="L1" s="130"/>
      <c r="M1" s="130"/>
      <c r="N1" s="130"/>
      <c r="O1" s="130"/>
      <c r="P1" s="130"/>
      <c r="Q1" s="130"/>
      <c r="R1" s="130"/>
    </row>
    <row r="2" spans="1:19">
      <c r="A2" s="43"/>
      <c r="C2" s="93"/>
      <c r="D2" s="93"/>
      <c r="G2" s="93"/>
      <c r="H2" s="93"/>
      <c r="I2" s="93"/>
      <c r="K2" s="43"/>
    </row>
    <row r="3" spans="1:19">
      <c r="A3" s="43"/>
      <c r="I3" s="42"/>
      <c r="K3" s="43"/>
      <c r="S3" s="43"/>
    </row>
    <row r="4" spans="1:19" ht="20" customHeight="1">
      <c r="A4" s="36" t="s">
        <v>29</v>
      </c>
      <c r="B4" s="35"/>
      <c r="C4" s="40"/>
      <c r="D4" s="40"/>
      <c r="E4" s="40"/>
      <c r="F4" s="40"/>
      <c r="G4" s="40"/>
      <c r="H4" s="40"/>
      <c r="I4" s="40"/>
      <c r="K4" s="37" t="s">
        <v>29</v>
      </c>
      <c r="L4" s="43"/>
      <c r="M4" s="40"/>
      <c r="N4" s="40"/>
      <c r="O4" s="40"/>
      <c r="P4" s="40"/>
      <c r="Q4" s="40"/>
      <c r="R4" s="40"/>
      <c r="S4" s="40"/>
    </row>
    <row r="5" spans="1:19">
      <c r="A5" s="111" t="s">
        <v>30</v>
      </c>
      <c r="B5" s="38" t="s">
        <v>31</v>
      </c>
      <c r="C5" s="46" t="s">
        <v>32</v>
      </c>
      <c r="D5" s="47" t="s">
        <v>33</v>
      </c>
      <c r="E5" s="48" t="s">
        <v>34</v>
      </c>
      <c r="F5" s="48" t="s">
        <v>35</v>
      </c>
      <c r="G5" s="46" t="s">
        <v>36</v>
      </c>
      <c r="H5" s="46" t="s">
        <v>37</v>
      </c>
      <c r="I5" s="40"/>
      <c r="K5" s="111" t="s">
        <v>30</v>
      </c>
      <c r="L5" s="38" t="s">
        <v>31</v>
      </c>
      <c r="M5" s="46" t="s">
        <v>32</v>
      </c>
      <c r="N5" s="47" t="s">
        <v>33</v>
      </c>
      <c r="O5" s="48" t="s">
        <v>34</v>
      </c>
      <c r="P5" s="48" t="s">
        <v>35</v>
      </c>
      <c r="Q5" s="46" t="s">
        <v>36</v>
      </c>
      <c r="R5" s="46" t="s">
        <v>37</v>
      </c>
      <c r="S5" s="40"/>
    </row>
    <row r="6" spans="1:19">
      <c r="A6" s="111" t="s">
        <v>38</v>
      </c>
      <c r="B6" s="40">
        <v>0.2289109229010218</v>
      </c>
      <c r="C6" s="40">
        <v>0.1320755846336634</v>
      </c>
      <c r="D6" s="40">
        <v>8.1815005747534753E-2</v>
      </c>
      <c r="E6" s="40">
        <v>5.0265436126533558E-2</v>
      </c>
      <c r="F6" s="40">
        <v>3.081382754250539E-2</v>
      </c>
      <c r="G6" s="40">
        <v>1.8853647488367709E-2</v>
      </c>
      <c r="H6" s="40">
        <v>1.1628347355768009E-2</v>
      </c>
      <c r="I6" s="40"/>
      <c r="K6" s="111" t="s">
        <v>38</v>
      </c>
      <c r="L6" s="40">
        <v>0.5</v>
      </c>
      <c r="M6" s="40">
        <v>0.32997047697849891</v>
      </c>
      <c r="N6" s="40">
        <v>0.2418894784491733</v>
      </c>
      <c r="O6" s="40">
        <v>0.17636267588292209</v>
      </c>
      <c r="P6" s="40">
        <v>0.12843941547072479</v>
      </c>
      <c r="Q6" s="40">
        <v>9.3403827727048361E-2</v>
      </c>
      <c r="R6" s="40">
        <v>6.8280815398569783E-2</v>
      </c>
      <c r="S6" s="40"/>
    </row>
    <row r="7" spans="1:19">
      <c r="A7" s="111" t="s">
        <v>39</v>
      </c>
      <c r="B7" s="40">
        <v>4.3396908257824829E-2</v>
      </c>
      <c r="C7" s="40">
        <v>1.6393354574946839E-2</v>
      </c>
      <c r="D7" s="40">
        <v>7.0033384923405828E-3</v>
      </c>
      <c r="E7" s="40">
        <v>2.962773926950879E-3</v>
      </c>
      <c r="F7" s="40">
        <v>1.2436150153397609E-3</v>
      </c>
      <c r="G7" s="40">
        <v>5.2177814733245231E-4</v>
      </c>
      <c r="H7" s="40">
        <v>2.2144304601434681E-4</v>
      </c>
      <c r="I7" s="40"/>
      <c r="K7" s="111" t="s">
        <v>39</v>
      </c>
      <c r="L7" s="40">
        <v>0.1000000000000001</v>
      </c>
      <c r="M7" s="40">
        <v>4.1913992113274963E-2</v>
      </c>
      <c r="N7" s="40">
        <v>2.1668129010987251E-2</v>
      </c>
      <c r="O7" s="40">
        <v>1.1115204635949619E-2</v>
      </c>
      <c r="P7" s="40">
        <v>5.6707010510925748E-3</v>
      </c>
      <c r="Q7" s="40">
        <v>2.8907462504079722E-3</v>
      </c>
      <c r="R7" s="40">
        <v>1.4869234279539789E-3</v>
      </c>
      <c r="S7" s="40"/>
    </row>
    <row r="8" spans="1:19">
      <c r="A8" s="111" t="s">
        <v>40</v>
      </c>
      <c r="B8" s="40">
        <v>8.6673293682119956E-2</v>
      </c>
      <c r="C8" s="40">
        <v>3.2696253724880393E-2</v>
      </c>
      <c r="D8" s="40">
        <v>1.401146654860508E-2</v>
      </c>
      <c r="E8" s="40">
        <v>5.9186549686628398E-3</v>
      </c>
      <c r="F8" s="40">
        <v>2.4856138696475179E-3</v>
      </c>
      <c r="G8" s="40">
        <v>1.0424465307131701E-3</v>
      </c>
      <c r="H8" s="40">
        <v>4.431007629218664E-4</v>
      </c>
      <c r="I8" s="40"/>
      <c r="K8" s="111" t="s">
        <v>40</v>
      </c>
      <c r="L8" s="40">
        <v>0.19999999999999979</v>
      </c>
      <c r="M8" s="40">
        <v>8.3649070757819022E-2</v>
      </c>
      <c r="N8" s="40">
        <v>4.3348566545803879E-2</v>
      </c>
      <c r="O8" s="40">
        <v>2.2210337965078542E-2</v>
      </c>
      <c r="P8" s="40">
        <v>1.1335737144425709E-2</v>
      </c>
      <c r="Q8" s="40">
        <v>5.7767432433044608E-3</v>
      </c>
      <c r="R8" s="40">
        <v>2.974989907158387E-3</v>
      </c>
      <c r="S8" s="40"/>
    </row>
    <row r="9" spans="1:19">
      <c r="A9" s="111" t="s">
        <v>41</v>
      </c>
      <c r="B9" s="40">
        <v>8.6724062016542147E-2</v>
      </c>
      <c r="C9" s="40">
        <v>3.2736934270917388E-2</v>
      </c>
      <c r="D9" s="40">
        <v>1.400417357892347E-2</v>
      </c>
      <c r="E9" s="40">
        <v>5.9184086553458748E-3</v>
      </c>
      <c r="F9" s="40">
        <v>2.4863840860356312E-3</v>
      </c>
      <c r="G9" s="40">
        <v>1.042938693247675E-3</v>
      </c>
      <c r="H9" s="40">
        <v>4.4290358032872401E-4</v>
      </c>
      <c r="I9" s="40"/>
      <c r="K9" s="111" t="s">
        <v>41</v>
      </c>
      <c r="L9" s="40">
        <v>0.2</v>
      </c>
      <c r="M9" s="40">
        <v>8.3728826378127952E-2</v>
      </c>
      <c r="N9" s="40">
        <v>4.3330575631619017E-2</v>
      </c>
      <c r="O9" s="40">
        <v>2.2209641817293239E-2</v>
      </c>
      <c r="P9" s="40">
        <v>1.133841275675895E-2</v>
      </c>
      <c r="Q9" s="40">
        <v>5.7788155773127459E-3</v>
      </c>
      <c r="R9" s="40">
        <v>2.973941383666912E-3</v>
      </c>
      <c r="S9" s="40"/>
    </row>
    <row r="10" spans="1:19">
      <c r="A10" s="111" t="s">
        <v>42</v>
      </c>
      <c r="B10" s="40">
        <v>2.6035364436419069E-2</v>
      </c>
      <c r="C10" s="40">
        <v>9.8343582845829003E-3</v>
      </c>
      <c r="D10" s="40">
        <v>4.1991297673567018E-3</v>
      </c>
      <c r="E10" s="40">
        <v>1.7761775963254229E-3</v>
      </c>
      <c r="F10" s="40">
        <v>7.4619145693533007E-4</v>
      </c>
      <c r="G10" s="40">
        <v>3.1304235810380998E-4</v>
      </c>
      <c r="H10" s="40">
        <v>1.328284049192385E-4</v>
      </c>
      <c r="I10" s="40"/>
      <c r="K10" s="111" t="s">
        <v>42</v>
      </c>
      <c r="L10" s="40">
        <v>5.0000000000000162E-2</v>
      </c>
      <c r="M10" s="40">
        <v>2.0954117793937299E-2</v>
      </c>
      <c r="N10" s="40">
        <v>1.082829739559588E-2</v>
      </c>
      <c r="O10" s="40">
        <v>5.5539966383234551E-3</v>
      </c>
      <c r="P10" s="40">
        <v>2.8354149234551822E-3</v>
      </c>
      <c r="Q10" s="40">
        <v>1.445276097788883E-3</v>
      </c>
      <c r="R10" s="40">
        <v>7.4329515527293832E-4</v>
      </c>
      <c r="S10" s="40"/>
    </row>
    <row r="11" spans="1:19">
      <c r="A11" s="111" t="s">
        <v>43</v>
      </c>
      <c r="B11" s="40">
        <v>8.6745174675022407E-2</v>
      </c>
      <c r="C11" s="40">
        <v>3.2746743468760608E-2</v>
      </c>
      <c r="D11" s="40">
        <v>1.399870118313962E-2</v>
      </c>
      <c r="E11" s="40">
        <v>5.9202235070567877E-3</v>
      </c>
      <c r="F11" s="40">
        <v>2.4869146647984448E-3</v>
      </c>
      <c r="G11" s="40">
        <v>1.0430634373196359E-3</v>
      </c>
      <c r="H11" s="40">
        <v>4.4287010106203167E-4</v>
      </c>
      <c r="I11" s="40"/>
      <c r="K11" s="111" t="s">
        <v>43</v>
      </c>
      <c r="L11" s="40">
        <v>0.2</v>
      </c>
      <c r="M11" s="40">
        <v>8.3748487394100346E-2</v>
      </c>
      <c r="N11" s="40">
        <v>4.3317392540143218E-2</v>
      </c>
      <c r="O11" s="40">
        <v>2.22149167841218E-2</v>
      </c>
      <c r="P11" s="40">
        <v>1.134031711613037E-2</v>
      </c>
      <c r="Q11" s="40">
        <v>5.7793541212241006E-3</v>
      </c>
      <c r="R11" s="40">
        <v>2.973758802062632E-3</v>
      </c>
      <c r="S11" s="40"/>
    </row>
    <row r="12" spans="1:19">
      <c r="A12" s="111" t="s">
        <v>44</v>
      </c>
      <c r="B12" s="40">
        <v>0.2289189883025271</v>
      </c>
      <c r="C12" s="40">
        <v>0.132222961420804</v>
      </c>
      <c r="D12" s="40">
        <v>8.1769954339787398E-2</v>
      </c>
      <c r="E12" s="40">
        <v>5.0274329119319623E-2</v>
      </c>
      <c r="F12" s="40">
        <v>3.0808904843699692E-2</v>
      </c>
      <c r="G12" s="40">
        <v>1.8860918329088538E-2</v>
      </c>
      <c r="H12" s="40">
        <v>1.162147121743318E-2</v>
      </c>
      <c r="I12" s="40"/>
      <c r="K12" s="111" t="s">
        <v>44</v>
      </c>
      <c r="L12" s="40">
        <v>0.5</v>
      </c>
      <c r="M12" s="40">
        <v>0.33020545751219688</v>
      </c>
      <c r="N12" s="40">
        <v>0.24179977649333709</v>
      </c>
      <c r="O12" s="40">
        <v>0.17638310595989359</v>
      </c>
      <c r="P12" s="40">
        <v>0.1284252726445492</v>
      </c>
      <c r="Q12" s="40">
        <v>9.3426604865130214E-2</v>
      </c>
      <c r="R12" s="40">
        <v>6.8254250547561179E-2</v>
      </c>
      <c r="S12" s="40"/>
    </row>
    <row r="13" spans="1:19">
      <c r="A13" s="111" t="s">
        <v>45</v>
      </c>
      <c r="B13" s="40">
        <v>4.3305456691195343E-2</v>
      </c>
      <c r="C13" s="40">
        <v>1.6331576427699449E-2</v>
      </c>
      <c r="D13" s="40">
        <v>7.0064695204203886E-3</v>
      </c>
      <c r="E13" s="40">
        <v>2.9541799376853199E-3</v>
      </c>
      <c r="F13" s="40">
        <v>1.2423737658616709E-3</v>
      </c>
      <c r="G13" s="40">
        <v>5.2097279833784871E-4</v>
      </c>
      <c r="H13" s="40">
        <v>2.2150373572371601E-4</v>
      </c>
      <c r="I13" s="40"/>
      <c r="K13" s="111" t="s">
        <v>45</v>
      </c>
      <c r="L13" s="40">
        <v>0.1000000000000001</v>
      </c>
      <c r="M13" s="40">
        <v>4.1790750097582707E-2</v>
      </c>
      <c r="N13" s="40">
        <v>2.1675971761083272E-2</v>
      </c>
      <c r="O13" s="40">
        <v>1.1090212219450829E-2</v>
      </c>
      <c r="P13" s="40">
        <v>5.6662818714861007E-3</v>
      </c>
      <c r="Q13" s="40">
        <v>2.887254432355268E-3</v>
      </c>
      <c r="R13" s="40">
        <v>1.4872471060891619E-3</v>
      </c>
      <c r="S13" s="40"/>
    </row>
    <row r="14" spans="1:19">
      <c r="A14" s="111" t="s">
        <v>46</v>
      </c>
      <c r="B14" s="40">
        <v>0.12981328022419539</v>
      </c>
      <c r="C14" s="40">
        <v>4.8987284186127973E-2</v>
      </c>
      <c r="D14" s="40">
        <v>2.100442103336031E-2</v>
      </c>
      <c r="E14" s="40">
        <v>8.8598548862323101E-3</v>
      </c>
      <c r="F14" s="40">
        <v>3.7244739923424359E-3</v>
      </c>
      <c r="G14" s="40">
        <v>1.562515146060983E-3</v>
      </c>
      <c r="H14" s="40">
        <v>6.6417035252985812E-4</v>
      </c>
      <c r="I14" s="40"/>
      <c r="K14" s="111" t="s">
        <v>46</v>
      </c>
      <c r="L14" s="40">
        <v>0.3</v>
      </c>
      <c r="M14" s="40">
        <v>0.12535732081622841</v>
      </c>
      <c r="N14" s="40">
        <v>6.4991370400677706E-2</v>
      </c>
      <c r="O14" s="40">
        <v>3.3262764303744419E-2</v>
      </c>
      <c r="P14" s="40">
        <v>1.6989335202925449E-2</v>
      </c>
      <c r="Q14" s="40">
        <v>8.6600050186976807E-3</v>
      </c>
      <c r="R14" s="40">
        <v>4.459938227667215E-3</v>
      </c>
      <c r="S14" s="40"/>
    </row>
    <row r="15" spans="1:19">
      <c r="A15" s="111" t="s">
        <v>47</v>
      </c>
      <c r="B15" s="40">
        <v>0.13018577356031011</v>
      </c>
      <c r="C15" s="40">
        <v>4.9156778835443449E-2</v>
      </c>
      <c r="D15" s="40">
        <v>2.0993606839663781E-2</v>
      </c>
      <c r="E15" s="40">
        <v>8.8886374427941117E-3</v>
      </c>
      <c r="F15" s="40">
        <v>3.7312173266165209E-3</v>
      </c>
      <c r="G15" s="40">
        <v>1.56510672958432E-3</v>
      </c>
      <c r="H15" s="40">
        <v>6.6424190533376226E-4</v>
      </c>
      <c r="I15" s="40"/>
      <c r="K15" s="111" t="s">
        <v>47</v>
      </c>
      <c r="L15" s="40">
        <v>0.29999999999999988</v>
      </c>
      <c r="M15" s="40">
        <v>0.1256960385833602</v>
      </c>
      <c r="N15" s="40">
        <v>6.4965224256710363E-2</v>
      </c>
      <c r="O15" s="40">
        <v>3.3346537904325957E-2</v>
      </c>
      <c r="P15" s="40">
        <v>1.7013513538119751E-2</v>
      </c>
      <c r="Q15" s="40">
        <v>8.6712623300718716E-3</v>
      </c>
      <c r="R15" s="40">
        <v>4.4603080057794564E-3</v>
      </c>
      <c r="S15" s="40"/>
    </row>
    <row r="16" spans="1:19">
      <c r="A16" s="111" t="s">
        <v>48</v>
      </c>
      <c r="B16" s="40">
        <v>4.3353999893937623E-2</v>
      </c>
      <c r="C16" s="40">
        <v>1.6359612194574269E-2</v>
      </c>
      <c r="D16" s="40">
        <v>7.0015164085244219E-3</v>
      </c>
      <c r="E16" s="40">
        <v>2.9580354762792642E-3</v>
      </c>
      <c r="F16" s="40">
        <v>1.2432373893985771E-3</v>
      </c>
      <c r="G16" s="40">
        <v>5.213642511533445E-4</v>
      </c>
      <c r="H16" s="40">
        <v>2.2148704917546169E-4</v>
      </c>
      <c r="I16" s="40"/>
      <c r="K16" s="111" t="s">
        <v>48</v>
      </c>
      <c r="L16" s="40">
        <v>0.1000000000000001</v>
      </c>
      <c r="M16" s="40">
        <v>4.1846991231130122E-2</v>
      </c>
      <c r="N16" s="40">
        <v>2.166406743728766E-2</v>
      </c>
      <c r="O16" s="40">
        <v>1.110141079810012E-2</v>
      </c>
      <c r="P16" s="40">
        <v>5.6693825907472304E-3</v>
      </c>
      <c r="Q16" s="40">
        <v>2.8889586615425959E-3</v>
      </c>
      <c r="R16" s="40">
        <v>1.4871554481450391E-3</v>
      </c>
      <c r="S16" s="40"/>
    </row>
    <row r="17" spans="1:19">
      <c r="A17" s="111" t="s">
        <v>49</v>
      </c>
      <c r="B17" s="40">
        <v>4.3325925326941787E-2</v>
      </c>
      <c r="C17" s="40">
        <v>1.6350215472487831E-2</v>
      </c>
      <c r="D17" s="40">
        <v>7.0067603287696789E-3</v>
      </c>
      <c r="E17" s="40">
        <v>2.955199705881761E-3</v>
      </c>
      <c r="F17" s="40">
        <v>1.2427079145200799E-3</v>
      </c>
      <c r="G17" s="40">
        <v>5.2122098071272216E-4</v>
      </c>
      <c r="H17" s="40">
        <v>2.2150715861768419E-4</v>
      </c>
      <c r="I17" s="40"/>
      <c r="K17" s="111" t="s">
        <v>49</v>
      </c>
      <c r="L17" s="40">
        <v>9.9999999999999756E-2</v>
      </c>
      <c r="M17" s="40">
        <v>4.1827957114936587E-2</v>
      </c>
      <c r="N17" s="40">
        <v>2.1676642291187039E-2</v>
      </c>
      <c r="O17" s="40">
        <v>1.1093164361453019E-2</v>
      </c>
      <c r="P17" s="40">
        <v>5.6674637688772789E-3</v>
      </c>
      <c r="Q17" s="40">
        <v>2.8883294466730551E-3</v>
      </c>
      <c r="R17" s="40">
        <v>1.487263652190207E-3</v>
      </c>
      <c r="S17" s="40"/>
    </row>
    <row r="18" spans="1:19">
      <c r="A18" s="111" t="s">
        <v>50</v>
      </c>
      <c r="B18" s="40">
        <v>4.3302500388241898E-2</v>
      </c>
      <c r="C18" s="40">
        <v>1.6345108264086531E-2</v>
      </c>
      <c r="D18" s="40">
        <v>6.9992385129656887E-3</v>
      </c>
      <c r="E18" s="40">
        <v>2.9553006666436228E-3</v>
      </c>
      <c r="F18" s="40">
        <v>1.242241366616992E-3</v>
      </c>
      <c r="G18" s="40">
        <v>5.211026904395899E-4</v>
      </c>
      <c r="H18" s="40">
        <v>2.213645410417131E-4</v>
      </c>
      <c r="I18" s="40"/>
      <c r="K18" s="111" t="s">
        <v>50</v>
      </c>
      <c r="L18" s="40">
        <v>9.9999999999999978E-2</v>
      </c>
      <c r="M18" s="40">
        <v>4.1817184079362302E-2</v>
      </c>
      <c r="N18" s="40">
        <v>2.1658242476726989E-2</v>
      </c>
      <c r="O18" s="40">
        <v>1.1093484413368659E-2</v>
      </c>
      <c r="P18" s="40">
        <v>5.6657850399135512E-3</v>
      </c>
      <c r="Q18" s="40">
        <v>2.8877913658315051E-3</v>
      </c>
      <c r="R18" s="40">
        <v>1.4865053617906241E-3</v>
      </c>
      <c r="S18" s="40"/>
    </row>
    <row r="19" spans="1:19">
      <c r="A19" s="111" t="s">
        <v>51</v>
      </c>
      <c r="B19" s="40">
        <v>4.3330155604105358E-2</v>
      </c>
      <c r="C19" s="40">
        <v>1.6354942482882381E-2</v>
      </c>
      <c r="D19" s="40">
        <v>6.9975916439452002E-3</v>
      </c>
      <c r="E19" s="40">
        <v>2.9568733049881719E-3</v>
      </c>
      <c r="F19" s="40">
        <v>1.242626140351422E-3</v>
      </c>
      <c r="G19" s="40">
        <v>5.2120623816631628E-4</v>
      </c>
      <c r="H19" s="40">
        <v>2.2138012107208999E-4</v>
      </c>
      <c r="I19" s="40"/>
      <c r="K19" s="111" t="s">
        <v>51</v>
      </c>
      <c r="L19" s="40">
        <v>9.9999999999999978E-2</v>
      </c>
      <c r="M19" s="40">
        <v>4.1837310322827108E-2</v>
      </c>
      <c r="N19" s="40">
        <v>2.16544303755043E-2</v>
      </c>
      <c r="O19" s="40">
        <v>1.1098024967215131E-2</v>
      </c>
      <c r="P19" s="40">
        <v>5.6671761326706482E-3</v>
      </c>
      <c r="Q19" s="40">
        <v>2.8882570292461112E-3</v>
      </c>
      <c r="R19" s="40">
        <v>1.4865885775439121E-3</v>
      </c>
      <c r="S19" s="40"/>
    </row>
    <row r="20" spans="1:19">
      <c r="A20" s="111" t="s">
        <v>52</v>
      </c>
      <c r="B20" s="40">
        <v>0.64098277970143902</v>
      </c>
      <c r="C20" s="40">
        <v>0.36994751381592028</v>
      </c>
      <c r="D20" s="40">
        <v>0.22906604208849191</v>
      </c>
      <c r="E20" s="40">
        <v>0.14074174921235069</v>
      </c>
      <c r="F20" s="40">
        <v>8.6275388087159954E-2</v>
      </c>
      <c r="G20" s="40">
        <v>5.2797055695071433E-2</v>
      </c>
      <c r="H20" s="40">
        <v>3.2553224851995743E-2</v>
      </c>
      <c r="I20" s="40"/>
      <c r="K20" s="111" t="s">
        <v>52</v>
      </c>
      <c r="L20" s="40">
        <v>0.9</v>
      </c>
      <c r="M20" s="40">
        <v>0.5940852921726093</v>
      </c>
      <c r="N20" s="40">
        <v>0.43537936238609293</v>
      </c>
      <c r="O20" s="40">
        <v>0.31745083012511011</v>
      </c>
      <c r="P20" s="40">
        <v>0.23118454446397779</v>
      </c>
      <c r="Q20" s="40">
        <v>0.16814057274135899</v>
      </c>
      <c r="R20" s="40">
        <v>0.12289025308478441</v>
      </c>
      <c r="S20" s="40"/>
    </row>
    <row r="21" spans="1:19">
      <c r="A21" s="111" t="s">
        <v>53</v>
      </c>
      <c r="B21" s="40">
        <v>0.22895525666172681</v>
      </c>
      <c r="C21" s="40">
        <v>0.13219601004263271</v>
      </c>
      <c r="D21" s="40">
        <v>8.1788426211970022E-2</v>
      </c>
      <c r="E21" s="40">
        <v>5.0275927588511522E-2</v>
      </c>
      <c r="F21" s="40">
        <v>3.0813758321675992E-2</v>
      </c>
      <c r="G21" s="40">
        <v>1.8860185898178509E-2</v>
      </c>
      <c r="H21" s="40">
        <v>1.162395359666102E-2</v>
      </c>
      <c r="I21" s="40"/>
      <c r="K21" s="111" t="s">
        <v>53</v>
      </c>
      <c r="L21" s="40">
        <v>0.5</v>
      </c>
      <c r="M21" s="40">
        <v>0.33016289862572651</v>
      </c>
      <c r="N21" s="40">
        <v>0.24183638629827781</v>
      </c>
      <c r="O21" s="40">
        <v>0.17638664720189159</v>
      </c>
      <c r="P21" s="40">
        <v>0.1284387074076381</v>
      </c>
      <c r="Q21" s="40">
        <v>9.3424448436224772E-2</v>
      </c>
      <c r="R21" s="40">
        <v>6.8263870704846741E-2</v>
      </c>
      <c r="S21" s="40"/>
    </row>
    <row r="22" spans="1:19">
      <c r="A22" s="111" t="s">
        <v>54</v>
      </c>
      <c r="B22" s="40">
        <v>8.6753429011282468E-2</v>
      </c>
      <c r="C22" s="40">
        <v>3.273969597420523E-2</v>
      </c>
      <c r="D22" s="40">
        <v>1.401890050577048E-2</v>
      </c>
      <c r="E22" s="40">
        <v>5.9165195450791019E-3</v>
      </c>
      <c r="F22" s="40">
        <v>2.487356928931983E-3</v>
      </c>
      <c r="G22" s="40">
        <v>1.043205279808834E-3</v>
      </c>
      <c r="H22" s="40">
        <v>4.4314581892201938E-4</v>
      </c>
      <c r="I22" s="40"/>
      <c r="K22" s="111" t="s">
        <v>54</v>
      </c>
      <c r="L22" s="40">
        <v>0.19999999999999979</v>
      </c>
      <c r="M22" s="40">
        <v>8.3734620470155008E-2</v>
      </c>
      <c r="N22" s="40">
        <v>4.3366342030493048E-2</v>
      </c>
      <c r="O22" s="40">
        <v>2.2204147315766361E-2</v>
      </c>
      <c r="P22" s="40">
        <v>1.1341902438555601E-2</v>
      </c>
      <c r="Q22" s="40">
        <v>5.7799837100335214E-3</v>
      </c>
      <c r="R22" s="40">
        <v>2.9752256460643389E-3</v>
      </c>
      <c r="S22" s="40"/>
    </row>
    <row r="23" spans="1:19">
      <c r="A23" s="111" t="s">
        <v>55</v>
      </c>
      <c r="B23" s="40">
        <v>0.229068624086148</v>
      </c>
      <c r="C23" s="40">
        <v>0.13225744327392089</v>
      </c>
      <c r="D23" s="40">
        <v>8.1764497573364459E-2</v>
      </c>
      <c r="E23" s="40">
        <v>5.030286958551311E-2</v>
      </c>
      <c r="F23" s="40">
        <v>3.0826264682520029E-2</v>
      </c>
      <c r="G23" s="40">
        <v>1.8864854144448721E-2</v>
      </c>
      <c r="H23" s="40">
        <v>1.1623840227954711E-2</v>
      </c>
      <c r="I23" s="40"/>
      <c r="K23" s="111" t="s">
        <v>55</v>
      </c>
      <c r="L23" s="40">
        <v>0.5</v>
      </c>
      <c r="M23" s="40">
        <v>0.33026246994360448</v>
      </c>
      <c r="N23" s="40">
        <v>0.24179072096068299</v>
      </c>
      <c r="O23" s="40">
        <v>0.17644761802687189</v>
      </c>
      <c r="P23" s="40">
        <v>0.12847289161552031</v>
      </c>
      <c r="Q23" s="40">
        <v>9.3439407058802826E-2</v>
      </c>
      <c r="R23" s="40">
        <v>6.8263359155745662E-2</v>
      </c>
      <c r="S23" s="40"/>
    </row>
    <row r="24" spans="1:19">
      <c r="A24" s="111" t="s">
        <v>56</v>
      </c>
      <c r="B24" s="40">
        <v>4.3410651295531677E-2</v>
      </c>
      <c r="C24" s="40">
        <v>1.6380902855474441E-2</v>
      </c>
      <c r="D24" s="40">
        <v>6.998790864875426E-3</v>
      </c>
      <c r="E24" s="40">
        <v>2.9639004749454361E-3</v>
      </c>
      <c r="F24" s="40">
        <v>1.244127829955088E-3</v>
      </c>
      <c r="G24" s="40">
        <v>5.216554707271337E-4</v>
      </c>
      <c r="H24" s="40">
        <v>2.2148340768923799E-4</v>
      </c>
      <c r="I24" s="40"/>
      <c r="K24" s="111" t="s">
        <v>56</v>
      </c>
      <c r="L24" s="40">
        <v>9.9999999999999978E-2</v>
      </c>
      <c r="M24" s="40">
        <v>4.1889795302310961E-2</v>
      </c>
      <c r="N24" s="40">
        <v>2.1657495028451049E-2</v>
      </c>
      <c r="O24" s="40">
        <v>1.1118463457687969E-2</v>
      </c>
      <c r="P24" s="40">
        <v>5.6725873923189063E-3</v>
      </c>
      <c r="Q24" s="40">
        <v>2.890234261236357E-3</v>
      </c>
      <c r="R24" s="40">
        <v>1.487134601548701E-3</v>
      </c>
      <c r="S24" s="40"/>
    </row>
    <row r="25" spans="1:19">
      <c r="A25" s="111" t="s">
        <v>57</v>
      </c>
      <c r="B25" s="40">
        <v>0.13008123361102969</v>
      </c>
      <c r="C25" s="40">
        <v>4.9111825145596637E-2</v>
      </c>
      <c r="D25" s="40">
        <v>2.099732473208904E-2</v>
      </c>
      <c r="E25" s="40">
        <v>8.878629435922325E-3</v>
      </c>
      <c r="F25" s="40">
        <v>3.7298164461923018E-3</v>
      </c>
      <c r="G25" s="40">
        <v>1.56454029901465E-3</v>
      </c>
      <c r="H25" s="40">
        <v>6.6426985391698778E-4</v>
      </c>
      <c r="I25" s="40"/>
      <c r="K25" s="111" t="s">
        <v>57</v>
      </c>
      <c r="L25" s="40">
        <v>0.30000000000000021</v>
      </c>
      <c r="M25" s="40">
        <v>0.12560575860346171</v>
      </c>
      <c r="N25" s="40">
        <v>6.4974236845745548E-2</v>
      </c>
      <c r="O25" s="40">
        <v>3.3317440173655677E-2</v>
      </c>
      <c r="P25" s="40">
        <v>1.700848576242853E-2</v>
      </c>
      <c r="Q25" s="40">
        <v>8.6687787708089603E-3</v>
      </c>
      <c r="R25" s="40">
        <v>4.4604543059338919E-3</v>
      </c>
      <c r="S25" s="40"/>
    </row>
    <row r="26" spans="1:19">
      <c r="A26" s="111" t="s">
        <v>58</v>
      </c>
      <c r="B26" s="40">
        <v>4.3405843979640757E-2</v>
      </c>
      <c r="C26" s="40">
        <v>1.6399902732727178E-2</v>
      </c>
      <c r="D26" s="40">
        <v>7.0273001201531793E-3</v>
      </c>
      <c r="E26" s="40">
        <v>2.962231949621974E-3</v>
      </c>
      <c r="F26" s="40">
        <v>1.2444208429671639E-3</v>
      </c>
      <c r="G26" s="40">
        <v>5.2248739827842616E-4</v>
      </c>
      <c r="H26" s="40">
        <v>2.2193958314264961E-4</v>
      </c>
      <c r="I26" s="40"/>
      <c r="K26" s="111" t="s">
        <v>58</v>
      </c>
      <c r="L26" s="40">
        <v>9.9999999999999978E-2</v>
      </c>
      <c r="M26" s="40">
        <v>4.1928002401574127E-2</v>
      </c>
      <c r="N26" s="40">
        <v>2.1725921982519329E-2</v>
      </c>
      <c r="O26" s="40">
        <v>1.1113739233344241E-2</v>
      </c>
      <c r="P26" s="40">
        <v>5.6735678281221169E-3</v>
      </c>
      <c r="Q26" s="40">
        <v>2.8938658077592989E-3</v>
      </c>
      <c r="R26" s="40">
        <v>1.489549989138417E-3</v>
      </c>
      <c r="S26" s="40"/>
    </row>
    <row r="27" spans="1:19">
      <c r="A27" s="111" t="s">
        <v>59</v>
      </c>
      <c r="B27" s="40">
        <v>0.22900002871643271</v>
      </c>
      <c r="C27" s="40">
        <v>0.13223073303592259</v>
      </c>
      <c r="D27" s="40">
        <v>8.1817546879203507E-2</v>
      </c>
      <c r="E27" s="40">
        <v>5.0281554013604901E-2</v>
      </c>
      <c r="F27" s="40">
        <v>3.081648213406063E-2</v>
      </c>
      <c r="G27" s="40">
        <v>1.8862628089138741E-2</v>
      </c>
      <c r="H27" s="40">
        <v>1.162520391407784E-2</v>
      </c>
      <c r="I27" s="41"/>
      <c r="K27" s="111" t="s">
        <v>59</v>
      </c>
      <c r="L27" s="40">
        <v>0.5</v>
      </c>
      <c r="M27" s="40">
        <v>0.33021906779933041</v>
      </c>
      <c r="N27" s="40">
        <v>0.24189195716360379</v>
      </c>
      <c r="O27" s="40">
        <v>0.17639942981798279</v>
      </c>
      <c r="P27" s="40">
        <v>0.12844599765643899</v>
      </c>
      <c r="Q27" s="40">
        <v>9.3432334127174665E-2</v>
      </c>
      <c r="R27" s="40">
        <v>6.826869729224383E-2</v>
      </c>
    </row>
    <row r="28" spans="1:19">
      <c r="A28" s="111" t="s">
        <v>6</v>
      </c>
      <c r="B28" s="40">
        <v>0.1054144119935907</v>
      </c>
      <c r="C28" s="40">
        <v>4.7488178076082972E-2</v>
      </c>
      <c r="D28" s="40">
        <v>2.4603948954626361E-2</v>
      </c>
      <c r="E28" s="40">
        <v>1.305177499661592E-2</v>
      </c>
      <c r="F28" s="40">
        <v>7.1340396828890604E-3</v>
      </c>
      <c r="G28" s="40">
        <v>3.9879589955092998E-3</v>
      </c>
      <c r="H28" s="40">
        <v>2.302700787783607E-3</v>
      </c>
      <c r="I28" s="42"/>
      <c r="K28" s="111" t="s">
        <v>6</v>
      </c>
      <c r="L28" s="40">
        <v>0.22330924123644641</v>
      </c>
      <c r="M28" s="40">
        <v>0.11047145631526679</v>
      </c>
      <c r="N28" s="40">
        <v>6.7254478901191073E-2</v>
      </c>
      <c r="O28" s="40">
        <v>4.1889426575891897E-2</v>
      </c>
      <c r="P28" s="40">
        <v>2.685809195692701E-2</v>
      </c>
      <c r="Q28" s="40">
        <v>1.7595589645286291E-2</v>
      </c>
      <c r="R28" s="40">
        <v>1.1897370265277041E-2</v>
      </c>
      <c r="S28" s="43"/>
    </row>
    <row r="29" spans="1:19">
      <c r="A29" s="43"/>
      <c r="B29" s="42"/>
      <c r="C29" s="41"/>
      <c r="D29" s="41"/>
      <c r="F29" s="44"/>
      <c r="G29" s="45"/>
      <c r="H29" s="41"/>
      <c r="I29" s="41"/>
      <c r="K29" s="43"/>
      <c r="L29" s="43"/>
    </row>
    <row r="30" spans="1:19">
      <c r="A30" s="43"/>
      <c r="B30" s="42"/>
      <c r="C30" s="41"/>
      <c r="D30" s="41"/>
      <c r="F30" s="44"/>
      <c r="G30" s="45"/>
      <c r="H30" s="41"/>
      <c r="I30" s="41"/>
      <c r="K30" s="43"/>
      <c r="L30" s="43"/>
    </row>
    <row r="31" spans="1:19">
      <c r="A31" s="39"/>
      <c r="B31" s="42"/>
      <c r="C31" s="41"/>
      <c r="D31" s="41"/>
      <c r="F31" s="44"/>
      <c r="G31" s="45"/>
      <c r="H31" s="41"/>
      <c r="I31" s="41"/>
      <c r="K31" s="39"/>
      <c r="L31" s="43"/>
    </row>
    <row r="32" spans="1:19" ht="21" customHeight="1">
      <c r="A32" s="36" t="s">
        <v>7</v>
      </c>
      <c r="B32" s="42"/>
      <c r="C32" s="41"/>
      <c r="D32" s="41"/>
      <c r="F32" s="44"/>
      <c r="G32" s="45"/>
      <c r="H32" s="41"/>
      <c r="I32" s="41"/>
      <c r="K32" s="37" t="s">
        <v>7</v>
      </c>
      <c r="L32" s="43"/>
    </row>
    <row r="33" spans="1:19">
      <c r="A33" s="111" t="s">
        <v>30</v>
      </c>
      <c r="B33" s="38" t="s">
        <v>31</v>
      </c>
      <c r="C33" s="46" t="s">
        <v>32</v>
      </c>
      <c r="D33" s="47" t="s">
        <v>33</v>
      </c>
      <c r="E33" s="48" t="s">
        <v>34</v>
      </c>
      <c r="F33" s="48" t="s">
        <v>35</v>
      </c>
      <c r="G33" s="46" t="s">
        <v>36</v>
      </c>
      <c r="H33" s="46" t="s">
        <v>37</v>
      </c>
      <c r="I33" s="41"/>
      <c r="K33" s="111" t="s">
        <v>30</v>
      </c>
      <c r="L33" s="38" t="s">
        <v>31</v>
      </c>
      <c r="M33" s="46" t="s">
        <v>32</v>
      </c>
      <c r="N33" s="47" t="s">
        <v>33</v>
      </c>
      <c r="O33" s="48" t="s">
        <v>34</v>
      </c>
      <c r="P33" s="48" t="s">
        <v>35</v>
      </c>
      <c r="Q33" s="46" t="s">
        <v>36</v>
      </c>
      <c r="R33" s="46" t="s">
        <v>37</v>
      </c>
    </row>
    <row r="34" spans="1:19">
      <c r="A34" s="111" t="s">
        <v>60</v>
      </c>
      <c r="B34" s="40">
        <v>0.3</v>
      </c>
      <c r="C34" s="40">
        <v>0.2</v>
      </c>
      <c r="D34" s="40">
        <v>9.9999999999999867E-2</v>
      </c>
      <c r="E34" s="40">
        <v>5.0000000000000273E-2</v>
      </c>
      <c r="F34" s="40">
        <v>2.9999999999999919E-2</v>
      </c>
      <c r="G34" s="40">
        <v>0</v>
      </c>
      <c r="H34" s="40">
        <v>0</v>
      </c>
      <c r="I34" s="41"/>
      <c r="K34" s="111" t="s">
        <v>60</v>
      </c>
      <c r="L34" s="40">
        <v>0.5</v>
      </c>
      <c r="M34" s="40">
        <v>0.3</v>
      </c>
      <c r="N34" s="40">
        <v>0.2</v>
      </c>
      <c r="O34" s="40">
        <v>9.9999999999999978E-2</v>
      </c>
      <c r="P34" s="40">
        <v>5.0000000000000037E-2</v>
      </c>
      <c r="Q34" s="40">
        <v>2.9999999999999919E-2</v>
      </c>
      <c r="R34" s="40">
        <v>0</v>
      </c>
    </row>
    <row r="35" spans="1:19">
      <c r="A35" s="111" t="s">
        <v>61</v>
      </c>
      <c r="B35" s="40">
        <v>0.3</v>
      </c>
      <c r="C35" s="40">
        <v>0.2</v>
      </c>
      <c r="D35" s="40">
        <v>9.9999999999999978E-2</v>
      </c>
      <c r="E35" s="40">
        <v>4.9999999999999933E-2</v>
      </c>
      <c r="F35" s="40">
        <v>3.000000000000003E-2</v>
      </c>
      <c r="G35" s="40">
        <v>0</v>
      </c>
      <c r="H35" s="40">
        <v>0</v>
      </c>
      <c r="I35" s="41"/>
      <c r="K35" s="111" t="s">
        <v>61</v>
      </c>
      <c r="L35" s="40">
        <v>0.5</v>
      </c>
      <c r="M35" s="40">
        <v>0.3</v>
      </c>
      <c r="N35" s="40">
        <v>0.20000000000000009</v>
      </c>
      <c r="O35" s="40">
        <v>9.9999999999999978E-2</v>
      </c>
      <c r="P35" s="40">
        <v>5.0000000000000162E-2</v>
      </c>
      <c r="Q35" s="40">
        <v>3.000000000000003E-2</v>
      </c>
      <c r="R35" s="40">
        <v>0</v>
      </c>
    </row>
    <row r="36" spans="1:19">
      <c r="A36" s="111" t="s">
        <v>40</v>
      </c>
      <c r="B36" s="40">
        <v>0.3</v>
      </c>
      <c r="C36" s="40">
        <v>0.19999999999999871</v>
      </c>
      <c r="D36" s="40">
        <v>9.9999999999999978E-2</v>
      </c>
      <c r="E36" s="40">
        <v>5.0000000000000162E-2</v>
      </c>
      <c r="F36" s="40">
        <v>3.000000000000003E-2</v>
      </c>
      <c r="G36" s="40">
        <v>0</v>
      </c>
      <c r="H36" s="40">
        <v>0</v>
      </c>
      <c r="I36" s="41"/>
      <c r="K36" s="111" t="s">
        <v>40</v>
      </c>
      <c r="L36" s="40">
        <v>0.5</v>
      </c>
      <c r="M36" s="40">
        <v>0.3000000000000006</v>
      </c>
      <c r="N36" s="40">
        <v>0.2</v>
      </c>
      <c r="O36" s="40">
        <v>0.1000000000000001</v>
      </c>
      <c r="P36" s="40">
        <v>4.9999999999999933E-2</v>
      </c>
      <c r="Q36" s="40">
        <v>2.9999999999999919E-2</v>
      </c>
      <c r="R36" s="40">
        <v>0</v>
      </c>
    </row>
    <row r="37" spans="1:19">
      <c r="A37" s="111" t="s">
        <v>44</v>
      </c>
      <c r="B37" s="40">
        <v>0.5</v>
      </c>
      <c r="C37" s="40">
        <v>0.29999999999999988</v>
      </c>
      <c r="D37" s="40">
        <v>0.2</v>
      </c>
      <c r="E37" s="40">
        <v>9.9999999999999978E-2</v>
      </c>
      <c r="F37" s="40">
        <v>5.0000000000000162E-2</v>
      </c>
      <c r="G37" s="40">
        <v>0</v>
      </c>
      <c r="H37" s="40">
        <v>0</v>
      </c>
      <c r="I37" s="41"/>
      <c r="K37" s="111" t="s">
        <v>44</v>
      </c>
      <c r="L37" s="40">
        <v>0.7</v>
      </c>
      <c r="M37" s="40">
        <v>0.5</v>
      </c>
      <c r="N37" s="40">
        <v>0.3</v>
      </c>
      <c r="O37" s="40">
        <v>0.19999999999999979</v>
      </c>
      <c r="P37" s="40">
        <v>9.9999999999999978E-2</v>
      </c>
      <c r="Q37" s="40">
        <v>5.0000000000000037E-2</v>
      </c>
      <c r="R37" s="40">
        <v>0</v>
      </c>
    </row>
    <row r="38" spans="1:19">
      <c r="A38" s="111" t="s">
        <v>62</v>
      </c>
      <c r="B38" s="40">
        <v>0.3</v>
      </c>
      <c r="C38" s="40">
        <v>0.19999999999999979</v>
      </c>
      <c r="D38" s="40">
        <v>9.9999999999999867E-2</v>
      </c>
      <c r="E38" s="40">
        <v>5.0000000000000162E-2</v>
      </c>
      <c r="F38" s="40">
        <v>3.0000000000000141E-2</v>
      </c>
      <c r="G38" s="40">
        <v>0</v>
      </c>
      <c r="H38" s="40">
        <v>0</v>
      </c>
      <c r="I38" s="41"/>
      <c r="K38" s="111" t="s">
        <v>62</v>
      </c>
      <c r="L38" s="40">
        <v>0.5</v>
      </c>
      <c r="M38" s="40">
        <v>0.3</v>
      </c>
      <c r="N38" s="40">
        <v>0.19999999999999979</v>
      </c>
      <c r="O38" s="40">
        <v>9.9999999999999978E-2</v>
      </c>
      <c r="P38" s="40">
        <v>5.0000000000000162E-2</v>
      </c>
      <c r="Q38" s="40">
        <v>3.000000000000003E-2</v>
      </c>
      <c r="R38" s="40">
        <v>0</v>
      </c>
    </row>
    <row r="39" spans="1:19">
      <c r="A39" s="111" t="s">
        <v>49</v>
      </c>
      <c r="B39" s="40">
        <v>0.3</v>
      </c>
      <c r="C39" s="40">
        <v>0.2</v>
      </c>
      <c r="D39" s="40">
        <v>0.1000000000000001</v>
      </c>
      <c r="E39" s="40">
        <v>5.0000000000000037E-2</v>
      </c>
      <c r="F39" s="40">
        <v>2.9999999999999801E-2</v>
      </c>
      <c r="G39" s="40">
        <v>0</v>
      </c>
      <c r="H39" s="40">
        <v>0</v>
      </c>
      <c r="I39" s="41"/>
      <c r="K39" s="111" t="s">
        <v>49</v>
      </c>
      <c r="L39" s="40">
        <v>0.5</v>
      </c>
      <c r="M39" s="40">
        <v>0.29999999999999988</v>
      </c>
      <c r="N39" s="40">
        <v>0.20000000000000009</v>
      </c>
      <c r="O39" s="40">
        <v>0.1000000000000002</v>
      </c>
      <c r="P39" s="40">
        <v>5.0000000000000037E-2</v>
      </c>
      <c r="Q39" s="40">
        <v>3.000000000000003E-2</v>
      </c>
      <c r="R39" s="40">
        <v>0</v>
      </c>
    </row>
    <row r="40" spans="1:19">
      <c r="A40" s="111" t="s">
        <v>63</v>
      </c>
      <c r="B40" s="40">
        <v>0.3</v>
      </c>
      <c r="C40" s="40">
        <v>0.19999999999999979</v>
      </c>
      <c r="D40" s="40">
        <v>9.9999999999999867E-2</v>
      </c>
      <c r="E40" s="40">
        <v>4.9999999999999933E-2</v>
      </c>
      <c r="F40" s="40">
        <v>3.000000000000003E-2</v>
      </c>
      <c r="G40" s="40">
        <v>0</v>
      </c>
      <c r="H40" s="40">
        <v>0</v>
      </c>
      <c r="I40" s="41"/>
      <c r="K40" s="111" t="s">
        <v>63</v>
      </c>
      <c r="L40" s="40">
        <v>0.5</v>
      </c>
      <c r="M40" s="40">
        <v>0.29999999999999982</v>
      </c>
      <c r="N40" s="40">
        <v>0.2</v>
      </c>
      <c r="O40" s="40">
        <v>9.9999999999999978E-2</v>
      </c>
      <c r="P40" s="40">
        <v>5.0000000000000037E-2</v>
      </c>
      <c r="Q40" s="40">
        <v>3.0000000000000249E-2</v>
      </c>
      <c r="R40" s="40">
        <v>0</v>
      </c>
    </row>
    <row r="41" spans="1:19">
      <c r="A41" s="111" t="s">
        <v>64</v>
      </c>
      <c r="B41" s="40">
        <v>0.3</v>
      </c>
      <c r="C41" s="40">
        <v>0.19999999999999959</v>
      </c>
      <c r="D41" s="40">
        <v>9.9999999999999978E-2</v>
      </c>
      <c r="E41" s="40">
        <v>4.9999999999999933E-2</v>
      </c>
      <c r="F41" s="40">
        <v>3.000000000000003E-2</v>
      </c>
      <c r="G41" s="40">
        <v>0</v>
      </c>
      <c r="H41" s="40">
        <v>0</v>
      </c>
      <c r="I41" s="41"/>
      <c r="K41" s="111" t="s">
        <v>64</v>
      </c>
      <c r="L41" s="40">
        <v>0.5</v>
      </c>
      <c r="M41" s="40">
        <v>0.29999999999999949</v>
      </c>
      <c r="N41" s="40">
        <v>0.2</v>
      </c>
      <c r="O41" s="40">
        <v>9.9999999999999978E-2</v>
      </c>
      <c r="P41" s="40">
        <v>5.0000000000000037E-2</v>
      </c>
      <c r="Q41" s="40">
        <v>2.9999999999999801E-2</v>
      </c>
      <c r="R41" s="40">
        <v>0</v>
      </c>
    </row>
    <row r="42" spans="1:19">
      <c r="A42" s="111" t="s">
        <v>65</v>
      </c>
      <c r="B42" s="40">
        <v>0.5</v>
      </c>
      <c r="C42" s="40">
        <v>0.3</v>
      </c>
      <c r="D42" s="40">
        <v>0.19999999999999979</v>
      </c>
      <c r="E42" s="40">
        <v>9.9999999999999978E-2</v>
      </c>
      <c r="F42" s="40">
        <v>5.0000000000000037E-2</v>
      </c>
      <c r="G42" s="40">
        <v>0</v>
      </c>
      <c r="H42" s="40">
        <v>0</v>
      </c>
      <c r="I42" s="41"/>
      <c r="K42" s="111" t="s">
        <v>65</v>
      </c>
      <c r="L42" s="40">
        <v>0.7</v>
      </c>
      <c r="M42" s="40">
        <v>0.5</v>
      </c>
      <c r="N42" s="40">
        <v>0.29999999999999988</v>
      </c>
      <c r="O42" s="40">
        <v>0.2</v>
      </c>
      <c r="P42" s="40">
        <v>0.1000000000000001</v>
      </c>
      <c r="Q42" s="40">
        <v>5.0000000000000037E-2</v>
      </c>
      <c r="R42" s="40">
        <v>0</v>
      </c>
    </row>
    <row r="43" spans="1:19">
      <c r="A43" s="111" t="s">
        <v>66</v>
      </c>
      <c r="B43" s="40">
        <v>0.30000000000000021</v>
      </c>
      <c r="C43" s="40">
        <v>0.2</v>
      </c>
      <c r="D43" s="40">
        <v>9.9999999999999867E-2</v>
      </c>
      <c r="E43" s="40">
        <v>4.9999999999999933E-2</v>
      </c>
      <c r="F43" s="40">
        <v>3.0000000000000249E-2</v>
      </c>
      <c r="G43" s="40">
        <v>0</v>
      </c>
      <c r="H43" s="40">
        <v>0</v>
      </c>
      <c r="I43" s="41"/>
      <c r="K43" s="111" t="s">
        <v>66</v>
      </c>
      <c r="L43" s="40">
        <v>0.5</v>
      </c>
      <c r="M43" s="40">
        <v>0.3</v>
      </c>
      <c r="N43" s="40">
        <v>0.19999999999999979</v>
      </c>
      <c r="O43" s="40">
        <v>0.1000000000000001</v>
      </c>
      <c r="P43" s="40">
        <v>5.0000000000000037E-2</v>
      </c>
      <c r="Q43" s="40">
        <v>2.9999999999999919E-2</v>
      </c>
      <c r="R43" s="40">
        <v>0</v>
      </c>
    </row>
    <row r="44" spans="1:19">
      <c r="A44" s="111" t="s">
        <v>67</v>
      </c>
      <c r="B44" s="40">
        <v>0.3</v>
      </c>
      <c r="C44" s="40">
        <v>0.20000000000000009</v>
      </c>
      <c r="D44" s="40">
        <v>9.9999999999999978E-2</v>
      </c>
      <c r="E44" s="40">
        <v>5.0000000000000037E-2</v>
      </c>
      <c r="F44" s="40">
        <v>2.9999999999999919E-2</v>
      </c>
      <c r="G44" s="40">
        <v>0</v>
      </c>
      <c r="H44" s="40">
        <v>0</v>
      </c>
      <c r="I44" s="43"/>
      <c r="K44" s="111" t="s">
        <v>67</v>
      </c>
      <c r="L44" s="40">
        <v>0.5</v>
      </c>
      <c r="M44" s="40">
        <v>0.3</v>
      </c>
      <c r="N44" s="40">
        <v>0.19999999999999979</v>
      </c>
      <c r="O44" s="40">
        <v>9.9999999999999978E-2</v>
      </c>
      <c r="P44" s="40">
        <v>4.9999999999999933E-2</v>
      </c>
      <c r="Q44" s="40">
        <v>3.000000000000003E-2</v>
      </c>
      <c r="R44" s="40">
        <v>0</v>
      </c>
      <c r="S44" s="43"/>
    </row>
    <row r="45" spans="1:19">
      <c r="A45" s="111" t="s">
        <v>68</v>
      </c>
      <c r="B45" s="40">
        <v>0.5</v>
      </c>
      <c r="C45" s="40">
        <v>0.29999999999999988</v>
      </c>
      <c r="D45" s="40">
        <v>0.2</v>
      </c>
      <c r="E45" s="40">
        <v>9.9999999999999978E-2</v>
      </c>
      <c r="F45" s="40">
        <v>5.0000000000000037E-2</v>
      </c>
      <c r="G45" s="40">
        <v>0</v>
      </c>
      <c r="H45" s="40">
        <v>0</v>
      </c>
      <c r="K45" s="111" t="s">
        <v>68</v>
      </c>
      <c r="L45" s="40">
        <v>0.7</v>
      </c>
      <c r="M45" s="40">
        <v>0.5</v>
      </c>
      <c r="N45" s="40">
        <v>0.30000000000000032</v>
      </c>
      <c r="O45" s="40">
        <v>0.19999999999999979</v>
      </c>
      <c r="P45" s="40">
        <v>9.9999999999999867E-2</v>
      </c>
      <c r="Q45" s="40">
        <v>5.0000000000000037E-2</v>
      </c>
      <c r="R45" s="40">
        <v>0</v>
      </c>
    </row>
    <row r="46" spans="1:19">
      <c r="A46" s="111" t="s">
        <v>69</v>
      </c>
      <c r="B46" s="40">
        <v>0.5</v>
      </c>
      <c r="C46" s="40">
        <v>0.3</v>
      </c>
      <c r="D46" s="40">
        <v>0.2</v>
      </c>
      <c r="E46" s="40">
        <v>9.9999999999999978E-2</v>
      </c>
      <c r="F46" s="40">
        <v>5.0000000000000162E-2</v>
      </c>
      <c r="G46" s="40">
        <v>0</v>
      </c>
      <c r="H46" s="40">
        <v>0</v>
      </c>
      <c r="K46" s="111" t="s">
        <v>69</v>
      </c>
      <c r="L46" s="40">
        <v>0.7</v>
      </c>
      <c r="M46" s="40">
        <v>0.5</v>
      </c>
      <c r="N46" s="40">
        <v>0.29999999999999988</v>
      </c>
      <c r="O46" s="40">
        <v>0.2</v>
      </c>
      <c r="P46" s="40">
        <v>9.9999999999999978E-2</v>
      </c>
      <c r="Q46" s="40">
        <v>5.0000000000000037E-2</v>
      </c>
      <c r="R46" s="40">
        <v>0</v>
      </c>
    </row>
    <row r="47" spans="1:19">
      <c r="A47" s="111" t="s">
        <v>6</v>
      </c>
      <c r="B47" s="40">
        <v>0.45251484391437707</v>
      </c>
      <c r="C47" s="40">
        <v>0.27046907892362099</v>
      </c>
      <c r="D47" s="40">
        <v>0.17732917926360209</v>
      </c>
      <c r="E47" s="40">
        <v>8.84671583498573E-2</v>
      </c>
      <c r="F47" s="40">
        <v>4.4890419060838897E-2</v>
      </c>
      <c r="G47" s="40">
        <v>0</v>
      </c>
      <c r="H47" s="40">
        <v>0</v>
      </c>
      <c r="I47" s="43"/>
      <c r="K47" s="111" t="s">
        <v>6</v>
      </c>
      <c r="L47" s="40">
        <v>0.65251484391437709</v>
      </c>
      <c r="M47" s="40">
        <v>0.440938157847242</v>
      </c>
      <c r="N47" s="40">
        <v>0.27732917926360218</v>
      </c>
      <c r="O47" s="40">
        <v>0.17693431669971471</v>
      </c>
      <c r="P47" s="40">
        <v>8.722604765209685E-2</v>
      </c>
      <c r="Q47" s="40">
        <v>4.3961911998478653E-2</v>
      </c>
      <c r="R47" s="40">
        <v>0</v>
      </c>
      <c r="S47" s="43"/>
    </row>
    <row r="48" spans="1:19">
      <c r="A48" s="39"/>
      <c r="B48" s="43"/>
      <c r="K48" s="39"/>
      <c r="L48" s="43"/>
    </row>
    <row r="49" spans="1:19">
      <c r="A49" s="39"/>
      <c r="B49" s="43"/>
      <c r="K49" s="39"/>
      <c r="L49" s="43"/>
    </row>
    <row r="50" spans="1:19">
      <c r="A50" s="39"/>
      <c r="B50" s="43"/>
      <c r="K50" s="39"/>
      <c r="L50" s="43"/>
    </row>
    <row r="51" spans="1:19">
      <c r="A51" s="39"/>
      <c r="B51" s="43"/>
      <c r="C51" s="43"/>
      <c r="D51" s="43"/>
      <c r="E51" s="43"/>
      <c r="F51" s="43"/>
      <c r="G51" s="43"/>
      <c r="H51" s="43"/>
      <c r="I51" s="43"/>
      <c r="K51" s="39"/>
      <c r="L51" s="43"/>
      <c r="M51" s="43"/>
      <c r="N51" s="43"/>
      <c r="O51" s="43"/>
      <c r="P51" s="43"/>
      <c r="Q51" s="43"/>
      <c r="R51" s="43"/>
      <c r="S51" s="43"/>
    </row>
    <row r="52" spans="1:19" ht="21" customHeight="1">
      <c r="A52" s="49" t="s">
        <v>70</v>
      </c>
      <c r="B52" s="38" t="s">
        <v>31</v>
      </c>
      <c r="C52" s="46" t="s">
        <v>32</v>
      </c>
      <c r="D52" s="47" t="s">
        <v>33</v>
      </c>
      <c r="E52" s="48" t="s">
        <v>34</v>
      </c>
      <c r="F52" s="48" t="s">
        <v>35</v>
      </c>
      <c r="G52" s="46" t="s">
        <v>36</v>
      </c>
      <c r="H52" s="46" t="s">
        <v>37</v>
      </c>
      <c r="I52" s="41"/>
      <c r="K52" s="50" t="s">
        <v>70</v>
      </c>
      <c r="L52" s="38" t="s">
        <v>31</v>
      </c>
      <c r="M52" s="46" t="s">
        <v>32</v>
      </c>
      <c r="N52" s="47" t="s">
        <v>33</v>
      </c>
      <c r="O52" s="48" t="s">
        <v>34</v>
      </c>
      <c r="P52" s="48" t="s">
        <v>35</v>
      </c>
      <c r="Q52" s="46" t="s">
        <v>36</v>
      </c>
      <c r="R52" s="46" t="s">
        <v>37</v>
      </c>
    </row>
    <row r="53" spans="1:19">
      <c r="A53" s="111" t="s">
        <v>6</v>
      </c>
      <c r="B53" s="40">
        <v>0.2962486372019475</v>
      </c>
      <c r="C53" s="40">
        <v>9.9999999999999867E-2</v>
      </c>
      <c r="D53" s="40">
        <v>9.9999999999999978E-2</v>
      </c>
      <c r="E53" s="40">
        <v>4.9999999999999933E-2</v>
      </c>
      <c r="F53" s="40">
        <v>5.0000000000000037E-2</v>
      </c>
      <c r="G53" s="40">
        <v>4.9999999999999933E-2</v>
      </c>
      <c r="H53" s="40">
        <v>4.9999999999999933E-2</v>
      </c>
      <c r="I53" s="41"/>
      <c r="K53" s="111" t="s">
        <v>6</v>
      </c>
      <c r="L53" s="41">
        <v>0.2962486372019475</v>
      </c>
      <c r="M53" s="41">
        <v>0.25</v>
      </c>
      <c r="N53" s="41">
        <v>0.25</v>
      </c>
      <c r="O53" s="41">
        <v>9.9999999999999867E-2</v>
      </c>
      <c r="P53" s="41">
        <v>9.9999999999999978E-2</v>
      </c>
      <c r="Q53" s="41">
        <v>9.9999999999999867E-2</v>
      </c>
      <c r="R53" s="41">
        <v>9.9999999999999867E-2</v>
      </c>
    </row>
    <row r="54" spans="1:19">
      <c r="A54" s="39"/>
      <c r="B54" s="43"/>
      <c r="C54" s="41"/>
      <c r="D54" s="41"/>
      <c r="E54" s="41"/>
      <c r="F54" s="41"/>
      <c r="G54" s="41"/>
      <c r="H54" s="41"/>
      <c r="I54" s="41"/>
      <c r="K54" s="39"/>
      <c r="L54" s="43"/>
    </row>
    <row r="55" spans="1:19">
      <c r="A55" s="39"/>
      <c r="B55" s="43"/>
      <c r="C55" s="41"/>
      <c r="D55" s="41"/>
      <c r="E55" s="41"/>
      <c r="F55" s="41"/>
      <c r="G55" s="41"/>
      <c r="H55" s="41"/>
      <c r="I55" s="41"/>
      <c r="K55" s="39"/>
      <c r="L55" s="43"/>
    </row>
    <row r="56" spans="1:19">
      <c r="A56" s="39"/>
      <c r="B56" s="43"/>
      <c r="C56" s="41"/>
      <c r="D56" s="41"/>
      <c r="E56" s="41"/>
      <c r="F56" s="41"/>
      <c r="G56" s="41"/>
      <c r="H56" s="41"/>
      <c r="I56" s="41"/>
      <c r="K56" s="39"/>
      <c r="L56" s="43"/>
    </row>
    <row r="57" spans="1:19" ht="21" customHeight="1">
      <c r="A57" s="49" t="s">
        <v>28</v>
      </c>
      <c r="B57" s="43"/>
      <c r="C57" s="41"/>
      <c r="D57" s="41"/>
      <c r="E57" s="41"/>
      <c r="F57" s="41"/>
      <c r="G57" s="41"/>
      <c r="H57" s="41"/>
      <c r="I57" s="41"/>
      <c r="K57" s="50" t="s">
        <v>28</v>
      </c>
      <c r="L57" s="43"/>
    </row>
    <row r="58" spans="1:19">
      <c r="A58" s="111" t="s">
        <v>30</v>
      </c>
      <c r="B58" s="38" t="s">
        <v>31</v>
      </c>
      <c r="C58" s="46" t="s">
        <v>32</v>
      </c>
      <c r="D58" s="47" t="s">
        <v>33</v>
      </c>
      <c r="E58" s="48" t="s">
        <v>34</v>
      </c>
      <c r="F58" s="48" t="s">
        <v>35</v>
      </c>
      <c r="G58" s="46" t="s">
        <v>36</v>
      </c>
      <c r="H58" s="46" t="s">
        <v>37</v>
      </c>
      <c r="I58" s="41"/>
      <c r="K58" s="111" t="s">
        <v>30</v>
      </c>
      <c r="L58" s="38" t="s">
        <v>31</v>
      </c>
      <c r="M58" s="46" t="s">
        <v>32</v>
      </c>
      <c r="N58" s="47" t="s">
        <v>33</v>
      </c>
      <c r="O58" s="48" t="s">
        <v>34</v>
      </c>
      <c r="P58" s="48" t="s">
        <v>35</v>
      </c>
      <c r="Q58" s="46" t="s">
        <v>36</v>
      </c>
      <c r="R58" s="46" t="s">
        <v>37</v>
      </c>
    </row>
    <row r="59" spans="1:19">
      <c r="A59" s="111" t="s">
        <v>60</v>
      </c>
      <c r="B59" s="40">
        <v>0.93358355035520602</v>
      </c>
      <c r="C59" s="40">
        <v>-18.70777899932477</v>
      </c>
      <c r="D59" s="40">
        <v>0.3449756028348212</v>
      </c>
      <c r="E59" s="40">
        <v>9.9999999999999978E-2</v>
      </c>
      <c r="F59" s="40">
        <v>0.1000000000000001</v>
      </c>
      <c r="G59" s="40">
        <v>9.9999999999999978E-2</v>
      </c>
      <c r="H59" s="40">
        <v>9.9999999999999867E-2</v>
      </c>
      <c r="I59" s="41"/>
      <c r="K59" s="111" t="s">
        <v>60</v>
      </c>
      <c r="L59" s="40">
        <v>0.93707915296808997</v>
      </c>
      <c r="M59" s="40">
        <v>-17.67052747304453</v>
      </c>
      <c r="N59" s="40">
        <v>0.37945057110667257</v>
      </c>
      <c r="O59" s="40">
        <v>0.15000000000000011</v>
      </c>
      <c r="P59" s="40">
        <v>0.15000000000000011</v>
      </c>
      <c r="Q59" s="40">
        <v>0.15000000000000011</v>
      </c>
      <c r="R59" s="40">
        <v>0.15000000000000011</v>
      </c>
    </row>
    <row r="60" spans="1:19">
      <c r="A60" s="111" t="s">
        <v>71</v>
      </c>
      <c r="B60" s="40">
        <v>0.9379682977299606</v>
      </c>
      <c r="C60" s="40">
        <v>-27.429315471692831</v>
      </c>
      <c r="D60" s="40">
        <v>0.51382713701896532</v>
      </c>
      <c r="E60" s="40">
        <v>9.9999999999999756E-2</v>
      </c>
      <c r="F60" s="40">
        <v>0.1000000000000002</v>
      </c>
      <c r="G60" s="40">
        <v>9.9999999999999978E-2</v>
      </c>
      <c r="H60" s="40">
        <v>9.9999999999999978E-2</v>
      </c>
      <c r="I60" s="41"/>
      <c r="K60" s="111" t="s">
        <v>71</v>
      </c>
      <c r="L60" s="40">
        <v>0.94123312416522575</v>
      </c>
      <c r="M60" s="40">
        <v>-25.933035710024789</v>
      </c>
      <c r="N60" s="40">
        <v>0.53941518243901976</v>
      </c>
      <c r="O60" s="40">
        <v>0.14999999999999991</v>
      </c>
      <c r="P60" s="40">
        <v>0.15000000000000011</v>
      </c>
      <c r="Q60" s="40">
        <v>0.15</v>
      </c>
      <c r="R60" s="40">
        <v>0.15</v>
      </c>
    </row>
    <row r="61" spans="1:19">
      <c r="A61" s="111" t="s">
        <v>72</v>
      </c>
      <c r="B61" s="40">
        <v>0.9255805403690468</v>
      </c>
      <c r="C61" s="40">
        <v>-13.68036518220026</v>
      </c>
      <c r="D61" s="40">
        <v>0.21522087094274411</v>
      </c>
      <c r="E61" s="40">
        <v>9.9999999999999867E-2</v>
      </c>
      <c r="F61" s="40">
        <v>0.1000000000000001</v>
      </c>
      <c r="G61" s="40">
        <v>9.9999999999999867E-2</v>
      </c>
      <c r="H61" s="40">
        <v>9.9999999999999867E-2</v>
      </c>
      <c r="I61" s="41"/>
      <c r="K61" s="111" t="s">
        <v>72</v>
      </c>
      <c r="L61" s="40">
        <v>0.92949735403383382</v>
      </c>
      <c r="M61" s="40">
        <v>-12.90771438313709</v>
      </c>
      <c r="N61" s="40">
        <v>0.25652503562996792</v>
      </c>
      <c r="O61" s="40">
        <v>0.15</v>
      </c>
      <c r="P61" s="40">
        <v>0.15</v>
      </c>
      <c r="Q61" s="40">
        <v>0.1499999999999998</v>
      </c>
      <c r="R61" s="40">
        <v>0.14999999999999991</v>
      </c>
    </row>
    <row r="62" spans="1:19">
      <c r="A62" s="111" t="s">
        <v>40</v>
      </c>
      <c r="B62" s="40">
        <v>0.92790697118831056</v>
      </c>
      <c r="C62" s="40">
        <v>-14.31276553017358</v>
      </c>
      <c r="D62" s="40">
        <v>0.22335256634090439</v>
      </c>
      <c r="E62" s="40">
        <v>9.9999999999999978E-2</v>
      </c>
      <c r="F62" s="40">
        <v>9.9999999999999978E-2</v>
      </c>
      <c r="G62" s="40">
        <v>9.9999999999999978E-2</v>
      </c>
      <c r="H62" s="40">
        <v>9.9999999999999978E-2</v>
      </c>
      <c r="I62" s="41"/>
      <c r="K62" s="111" t="s">
        <v>40</v>
      </c>
      <c r="L62" s="40">
        <v>0.93170134112576786</v>
      </c>
      <c r="M62" s="40">
        <v>-13.506830502269709</v>
      </c>
      <c r="N62" s="40">
        <v>0.26422874705980409</v>
      </c>
      <c r="O62" s="40">
        <v>0.15</v>
      </c>
      <c r="P62" s="40">
        <v>0.15</v>
      </c>
      <c r="Q62" s="40">
        <v>0.15</v>
      </c>
      <c r="R62" s="40">
        <v>0.15</v>
      </c>
    </row>
    <row r="63" spans="1:19">
      <c r="A63" s="111" t="s">
        <v>73</v>
      </c>
      <c r="B63" s="40">
        <v>0.90656270253344307</v>
      </c>
      <c r="C63" s="40">
        <v>-9.2190080697481331</v>
      </c>
      <c r="D63" s="40">
        <v>0.1020713987684345</v>
      </c>
      <c r="E63" s="40">
        <v>9.9999999999999867E-2</v>
      </c>
      <c r="F63" s="40">
        <v>9.9999999999999867E-2</v>
      </c>
      <c r="G63" s="40">
        <v>0.1000000000000001</v>
      </c>
      <c r="H63" s="40">
        <v>9.9999999999999978E-2</v>
      </c>
      <c r="I63" s="41"/>
      <c r="K63" s="111" t="s">
        <v>73</v>
      </c>
      <c r="L63" s="40">
        <v>0.91148045503168285</v>
      </c>
      <c r="M63" s="40">
        <v>-8.6811655397613929</v>
      </c>
      <c r="N63" s="40">
        <v>0.14933079883325359</v>
      </c>
      <c r="O63" s="40">
        <v>0.14999999999999991</v>
      </c>
      <c r="P63" s="40">
        <v>0.15</v>
      </c>
      <c r="Q63" s="40">
        <v>0.15000000000000011</v>
      </c>
      <c r="R63" s="40">
        <v>0.14999999999999991</v>
      </c>
    </row>
    <row r="64" spans="1:19">
      <c r="A64" s="111" t="s">
        <v>74</v>
      </c>
      <c r="B64" s="40">
        <v>0.91888275955118404</v>
      </c>
      <c r="C64" s="40">
        <v>-8.8931250959633221</v>
      </c>
      <c r="D64" s="40">
        <v>-6.8376058791377092E-2</v>
      </c>
      <c r="E64" s="40">
        <v>9.9999999999999756E-2</v>
      </c>
      <c r="F64" s="40">
        <v>9.9999999999999867E-2</v>
      </c>
      <c r="G64" s="40">
        <v>9.9999999999999978E-2</v>
      </c>
      <c r="H64" s="40">
        <v>9.9999999999999978E-2</v>
      </c>
      <c r="I64" s="41"/>
      <c r="K64" s="111" t="s">
        <v>74</v>
      </c>
      <c r="L64" s="40">
        <v>0.92315208799585857</v>
      </c>
      <c r="M64" s="40">
        <v>-8.372434301438938</v>
      </c>
      <c r="N64" s="40">
        <v>-1.214573990762036E-2</v>
      </c>
      <c r="O64" s="40">
        <v>0.14999999999999991</v>
      </c>
      <c r="P64" s="40">
        <v>0.15</v>
      </c>
      <c r="Q64" s="40">
        <v>0.15</v>
      </c>
      <c r="R64" s="40">
        <v>0.15</v>
      </c>
    </row>
    <row r="65" spans="1:19">
      <c r="A65" s="111" t="s">
        <v>43</v>
      </c>
      <c r="B65" s="40">
        <v>0.92529939871500111</v>
      </c>
      <c r="C65" s="40">
        <v>-12.21271287544552</v>
      </c>
      <c r="D65" s="40">
        <v>0.13133020472833479</v>
      </c>
      <c r="E65" s="40">
        <v>0.1000000000000001</v>
      </c>
      <c r="F65" s="40">
        <v>9.9999999999999978E-2</v>
      </c>
      <c r="G65" s="40">
        <v>0.1000000000000001</v>
      </c>
      <c r="H65" s="40">
        <v>9.9999999999999867E-2</v>
      </c>
      <c r="I65" s="41"/>
      <c r="K65" s="111" t="s">
        <v>43</v>
      </c>
      <c r="L65" s="40">
        <v>0.92923100930894842</v>
      </c>
      <c r="M65" s="40">
        <v>-11.51730693463259</v>
      </c>
      <c r="N65" s="40">
        <v>0.17704966763736971</v>
      </c>
      <c r="O65" s="40">
        <v>0.15000000000000011</v>
      </c>
      <c r="P65" s="40">
        <v>0.15000000000000011</v>
      </c>
      <c r="Q65" s="40">
        <v>0.14999999999999991</v>
      </c>
      <c r="R65" s="40">
        <v>0.15</v>
      </c>
    </row>
    <row r="66" spans="1:19">
      <c r="A66" s="111" t="s">
        <v>75</v>
      </c>
      <c r="B66" s="40">
        <v>0.92569706944768415</v>
      </c>
      <c r="C66" s="40">
        <v>-16.322427237164899</v>
      </c>
      <c r="D66" s="40">
        <v>0.33387439578991512</v>
      </c>
      <c r="E66" s="40">
        <v>9.9999999999999978E-2</v>
      </c>
      <c r="F66" s="40">
        <v>9.9999999999999867E-2</v>
      </c>
      <c r="G66" s="40">
        <v>9.9999999999999867E-2</v>
      </c>
      <c r="H66" s="40">
        <v>9.9999999999999978E-2</v>
      </c>
      <c r="K66" s="111" t="s">
        <v>75</v>
      </c>
      <c r="L66" s="40">
        <v>0.92960775000306928</v>
      </c>
      <c r="M66" s="40">
        <v>-15.41072054047201</v>
      </c>
      <c r="N66" s="40">
        <v>0.36893363811676161</v>
      </c>
      <c r="O66" s="40">
        <v>0.14999999999999991</v>
      </c>
      <c r="P66" s="40">
        <v>0.15000000000000011</v>
      </c>
      <c r="Q66" s="40">
        <v>0.15</v>
      </c>
      <c r="R66" s="40">
        <v>0.15</v>
      </c>
    </row>
    <row r="67" spans="1:19">
      <c r="A67" s="111" t="s">
        <v>76</v>
      </c>
      <c r="B67" s="40">
        <v>0.93544769906332292</v>
      </c>
      <c r="C67" s="40">
        <v>-18.662909736330121</v>
      </c>
      <c r="D67" s="40">
        <v>0.32452185321534438</v>
      </c>
      <c r="E67" s="40">
        <v>9.9999999999999978E-2</v>
      </c>
      <c r="F67" s="40">
        <v>9.9999999999999978E-2</v>
      </c>
      <c r="G67" s="40">
        <v>0.1000000000000001</v>
      </c>
      <c r="H67" s="40">
        <v>9.9999999999999867E-2</v>
      </c>
      <c r="K67" s="111" t="s">
        <v>76</v>
      </c>
      <c r="L67" s="40">
        <v>0.93884518858630595</v>
      </c>
      <c r="M67" s="40">
        <v>-17.628019750207478</v>
      </c>
      <c r="N67" s="40">
        <v>0.36007333462506308</v>
      </c>
      <c r="O67" s="40">
        <v>0.15</v>
      </c>
      <c r="P67" s="40">
        <v>0.15</v>
      </c>
      <c r="Q67" s="40">
        <v>0.15000000000000011</v>
      </c>
      <c r="R67" s="40">
        <v>0.15000000000000011</v>
      </c>
    </row>
    <row r="68" spans="1:19">
      <c r="A68" s="111" t="s">
        <v>45</v>
      </c>
      <c r="B68" s="40">
        <v>0.92833657528543112</v>
      </c>
      <c r="C68" s="40">
        <v>-14.43938975080115</v>
      </c>
      <c r="D68" s="40">
        <v>0.22510452212298529</v>
      </c>
      <c r="E68" s="40">
        <v>9.9999999999999978E-2</v>
      </c>
      <c r="F68" s="40">
        <v>9.9999999999999756E-2</v>
      </c>
      <c r="G68" s="40">
        <v>9.9999999999999867E-2</v>
      </c>
      <c r="H68" s="40">
        <v>9.9999999999999978E-2</v>
      </c>
      <c r="K68" s="111" t="s">
        <v>45</v>
      </c>
      <c r="L68" s="40">
        <v>0.93210833448093477</v>
      </c>
      <c r="M68" s="40">
        <v>-13.626790290232661</v>
      </c>
      <c r="N68" s="40">
        <v>0.26588849464282821</v>
      </c>
      <c r="O68" s="40">
        <v>0.14999999999999991</v>
      </c>
      <c r="P68" s="40">
        <v>0.14999999999999991</v>
      </c>
      <c r="Q68" s="40">
        <v>0.14999999999999991</v>
      </c>
      <c r="R68" s="40">
        <v>0.15</v>
      </c>
    </row>
    <row r="69" spans="1:19">
      <c r="A69" s="111" t="s">
        <v>77</v>
      </c>
      <c r="B69" s="40">
        <v>0.941630755382733</v>
      </c>
      <c r="C69" s="40">
        <v>-25.170745519546902</v>
      </c>
      <c r="D69" s="40">
        <v>0.43873152660304099</v>
      </c>
      <c r="E69" s="40">
        <v>9.9999999999999867E-2</v>
      </c>
      <c r="F69" s="40">
        <v>0.1000000000000001</v>
      </c>
      <c r="G69" s="40">
        <v>9.9999999999999867E-2</v>
      </c>
      <c r="H69" s="40">
        <v>9.9999999999999978E-2</v>
      </c>
      <c r="K69" s="111" t="s">
        <v>77</v>
      </c>
      <c r="L69" s="40">
        <v>0.94470282088890489</v>
      </c>
      <c r="M69" s="40">
        <v>-23.793337860623382</v>
      </c>
      <c r="N69" s="40">
        <v>0.46827197257130188</v>
      </c>
      <c r="O69" s="40">
        <v>0.15</v>
      </c>
      <c r="P69" s="40">
        <v>0.15000000000000011</v>
      </c>
      <c r="Q69" s="40">
        <v>0.15</v>
      </c>
      <c r="R69" s="40">
        <v>0.15</v>
      </c>
    </row>
    <row r="70" spans="1:19">
      <c r="A70" s="111" t="s">
        <v>78</v>
      </c>
      <c r="B70" s="40">
        <v>0.92116631530441173</v>
      </c>
      <c r="C70" s="40">
        <v>-11.58746602601293</v>
      </c>
      <c r="D70" s="40">
        <v>0.13598620120338939</v>
      </c>
      <c r="E70" s="40">
        <v>9.9999999999999978E-2</v>
      </c>
      <c r="F70" s="40">
        <v>9.9999999999999978E-2</v>
      </c>
      <c r="G70" s="40">
        <v>9.9999999999999978E-2</v>
      </c>
      <c r="H70" s="40">
        <v>9.9999999999999978E-2</v>
      </c>
      <c r="I70" s="43"/>
      <c r="K70" s="111" t="s">
        <v>78</v>
      </c>
      <c r="L70" s="40">
        <v>0.92531545660417946</v>
      </c>
      <c r="M70" s="40">
        <v>-10.924967814117521</v>
      </c>
      <c r="N70" s="40">
        <v>0.18146061166636901</v>
      </c>
      <c r="O70" s="40">
        <v>0.15000000000000011</v>
      </c>
      <c r="P70" s="40">
        <v>0.15</v>
      </c>
      <c r="Q70" s="40">
        <v>0.15</v>
      </c>
      <c r="R70" s="40">
        <v>0.15000000000000011</v>
      </c>
      <c r="S70" s="43"/>
    </row>
    <row r="71" spans="1:19">
      <c r="A71" s="111" t="s">
        <v>79</v>
      </c>
      <c r="B71" s="40">
        <v>0.92418048947619136</v>
      </c>
      <c r="C71" s="40">
        <v>-14.66260600742301</v>
      </c>
      <c r="D71" s="40">
        <v>0.27801892107825937</v>
      </c>
      <c r="E71" s="40">
        <v>9.9999999999999978E-2</v>
      </c>
      <c r="F71" s="40">
        <v>9.9999999999999978E-2</v>
      </c>
      <c r="G71" s="40">
        <v>9.9999999999999978E-2</v>
      </c>
      <c r="H71" s="40">
        <v>0.1000000000000001</v>
      </c>
      <c r="K71" s="111" t="s">
        <v>79</v>
      </c>
      <c r="L71" s="40">
        <v>0.92817099003007608</v>
      </c>
      <c r="M71" s="40">
        <v>-13.838258322821799</v>
      </c>
      <c r="N71" s="40">
        <v>0.31601792523203509</v>
      </c>
      <c r="O71" s="40">
        <v>0.15</v>
      </c>
      <c r="P71" s="40">
        <v>0.14999999999999991</v>
      </c>
      <c r="Q71" s="40">
        <v>0.15000000000000011</v>
      </c>
      <c r="R71" s="40">
        <v>0.15</v>
      </c>
    </row>
    <row r="72" spans="1:19">
      <c r="A72" s="111" t="s">
        <v>80</v>
      </c>
      <c r="B72" s="40">
        <v>0.92361900663540586</v>
      </c>
      <c r="C72" s="40">
        <v>-14.417686849909989</v>
      </c>
      <c r="D72" s="40">
        <v>0.27194147213746428</v>
      </c>
      <c r="E72" s="40">
        <v>9.9999999999999867E-2</v>
      </c>
      <c r="F72" s="40">
        <v>9.9999999999999867E-2</v>
      </c>
      <c r="G72" s="40">
        <v>0.1000000000000001</v>
      </c>
      <c r="H72" s="40">
        <v>0.1000000000000001</v>
      </c>
      <c r="K72" s="111" t="s">
        <v>80</v>
      </c>
      <c r="L72" s="40">
        <v>0.92763905891775289</v>
      </c>
      <c r="M72" s="40">
        <v>-13.606229647283151</v>
      </c>
      <c r="N72" s="40">
        <v>0.31026034202496611</v>
      </c>
      <c r="O72" s="40">
        <v>0.15000000000000011</v>
      </c>
      <c r="P72" s="40">
        <v>0.15</v>
      </c>
      <c r="Q72" s="40">
        <v>0.15</v>
      </c>
      <c r="R72" s="40">
        <v>0.15</v>
      </c>
    </row>
    <row r="73" spans="1:19">
      <c r="A73" s="111" t="s">
        <v>81</v>
      </c>
      <c r="B73" s="40">
        <v>0.92887336651376706</v>
      </c>
      <c r="C73" s="40">
        <v>-15.3274586352569</v>
      </c>
      <c r="D73" s="40">
        <v>0.26172192660273902</v>
      </c>
      <c r="E73" s="40">
        <v>9.9999999999999978E-2</v>
      </c>
      <c r="F73" s="40">
        <v>0.1000000000000001</v>
      </c>
      <c r="G73" s="40">
        <v>0.1000000000000001</v>
      </c>
      <c r="H73" s="40">
        <v>0.1000000000000001</v>
      </c>
      <c r="I73" s="43"/>
      <c r="K73" s="111" t="s">
        <v>81</v>
      </c>
      <c r="L73" s="40">
        <v>0.93261687353935818</v>
      </c>
      <c r="M73" s="40">
        <v>-14.46811870708548</v>
      </c>
      <c r="N73" s="40">
        <v>0.30057866730785798</v>
      </c>
      <c r="O73" s="40">
        <v>0.14999999999999991</v>
      </c>
      <c r="P73" s="40">
        <v>0.15000000000000011</v>
      </c>
      <c r="Q73" s="40">
        <v>0.15</v>
      </c>
      <c r="R73" s="40">
        <v>0.15</v>
      </c>
      <c r="S73" s="43"/>
    </row>
    <row r="74" spans="1:19">
      <c r="A74" s="111" t="s">
        <v>53</v>
      </c>
      <c r="B74" s="40">
        <v>0.92081924119853675</v>
      </c>
      <c r="C74" s="40">
        <v>-11.3318947742899</v>
      </c>
      <c r="D74" s="40">
        <v>0.121945756329827</v>
      </c>
      <c r="E74" s="40">
        <v>9.9999999999999978E-2</v>
      </c>
      <c r="F74" s="40">
        <v>9.9999999999999867E-2</v>
      </c>
      <c r="G74" s="40">
        <v>0.1000000000000001</v>
      </c>
      <c r="H74" s="40">
        <v>9.9999999999999867E-2</v>
      </c>
      <c r="K74" s="111" t="s">
        <v>53</v>
      </c>
      <c r="L74" s="40">
        <v>0.92498664955650856</v>
      </c>
      <c r="M74" s="40">
        <v>-10.682847680906219</v>
      </c>
      <c r="N74" s="40">
        <v>0.16815913757562551</v>
      </c>
      <c r="O74" s="40">
        <v>0.15000000000000011</v>
      </c>
      <c r="P74" s="40">
        <v>0.15</v>
      </c>
      <c r="Q74" s="40">
        <v>0.15000000000000011</v>
      </c>
      <c r="R74" s="40">
        <v>0.14999999999999991</v>
      </c>
    </row>
    <row r="75" spans="1:19">
      <c r="A75" s="111" t="s">
        <v>82</v>
      </c>
      <c r="B75" s="40">
        <v>0.94352037663414523</v>
      </c>
      <c r="C75" s="40">
        <v>-62.002244815451043</v>
      </c>
      <c r="D75" s="40">
        <v>0.75905218076687553</v>
      </c>
      <c r="E75" s="40">
        <v>9.9999999999999867E-2</v>
      </c>
      <c r="F75" s="40">
        <v>9.9999999999999978E-2</v>
      </c>
      <c r="G75" s="40">
        <v>9.9999999999999867E-2</v>
      </c>
      <c r="H75" s="40">
        <v>9.9999999999999978E-2</v>
      </c>
      <c r="K75" s="111" t="s">
        <v>82</v>
      </c>
      <c r="L75" s="40">
        <v>0.94649298839024287</v>
      </c>
      <c r="M75" s="40">
        <v>-58.686337193585203</v>
      </c>
      <c r="N75" s="40">
        <v>0.77173364493704</v>
      </c>
      <c r="O75" s="40">
        <v>0.15</v>
      </c>
      <c r="P75" s="40">
        <v>0.14999999999999991</v>
      </c>
      <c r="Q75" s="40">
        <v>0.15000000000000011</v>
      </c>
      <c r="R75" s="40">
        <v>0.15</v>
      </c>
    </row>
    <row r="76" spans="1:19">
      <c r="A76" s="111" t="s">
        <v>83</v>
      </c>
      <c r="B76" s="40">
        <v>0.93585279420412504</v>
      </c>
      <c r="C76" s="40">
        <v>-19.050788855872451</v>
      </c>
      <c r="D76" s="40">
        <v>0.33340568023721678</v>
      </c>
      <c r="E76" s="40">
        <v>0.1000000000000001</v>
      </c>
      <c r="F76" s="40">
        <v>0.1000000000000002</v>
      </c>
      <c r="G76" s="40">
        <v>9.9999999999999978E-2</v>
      </c>
      <c r="H76" s="40">
        <v>9.9999999999999867E-2</v>
      </c>
      <c r="I76" s="43"/>
      <c r="K76" s="111" t="s">
        <v>83</v>
      </c>
      <c r="L76" s="40">
        <v>0.93922896293022362</v>
      </c>
      <c r="M76" s="40">
        <v>-17.99548417924759</v>
      </c>
      <c r="N76" s="40">
        <v>0.36848959180367907</v>
      </c>
      <c r="O76" s="40">
        <v>0.15</v>
      </c>
      <c r="P76" s="40">
        <v>0.15</v>
      </c>
      <c r="Q76" s="40">
        <v>0.15000000000000011</v>
      </c>
      <c r="R76" s="40">
        <v>0.15000000000000011</v>
      </c>
      <c r="S76" s="43"/>
    </row>
    <row r="77" spans="1:19">
      <c r="A77" s="111" t="s">
        <v>84</v>
      </c>
      <c r="B77" s="40">
        <v>0.93033019286353724</v>
      </c>
      <c r="C77" s="40">
        <v>-13.1501775896003</v>
      </c>
      <c r="D77" s="40">
        <v>0.13031031901702589</v>
      </c>
      <c r="E77" s="40">
        <v>9.9999999999999978E-2</v>
      </c>
      <c r="F77" s="40">
        <v>9.9999999999999978E-2</v>
      </c>
      <c r="G77" s="40">
        <v>0.1000000000000001</v>
      </c>
      <c r="H77" s="40">
        <v>9.9999999999999978E-2</v>
      </c>
      <c r="K77" s="111" t="s">
        <v>84</v>
      </c>
      <c r="L77" s="40">
        <v>0.93399702481808788</v>
      </c>
      <c r="M77" s="40">
        <v>-12.405431400673971</v>
      </c>
      <c r="N77" s="40">
        <v>0.17608346012139289</v>
      </c>
      <c r="O77" s="40">
        <v>0.15</v>
      </c>
      <c r="P77" s="40">
        <v>0.15</v>
      </c>
      <c r="Q77" s="40">
        <v>0.15</v>
      </c>
      <c r="R77" s="40">
        <v>0.14999999999999991</v>
      </c>
    </row>
    <row r="78" spans="1:19">
      <c r="A78" s="111" t="s">
        <v>59</v>
      </c>
      <c r="B78" s="40">
        <v>0.92696391924975863</v>
      </c>
      <c r="C78" s="40">
        <v>-15.89999855644033</v>
      </c>
      <c r="D78" s="40">
        <v>0.30538095235927137</v>
      </c>
      <c r="E78" s="40">
        <v>9.9999999999999978E-2</v>
      </c>
      <c r="F78" s="40">
        <v>9.9999999999999978E-2</v>
      </c>
      <c r="G78" s="40">
        <v>9.9999999999999978E-2</v>
      </c>
      <c r="H78" s="40">
        <v>9.9999999999999867E-2</v>
      </c>
      <c r="K78" s="111" t="s">
        <v>59</v>
      </c>
      <c r="L78" s="40">
        <v>0.93080792349977126</v>
      </c>
      <c r="M78" s="40">
        <v>-15.01052494820663</v>
      </c>
      <c r="N78" s="40">
        <v>0.34193984960352031</v>
      </c>
      <c r="O78" s="40">
        <v>0.15</v>
      </c>
      <c r="P78" s="40">
        <v>0.15</v>
      </c>
      <c r="Q78" s="40">
        <v>0.15000000000000011</v>
      </c>
      <c r="R78" s="40">
        <v>0.15</v>
      </c>
    </row>
    <row r="79" spans="1:19">
      <c r="A79" s="111" t="s">
        <v>6</v>
      </c>
      <c r="B79" s="40">
        <v>0.9261450769720333</v>
      </c>
      <c r="C79" s="40">
        <v>-14.283704010715169</v>
      </c>
      <c r="D79" s="40">
        <v>0.24043884256875561</v>
      </c>
      <c r="E79" s="40">
        <v>9.9999999999999867E-2</v>
      </c>
      <c r="F79" s="40">
        <v>9.9999999999999978E-2</v>
      </c>
      <c r="G79" s="40">
        <v>9.9999999999999867E-2</v>
      </c>
      <c r="H79" s="40">
        <v>9.9999999999999867E-2</v>
      </c>
      <c r="I79" s="43"/>
      <c r="K79" s="111" t="s">
        <v>6</v>
      </c>
      <c r="L79" s="40">
        <v>0.9300321781840315</v>
      </c>
      <c r="M79" s="40">
        <v>-13.479298536467001</v>
      </c>
      <c r="N79" s="40">
        <v>0.28041574559145283</v>
      </c>
      <c r="O79" s="40">
        <v>0.15000000000000011</v>
      </c>
      <c r="P79" s="40">
        <v>0.1499999999999998</v>
      </c>
      <c r="Q79" s="40">
        <v>0.15000000000000011</v>
      </c>
      <c r="R79" s="40">
        <v>0.15000000000000011</v>
      </c>
      <c r="S79" s="43"/>
    </row>
    <row r="80" spans="1:19">
      <c r="A80" s="39"/>
      <c r="B80" s="43"/>
      <c r="K80" s="39"/>
      <c r="L80" s="43"/>
    </row>
    <row r="81" spans="1:19">
      <c r="A81" s="39"/>
      <c r="B81" s="43"/>
      <c r="C81" s="43"/>
      <c r="D81" s="43"/>
      <c r="E81" s="43"/>
      <c r="F81" s="43"/>
      <c r="G81" s="43"/>
      <c r="H81" s="43"/>
      <c r="I81" s="43"/>
      <c r="K81" s="39"/>
      <c r="L81" s="43"/>
      <c r="M81" s="43"/>
      <c r="N81" s="43"/>
      <c r="O81" s="43"/>
      <c r="P81" s="43"/>
      <c r="Q81" s="43"/>
      <c r="R81" s="43"/>
      <c r="S81" s="43"/>
    </row>
    <row r="82" spans="1:19">
      <c r="A82" s="39"/>
      <c r="B82" s="43"/>
      <c r="K82" s="39"/>
      <c r="L82" s="43"/>
    </row>
    <row r="83" spans="1:19">
      <c r="A83" s="39"/>
      <c r="K83" s="39"/>
    </row>
    <row r="84" spans="1:19" ht="21" customHeight="1">
      <c r="A84" s="49" t="s">
        <v>85</v>
      </c>
      <c r="B84" s="38" t="s">
        <v>31</v>
      </c>
      <c r="C84" s="46" t="s">
        <v>32</v>
      </c>
      <c r="D84" s="47" t="s">
        <v>33</v>
      </c>
      <c r="E84" s="48" t="s">
        <v>34</v>
      </c>
      <c r="F84" s="48" t="s">
        <v>35</v>
      </c>
      <c r="G84" s="46" t="s">
        <v>36</v>
      </c>
      <c r="H84" s="46" t="s">
        <v>37</v>
      </c>
      <c r="K84" s="50" t="s">
        <v>85</v>
      </c>
      <c r="L84" s="38" t="s">
        <v>31</v>
      </c>
      <c r="M84" s="46" t="s">
        <v>32</v>
      </c>
      <c r="N84" s="47" t="s">
        <v>33</v>
      </c>
      <c r="O84" s="48" t="s">
        <v>34</v>
      </c>
      <c r="P84" s="48" t="s">
        <v>35</v>
      </c>
      <c r="Q84" s="46" t="s">
        <v>36</v>
      </c>
      <c r="R84" s="46" t="s">
        <v>37</v>
      </c>
    </row>
    <row r="85" spans="1:19">
      <c r="A85" s="111" t="s">
        <v>6</v>
      </c>
      <c r="B85" s="40">
        <v>0.2</v>
      </c>
      <c r="C85" s="40">
        <v>9.9999999999999978E-2</v>
      </c>
      <c r="D85" s="40">
        <v>4.9999999999999933E-2</v>
      </c>
      <c r="E85" s="40">
        <v>3.000000000000003E-2</v>
      </c>
      <c r="F85" s="40">
        <v>1.000000000000012E-2</v>
      </c>
      <c r="G85" s="40">
        <v>9.9999999999998979E-3</v>
      </c>
      <c r="H85" s="40">
        <v>9.9999999999998979E-3</v>
      </c>
      <c r="I85" s="43"/>
      <c r="K85" s="111" t="s">
        <v>6</v>
      </c>
      <c r="L85" s="40">
        <v>0.4</v>
      </c>
      <c r="M85" s="40">
        <v>0.29999999999999988</v>
      </c>
      <c r="N85" s="40">
        <v>0.14999999999999991</v>
      </c>
      <c r="O85" s="40">
        <v>5.0000000000000162E-2</v>
      </c>
      <c r="P85" s="40">
        <v>3.000000000000003E-2</v>
      </c>
      <c r="Q85" s="40">
        <v>2.9999999999999919E-2</v>
      </c>
      <c r="R85" s="40">
        <v>2.9999999999999919E-2</v>
      </c>
      <c r="S85" s="43"/>
    </row>
    <row r="86" spans="1:19">
      <c r="A86" s="39"/>
      <c r="B86" s="43"/>
      <c r="K86" s="39"/>
      <c r="L86" s="43"/>
    </row>
    <row r="87" spans="1:19">
      <c r="A87" s="39"/>
      <c r="B87" s="43"/>
      <c r="K87" s="39"/>
      <c r="L87" s="43"/>
    </row>
    <row r="88" spans="1:19">
      <c r="A88" s="39"/>
      <c r="B88" s="43"/>
      <c r="K88" s="39"/>
      <c r="L88" s="43"/>
    </row>
    <row r="89" spans="1:19">
      <c r="A89" s="39"/>
      <c r="B89" s="43"/>
      <c r="K89" s="39"/>
      <c r="L89" s="43"/>
    </row>
    <row r="90" spans="1:19" ht="21" customHeight="1">
      <c r="A90" s="49" t="s">
        <v>86</v>
      </c>
      <c r="B90" s="38" t="s">
        <v>31</v>
      </c>
      <c r="C90" s="46" t="s">
        <v>32</v>
      </c>
      <c r="D90" s="47" t="s">
        <v>33</v>
      </c>
      <c r="E90" s="48" t="s">
        <v>34</v>
      </c>
      <c r="F90" s="48" t="s">
        <v>35</v>
      </c>
      <c r="G90" s="46" t="s">
        <v>36</v>
      </c>
      <c r="H90" s="46" t="s">
        <v>37</v>
      </c>
      <c r="K90" s="50" t="s">
        <v>86</v>
      </c>
      <c r="L90" s="38" t="s">
        <v>31</v>
      </c>
      <c r="M90" s="46" t="s">
        <v>32</v>
      </c>
      <c r="N90" s="47" t="s">
        <v>33</v>
      </c>
      <c r="O90" s="48" t="s">
        <v>34</v>
      </c>
      <c r="P90" s="48" t="s">
        <v>35</v>
      </c>
      <c r="Q90" s="46" t="s">
        <v>36</v>
      </c>
      <c r="R90" s="46" t="s">
        <v>37</v>
      </c>
    </row>
    <row r="91" spans="1:19">
      <c r="A91" s="111" t="s">
        <v>6</v>
      </c>
      <c r="B91" s="40">
        <v>0.3</v>
      </c>
      <c r="C91" s="40">
        <v>0.15</v>
      </c>
      <c r="D91" s="40">
        <v>9.9999999999999867E-2</v>
      </c>
      <c r="E91" s="40">
        <v>5.0000000000000162E-2</v>
      </c>
      <c r="F91" s="40">
        <v>5.0000000000000162E-2</v>
      </c>
      <c r="G91" s="40">
        <v>5.0000000000000037E-2</v>
      </c>
      <c r="H91" s="40">
        <v>5.0000000000000037E-2</v>
      </c>
      <c r="K91" s="111" t="s">
        <v>6</v>
      </c>
      <c r="L91" s="40">
        <v>0.5</v>
      </c>
      <c r="M91" s="40">
        <v>0.29999999999999988</v>
      </c>
      <c r="N91" s="40">
        <v>0.14999999999999991</v>
      </c>
      <c r="O91" s="40">
        <v>0.1000000000000001</v>
      </c>
      <c r="P91" s="40">
        <v>5.0000000000000162E-2</v>
      </c>
      <c r="Q91" s="40">
        <v>5.0000000000000037E-2</v>
      </c>
      <c r="R91" s="40">
        <v>5.0000000000000037E-2</v>
      </c>
    </row>
    <row r="92" spans="1:19">
      <c r="A92" s="39"/>
      <c r="B92" s="43"/>
      <c r="K92" s="39"/>
      <c r="L92" s="43"/>
    </row>
    <row r="93" spans="1:19">
      <c r="A93" s="39"/>
      <c r="B93" s="43"/>
      <c r="K93" s="39"/>
      <c r="L93" s="43"/>
    </row>
    <row r="94" spans="1:19">
      <c r="A94" s="39"/>
      <c r="B94" s="43"/>
      <c r="K94" s="39"/>
      <c r="L94" s="43"/>
    </row>
    <row r="95" spans="1:19">
      <c r="A95" s="39"/>
      <c r="B95" s="43"/>
      <c r="K95" s="39"/>
      <c r="L95" s="43"/>
    </row>
    <row r="96" spans="1:19" ht="21" customHeight="1">
      <c r="A96" s="49" t="s">
        <v>10</v>
      </c>
      <c r="B96" s="38" t="s">
        <v>31</v>
      </c>
      <c r="C96" s="46" t="s">
        <v>32</v>
      </c>
      <c r="D96" s="47" t="s">
        <v>33</v>
      </c>
      <c r="E96" s="48" t="s">
        <v>34</v>
      </c>
      <c r="F96" s="48" t="s">
        <v>35</v>
      </c>
      <c r="G96" s="46" t="s">
        <v>36</v>
      </c>
      <c r="H96" s="46" t="s">
        <v>37</v>
      </c>
      <c r="K96" s="50" t="s">
        <v>10</v>
      </c>
      <c r="L96" s="38" t="s">
        <v>31</v>
      </c>
      <c r="M96" s="46" t="s">
        <v>32</v>
      </c>
      <c r="N96" s="47" t="s">
        <v>33</v>
      </c>
      <c r="O96" s="48" t="s">
        <v>34</v>
      </c>
      <c r="P96" s="48" t="s">
        <v>35</v>
      </c>
      <c r="Q96" s="46" t="s">
        <v>36</v>
      </c>
      <c r="R96" s="46" t="s">
        <v>37</v>
      </c>
    </row>
    <row r="97" spans="1:18">
      <c r="A97" s="111" t="s">
        <v>6</v>
      </c>
      <c r="B97" s="40">
        <v>0.7</v>
      </c>
      <c r="C97" s="40">
        <v>0.40000000000000008</v>
      </c>
      <c r="D97" s="40">
        <v>0.25</v>
      </c>
      <c r="E97" s="40">
        <v>0.14999999999999991</v>
      </c>
      <c r="F97" s="40">
        <v>0.15000000000000011</v>
      </c>
      <c r="G97" s="40">
        <v>0.14999999999999991</v>
      </c>
      <c r="H97" s="40">
        <v>0.15000000000000011</v>
      </c>
      <c r="K97" s="111" t="s">
        <v>6</v>
      </c>
      <c r="L97" s="40">
        <v>0.9</v>
      </c>
      <c r="M97" s="40">
        <v>0.6</v>
      </c>
      <c r="N97" s="40">
        <v>0.3</v>
      </c>
      <c r="O97" s="40">
        <v>0.20000000000000009</v>
      </c>
      <c r="P97" s="40">
        <v>0.15000000000000011</v>
      </c>
      <c r="Q97" s="40">
        <v>0.14999999999999991</v>
      </c>
      <c r="R97" s="40">
        <v>0.15000000000000011</v>
      </c>
    </row>
    <row r="98" spans="1:18">
      <c r="A98" s="43"/>
      <c r="B98" s="43"/>
      <c r="K98" s="43"/>
      <c r="L98" s="43"/>
    </row>
    <row r="99" spans="1:18">
      <c r="A99" s="43"/>
      <c r="B99" s="43"/>
      <c r="K99" s="43"/>
      <c r="L99" s="43"/>
    </row>
    <row r="100" spans="1:18">
      <c r="A100" s="43"/>
      <c r="B100" s="43"/>
      <c r="K100" s="43"/>
      <c r="L100" s="43"/>
    </row>
    <row r="101" spans="1:18">
      <c r="A101" s="43"/>
      <c r="B101" s="43"/>
      <c r="K101" s="43"/>
      <c r="L101" s="43"/>
    </row>
    <row r="102" spans="1:18" ht="21" customHeight="1">
      <c r="A102" s="49" t="s">
        <v>87</v>
      </c>
      <c r="B102" s="38" t="s">
        <v>31</v>
      </c>
      <c r="C102" s="46" t="s">
        <v>32</v>
      </c>
      <c r="D102" s="47" t="s">
        <v>33</v>
      </c>
      <c r="E102" s="48" t="s">
        <v>34</v>
      </c>
      <c r="F102" s="48" t="s">
        <v>35</v>
      </c>
      <c r="G102" s="46" t="s">
        <v>36</v>
      </c>
      <c r="H102" s="46" t="s">
        <v>37</v>
      </c>
      <c r="K102" s="50" t="s">
        <v>87</v>
      </c>
      <c r="L102" s="38" t="s">
        <v>31</v>
      </c>
      <c r="M102" s="46" t="s">
        <v>32</v>
      </c>
      <c r="N102" s="47" t="s">
        <v>33</v>
      </c>
      <c r="O102" s="48" t="s">
        <v>34</v>
      </c>
      <c r="P102" s="48" t="s">
        <v>35</v>
      </c>
      <c r="Q102" s="46" t="s">
        <v>36</v>
      </c>
      <c r="R102" s="46" t="s">
        <v>37</v>
      </c>
    </row>
    <row r="103" spans="1:18">
      <c r="A103" s="111" t="s">
        <v>6</v>
      </c>
      <c r="B103" s="40">
        <v>0.89901972130987695</v>
      </c>
      <c r="C103" s="40">
        <v>-12.914188438281</v>
      </c>
      <c r="D103" s="40">
        <v>0.38979414525098788</v>
      </c>
      <c r="E103" s="40">
        <v>9.9999999999999978E-2</v>
      </c>
      <c r="F103" s="40">
        <v>9.9999999999999867E-2</v>
      </c>
      <c r="G103" s="40">
        <v>9.9999999999999978E-2</v>
      </c>
      <c r="H103" s="40">
        <v>9.9999999999999867E-2</v>
      </c>
      <c r="K103" s="111" t="s">
        <v>6</v>
      </c>
      <c r="L103" s="40">
        <v>0.90433447281988344</v>
      </c>
      <c r="M103" s="40">
        <v>-12.181862731003051</v>
      </c>
      <c r="N103" s="40">
        <v>0.42191024286935691</v>
      </c>
      <c r="O103" s="40">
        <v>0.15</v>
      </c>
      <c r="P103" s="40">
        <v>0.15000000000000011</v>
      </c>
      <c r="Q103" s="40">
        <v>0.15</v>
      </c>
      <c r="R103" s="40">
        <v>0.15</v>
      </c>
    </row>
    <row r="104" spans="1:18">
      <c r="A104" s="43"/>
      <c r="B104" s="43"/>
      <c r="K104" s="43"/>
      <c r="L104" s="43"/>
    </row>
    <row r="105" spans="1:18">
      <c r="A105" s="43"/>
      <c r="B105" s="43"/>
      <c r="K105" s="43"/>
      <c r="L105" s="43"/>
    </row>
    <row r="106" spans="1:18">
      <c r="A106" s="43"/>
      <c r="B106" s="43"/>
      <c r="K106" s="43"/>
      <c r="L106" s="43"/>
    </row>
    <row r="107" spans="1:18">
      <c r="A107" s="43"/>
    </row>
    <row r="108" spans="1:18">
      <c r="A108" s="43"/>
    </row>
    <row r="109" spans="1:18">
      <c r="A109" s="43"/>
    </row>
    <row r="110" spans="1:18">
      <c r="A110" s="43"/>
    </row>
    <row r="111" spans="1:18">
      <c r="A111" s="43"/>
    </row>
    <row r="112" spans="1:18">
      <c r="A112" s="43"/>
    </row>
    <row r="128" spans="11:11">
      <c r="K128" s="43"/>
    </row>
    <row r="129" spans="2:19">
      <c r="B129" s="43"/>
      <c r="C129" s="43"/>
      <c r="D129" s="43"/>
      <c r="E129" s="43"/>
      <c r="F129" s="43"/>
      <c r="G129" s="43"/>
      <c r="H129" s="43"/>
      <c r="I129" s="43"/>
      <c r="K129" s="43"/>
      <c r="L129" s="43"/>
      <c r="M129" s="43"/>
      <c r="N129" s="43"/>
      <c r="O129" s="43"/>
      <c r="P129" s="43"/>
      <c r="Q129" s="43"/>
      <c r="R129" s="43"/>
      <c r="S129" s="43"/>
    </row>
    <row r="130" spans="2:19">
      <c r="B130" s="43"/>
      <c r="K130" s="43"/>
      <c r="L130" s="43"/>
    </row>
    <row r="131" spans="2:19">
      <c r="K131" s="43"/>
    </row>
    <row r="132" spans="2:19">
      <c r="K132" s="43"/>
    </row>
    <row r="133" spans="2:19">
      <c r="B133" s="43"/>
      <c r="C133" s="43"/>
      <c r="D133" s="43"/>
      <c r="E133" s="43"/>
      <c r="F133" s="43"/>
      <c r="G133" s="43"/>
      <c r="H133" s="43"/>
      <c r="I133" s="43"/>
      <c r="K133" s="43"/>
      <c r="L133" s="43"/>
      <c r="M133" s="43"/>
      <c r="N133" s="43"/>
      <c r="O133" s="43"/>
      <c r="P133" s="43"/>
      <c r="Q133" s="43"/>
      <c r="R133" s="43"/>
      <c r="S133" s="43"/>
    </row>
    <row r="134" spans="2:19">
      <c r="B134" s="43"/>
      <c r="K134" s="43"/>
      <c r="L134" s="43"/>
    </row>
    <row r="135" spans="2:19">
      <c r="K135" s="43"/>
    </row>
    <row r="136" spans="2:19">
      <c r="K136" s="43"/>
    </row>
    <row r="137" spans="2:19">
      <c r="B137" s="43"/>
      <c r="C137" s="43"/>
      <c r="D137" s="43"/>
      <c r="E137" s="43"/>
      <c r="F137" s="43"/>
      <c r="G137" s="43"/>
      <c r="H137" s="43"/>
      <c r="I137" s="43"/>
      <c r="K137" s="43"/>
      <c r="L137" s="43"/>
      <c r="M137" s="43"/>
      <c r="N137" s="43"/>
      <c r="O137" s="43"/>
      <c r="P137" s="43"/>
      <c r="Q137" s="43"/>
      <c r="R137" s="43"/>
      <c r="S137" s="43"/>
    </row>
    <row r="138" spans="2:19">
      <c r="B138" s="43"/>
      <c r="K138" s="43"/>
      <c r="L138" s="43"/>
    </row>
    <row r="139" spans="2:19">
      <c r="K139" s="43"/>
    </row>
    <row r="140" spans="2:19">
      <c r="K140" s="43"/>
    </row>
    <row r="141" spans="2:19">
      <c r="B141" s="43"/>
      <c r="C141" s="43"/>
      <c r="D141" s="43"/>
      <c r="E141" s="43"/>
      <c r="F141" s="43"/>
      <c r="G141" s="43"/>
      <c r="H141" s="43"/>
      <c r="I141" s="43"/>
      <c r="K141" s="43"/>
      <c r="L141" s="43"/>
      <c r="M141" s="43"/>
      <c r="N141" s="43"/>
      <c r="O141" s="43"/>
      <c r="P141" s="43"/>
      <c r="Q141" s="43"/>
      <c r="R141" s="43"/>
      <c r="S141" s="43"/>
    </row>
    <row r="142" spans="2:19">
      <c r="B142" s="43"/>
      <c r="K142" s="43"/>
      <c r="L142" s="43"/>
    </row>
    <row r="158" spans="2:2">
      <c r="B158" s="43"/>
    </row>
    <row r="159" spans="2:2">
      <c r="B159" s="43"/>
    </row>
    <row r="160" spans="2:2">
      <c r="B160" s="43"/>
    </row>
    <row r="161" spans="1:12">
      <c r="B161" s="43"/>
    </row>
    <row r="162" spans="1:12">
      <c r="B162" s="43"/>
      <c r="L162" s="43"/>
    </row>
    <row r="163" spans="1:12">
      <c r="B163" s="43"/>
      <c r="L163" s="43"/>
    </row>
    <row r="164" spans="1:12">
      <c r="B164" s="43"/>
      <c r="L164" s="43"/>
    </row>
    <row r="165" spans="1:12">
      <c r="B165" s="43"/>
      <c r="L165" s="43"/>
    </row>
    <row r="166" spans="1:12">
      <c r="A166" s="43"/>
      <c r="L166" s="43"/>
    </row>
    <row r="167" spans="1:12">
      <c r="A167" s="43"/>
      <c r="L167" s="43"/>
    </row>
    <row r="168" spans="1:12">
      <c r="A168" s="43"/>
      <c r="L168" s="43"/>
    </row>
    <row r="169" spans="1:12">
      <c r="A169" s="43"/>
      <c r="L169" s="43"/>
    </row>
    <row r="170" spans="1:12">
      <c r="A170" s="43"/>
    </row>
    <row r="171" spans="1:12">
      <c r="A171" s="43"/>
    </row>
    <row r="172" spans="1:12">
      <c r="A172" s="43"/>
    </row>
    <row r="173" spans="1:12">
      <c r="A173" s="43"/>
    </row>
    <row r="174" spans="1:12">
      <c r="A174" s="43"/>
    </row>
    <row r="175" spans="1:12">
      <c r="A175" s="43"/>
    </row>
    <row r="176" spans="1:12">
      <c r="A176" s="43"/>
    </row>
    <row r="177" spans="1:1">
      <c r="A177" s="43"/>
    </row>
    <row r="178" spans="1:1">
      <c r="A178" s="43"/>
    </row>
    <row r="179" spans="1:1">
      <c r="A179" s="43"/>
    </row>
    <row r="180" spans="1:1">
      <c r="A180" s="43"/>
    </row>
    <row r="181" spans="1:1">
      <c r="A181" s="43"/>
    </row>
    <row r="182" spans="1:1">
      <c r="A182" s="43"/>
    </row>
    <row r="183" spans="1:1">
      <c r="A183" s="43"/>
    </row>
    <row r="184" spans="1:1">
      <c r="A184" s="43"/>
    </row>
    <row r="185" spans="1:1">
      <c r="A185" s="43"/>
    </row>
    <row r="186" spans="1:1">
      <c r="A186" s="43"/>
    </row>
    <row r="187" spans="1:1">
      <c r="A187" s="43"/>
    </row>
    <row r="210" spans="11:11">
      <c r="K210" s="43"/>
    </row>
    <row r="211" spans="11:11">
      <c r="K211" s="43"/>
    </row>
    <row r="212" spans="11:11">
      <c r="K212" s="43"/>
    </row>
    <row r="213" spans="11:11">
      <c r="K213" s="43"/>
    </row>
    <row r="214" spans="11:11">
      <c r="K214" s="43"/>
    </row>
    <row r="215" spans="11:11">
      <c r="K215" s="43"/>
    </row>
    <row r="216" spans="11:11">
      <c r="K216" s="43"/>
    </row>
    <row r="217" spans="11:11">
      <c r="K217" s="43"/>
    </row>
    <row r="218" spans="11:11">
      <c r="K218" s="43"/>
    </row>
    <row r="219" spans="11:11">
      <c r="K219" s="43"/>
    </row>
    <row r="220" spans="11:11">
      <c r="K220" s="43"/>
    </row>
    <row r="221" spans="11:11">
      <c r="K221" s="43"/>
    </row>
    <row r="222" spans="11:11">
      <c r="K222" s="43"/>
    </row>
    <row r="223" spans="11:11">
      <c r="K223" s="43"/>
    </row>
    <row r="224" spans="11:11">
      <c r="K224" s="43"/>
    </row>
    <row r="225" spans="11:11">
      <c r="K225" s="43"/>
    </row>
    <row r="226" spans="11:11">
      <c r="K226" s="43"/>
    </row>
    <row r="227" spans="11:11">
      <c r="K227" s="43"/>
    </row>
    <row r="228" spans="11:11">
      <c r="K228" s="43"/>
    </row>
    <row r="229" spans="11:11">
      <c r="K229" s="43"/>
    </row>
    <row r="230" spans="11:11">
      <c r="K230" s="43"/>
    </row>
    <row r="231" spans="11:11">
      <c r="K231" s="43"/>
    </row>
    <row r="254" spans="2:2">
      <c r="B254" s="43"/>
    </row>
    <row r="255" spans="2:2">
      <c r="B255" s="43"/>
    </row>
    <row r="256" spans="2:2">
      <c r="B256" s="43"/>
    </row>
    <row r="257" spans="2:12">
      <c r="B257" s="43"/>
    </row>
    <row r="258" spans="2:12">
      <c r="B258" s="43"/>
      <c r="L258" s="43"/>
    </row>
    <row r="259" spans="2:12">
      <c r="B259" s="43"/>
      <c r="L259" s="43"/>
    </row>
    <row r="260" spans="2:12">
      <c r="B260" s="43"/>
      <c r="L260" s="43"/>
    </row>
    <row r="261" spans="2:12">
      <c r="B261" s="43"/>
      <c r="L261" s="43"/>
    </row>
    <row r="262" spans="2:12">
      <c r="B262" s="43"/>
      <c r="L262" s="43"/>
    </row>
    <row r="263" spans="2:12">
      <c r="B263" s="43"/>
      <c r="L263" s="43"/>
    </row>
    <row r="264" spans="2:12">
      <c r="B264" s="43"/>
      <c r="L264" s="43"/>
    </row>
    <row r="265" spans="2:12">
      <c r="B265" s="43"/>
      <c r="L265" s="43"/>
    </row>
    <row r="266" spans="2:12">
      <c r="B266" s="43"/>
      <c r="L266" s="43"/>
    </row>
    <row r="267" spans="2:12">
      <c r="B267" s="43"/>
      <c r="L267" s="43"/>
    </row>
    <row r="268" spans="2:12">
      <c r="B268" s="43"/>
      <c r="L268" s="43"/>
    </row>
    <row r="269" spans="2:12">
      <c r="B269" s="43"/>
      <c r="L269" s="43"/>
    </row>
    <row r="270" spans="2:12">
      <c r="B270" s="43"/>
      <c r="L270" s="43"/>
    </row>
    <row r="271" spans="2:12">
      <c r="B271" s="43"/>
      <c r="L271" s="43"/>
    </row>
    <row r="272" spans="2:12">
      <c r="B272" s="43"/>
      <c r="L272" s="43"/>
    </row>
    <row r="273" spans="2:12">
      <c r="B273" s="43"/>
      <c r="L273" s="43"/>
    </row>
    <row r="274" spans="2:12">
      <c r="B274" s="43"/>
      <c r="L274" s="43"/>
    </row>
    <row r="275" spans="2:12">
      <c r="B275" s="43"/>
      <c r="L275" s="43"/>
    </row>
    <row r="276" spans="2:12">
      <c r="B276" s="43"/>
      <c r="L276" s="43"/>
    </row>
    <row r="277" spans="2:12">
      <c r="B277" s="43"/>
      <c r="L277" s="43"/>
    </row>
    <row r="278" spans="2:12">
      <c r="B278" s="43"/>
      <c r="L278" s="43"/>
    </row>
    <row r="279" spans="2:12">
      <c r="B279" s="43"/>
      <c r="L279" s="43"/>
    </row>
    <row r="280" spans="2:12">
      <c r="B280" s="43"/>
      <c r="L280" s="43"/>
    </row>
    <row r="281" spans="2:12">
      <c r="B281" s="43"/>
      <c r="L281" s="43"/>
    </row>
    <row r="282" spans="2:12">
      <c r="B282" s="43"/>
      <c r="L282" s="43"/>
    </row>
    <row r="283" spans="2:12">
      <c r="B283" s="43"/>
      <c r="L283" s="43"/>
    </row>
    <row r="284" spans="2:12">
      <c r="B284" s="43"/>
      <c r="L284" s="43"/>
    </row>
    <row r="285" spans="2:12">
      <c r="B285" s="43"/>
      <c r="L285" s="43"/>
    </row>
    <row r="286" spans="2:12">
      <c r="L286" s="43"/>
    </row>
    <row r="287" spans="2:12">
      <c r="L287" s="43"/>
    </row>
    <row r="288" spans="2:12">
      <c r="L288" s="43"/>
    </row>
    <row r="289" spans="12:12">
      <c r="L289" s="43"/>
    </row>
  </sheetData>
  <mergeCells count="2">
    <mergeCell ref="A1:H1"/>
    <mergeCell ref="K1:R1"/>
  </mergeCells>
  <conditionalFormatting sqref="B6:H28">
    <cfRule type="colorScale" priority="17">
      <colorScale>
        <cfvo type="min"/>
        <cfvo type="max"/>
        <color rgb="FFFCFCFF"/>
        <color rgb="FFF8696B"/>
      </colorScale>
    </cfRule>
  </conditionalFormatting>
  <conditionalFormatting sqref="L6:R28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4:R47">
    <cfRule type="colorScale" priority="15">
      <colorScale>
        <cfvo type="min"/>
        <cfvo type="max"/>
        <color rgb="FFFCFCFF"/>
        <color rgb="FFF8696B"/>
      </colorScale>
    </cfRule>
  </conditionalFormatting>
  <conditionalFormatting sqref="B34:H47">
    <cfRule type="colorScale" priority="14">
      <colorScale>
        <cfvo type="min"/>
        <cfvo type="max"/>
        <color rgb="FFFCFCFF"/>
        <color rgb="FFF8696B"/>
      </colorScale>
    </cfRule>
  </conditionalFormatting>
  <conditionalFormatting sqref="B53:H53">
    <cfRule type="colorScale" priority="13">
      <colorScale>
        <cfvo type="min"/>
        <cfvo type="max"/>
        <color rgb="FFFCFCFF"/>
        <color rgb="FFF8696B"/>
      </colorScale>
    </cfRule>
  </conditionalFormatting>
  <conditionalFormatting sqref="B59:H79">
    <cfRule type="colorScale" priority="10">
      <colorScale>
        <cfvo type="min"/>
        <cfvo type="max"/>
        <color rgb="FFFCFCFF"/>
        <color rgb="FFF8696B"/>
      </colorScale>
    </cfRule>
  </conditionalFormatting>
  <conditionalFormatting sqref="B85:H85">
    <cfRule type="colorScale" priority="11">
      <colorScale>
        <cfvo type="min"/>
        <cfvo type="max"/>
        <color rgb="FFFCFCFF"/>
        <color rgb="FFF8696B"/>
      </colorScale>
    </cfRule>
  </conditionalFormatting>
  <conditionalFormatting sqref="L59:R79">
    <cfRule type="colorScale" priority="9">
      <colorScale>
        <cfvo type="min"/>
        <cfvo type="max"/>
        <color rgb="FFFCFCFF"/>
        <color rgb="FFF8696B"/>
      </colorScale>
    </cfRule>
  </conditionalFormatting>
  <conditionalFormatting sqref="B91:H91">
    <cfRule type="colorScale" priority="8">
      <colorScale>
        <cfvo type="min"/>
        <cfvo type="max"/>
        <color rgb="FFFCFCFF"/>
        <color rgb="FFF8696B"/>
      </colorScale>
    </cfRule>
  </conditionalFormatting>
  <conditionalFormatting sqref="B97:H97">
    <cfRule type="colorScale" priority="7">
      <colorScale>
        <cfvo type="min"/>
        <cfvo type="max"/>
        <color rgb="FFFCFCFF"/>
        <color rgb="FFF8696B"/>
      </colorScale>
    </cfRule>
  </conditionalFormatting>
  <conditionalFormatting sqref="B103:H103">
    <cfRule type="colorScale" priority="6">
      <colorScale>
        <cfvo type="min"/>
        <cfvo type="max"/>
        <color rgb="FFFCFCFF"/>
        <color rgb="FFF8696B"/>
      </colorScale>
    </cfRule>
  </conditionalFormatting>
  <conditionalFormatting sqref="L103:R103">
    <cfRule type="colorScale" priority="5">
      <colorScale>
        <cfvo type="min"/>
        <cfvo type="max"/>
        <color rgb="FFFCFCFF"/>
        <color rgb="FFF8696B"/>
      </colorScale>
    </cfRule>
  </conditionalFormatting>
  <conditionalFormatting sqref="L97:R97">
    <cfRule type="colorScale" priority="4">
      <colorScale>
        <cfvo type="min"/>
        <cfvo type="max"/>
        <color rgb="FFFCFCFF"/>
        <color rgb="FFF8696B"/>
      </colorScale>
    </cfRule>
  </conditionalFormatting>
  <conditionalFormatting sqref="L91:R91">
    <cfRule type="colorScale" priority="3">
      <colorScale>
        <cfvo type="min"/>
        <cfvo type="max"/>
        <color rgb="FFFCFCFF"/>
        <color rgb="FFF8696B"/>
      </colorScale>
    </cfRule>
  </conditionalFormatting>
  <conditionalFormatting sqref="L85:R85">
    <cfRule type="colorScale" priority="2">
      <colorScale>
        <cfvo type="min"/>
        <cfvo type="max"/>
        <color rgb="FFFCFCFF"/>
        <color rgb="FFF8696B"/>
      </colorScale>
    </cfRule>
  </conditionalFormatting>
  <conditionalFormatting sqref="L53:R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AEDFE"/>
  </sheetPr>
  <dimension ref="A1:W144"/>
  <sheetViews>
    <sheetView workbookViewId="0">
      <selection activeCell="B69" sqref="B69"/>
    </sheetView>
  </sheetViews>
  <sheetFormatPr baseColWidth="10" defaultRowHeight="16"/>
  <cols>
    <col min="1" max="1" width="21.6640625" style="94" customWidth="1"/>
    <col min="2" max="2" width="16.5" style="94" customWidth="1"/>
    <col min="3" max="11" width="16" style="94" bestFit="1" customWidth="1"/>
    <col min="12" max="12" width="18.1640625" style="94" customWidth="1"/>
    <col min="13" max="23" width="16" style="94" bestFit="1" customWidth="1"/>
    <col min="24" max="54" width="10.83203125" style="94" customWidth="1"/>
    <col min="55" max="16384" width="10.83203125" style="94"/>
  </cols>
  <sheetData>
    <row r="1" spans="1:22" ht="26" customHeight="1">
      <c r="A1" s="135" t="s">
        <v>88</v>
      </c>
      <c r="B1" s="136"/>
      <c r="C1" s="136"/>
      <c r="D1" s="136"/>
      <c r="E1" s="136"/>
      <c r="F1" s="136"/>
      <c r="G1" s="136"/>
      <c r="H1" s="136"/>
      <c r="I1" s="136"/>
      <c r="J1" s="136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17</v>
      </c>
      <c r="E5" s="63">
        <f>SUM(B38:D38)</f>
        <v>-57103630.07919541</v>
      </c>
      <c r="F5" s="64">
        <f>SUM(B69:D69)</f>
        <v>-120967978.32166593</v>
      </c>
    </row>
    <row r="6" spans="1:22" ht="19" customHeight="1">
      <c r="B6" s="4"/>
      <c r="D6" s="20" t="s">
        <v>18</v>
      </c>
      <c r="E6" s="65">
        <f>SUM(E38:P38)</f>
        <v>-51523536.580962569</v>
      </c>
      <c r="F6" s="66">
        <f>SUM(E69:P69)</f>
        <v>-138413673.43304864</v>
      </c>
      <c r="K6" s="32"/>
      <c r="L6" s="32"/>
      <c r="M6" s="32"/>
    </row>
    <row r="7" spans="1:22" ht="17" customHeight="1" thickBot="1">
      <c r="D7" s="21" t="s">
        <v>89</v>
      </c>
      <c r="E7" s="67">
        <f>SUM(Q38:V38)</f>
        <v>-3570286.5930945966</v>
      </c>
      <c r="F7" s="68">
        <f>SUM(Q69:V69)</f>
        <v>-16736487.528587125</v>
      </c>
    </row>
    <row r="8" spans="1:22" ht="20" customHeight="1" thickTop="1" thickBot="1">
      <c r="D8" s="22" t="s">
        <v>6</v>
      </c>
      <c r="E8" s="69">
        <f>SUM(E5:E7)</f>
        <v>-112197453.25325258</v>
      </c>
      <c r="F8" s="70">
        <f>SUM(F5:F7)</f>
        <v>-276118139.28330165</v>
      </c>
    </row>
    <row r="9" spans="1:22" ht="19" customHeight="1">
      <c r="B9" s="9"/>
    </row>
    <row r="10" spans="1:22" ht="17" customHeight="1"/>
    <row r="11" spans="1:22" ht="26" customHeight="1">
      <c r="A11" s="137" t="s">
        <v>90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2" t="s">
        <v>91</v>
      </c>
      <c r="B16" s="109">
        <f t="shared" ref="B16:V16" si="0">C99-C76</f>
        <v>-377460.62585301488</v>
      </c>
      <c r="C16" s="109">
        <f t="shared" si="0"/>
        <v>-401321.05358144618</v>
      </c>
      <c r="D16" s="109">
        <f t="shared" si="0"/>
        <v>-245748.35290502384</v>
      </c>
      <c r="E16" s="109">
        <f t="shared" si="0"/>
        <v>-238682.78267635312</v>
      </c>
      <c r="F16" s="109">
        <f t="shared" si="0"/>
        <v>-213607.57605028688</v>
      </c>
      <c r="G16" s="109">
        <f t="shared" si="0"/>
        <v>-161433.74338482902</v>
      </c>
      <c r="H16" s="109">
        <f t="shared" si="0"/>
        <v>-160654.91746582207</v>
      </c>
      <c r="I16" s="109">
        <f t="shared" si="0"/>
        <v>-120081.99880697392</v>
      </c>
      <c r="J16" s="109">
        <f t="shared" si="0"/>
        <v>-93276.495301959105</v>
      </c>
      <c r="K16" s="109">
        <f t="shared" si="0"/>
        <v>-121047.21487102308</v>
      </c>
      <c r="L16" s="109">
        <f t="shared" si="0"/>
        <v>-74488.131283383816</v>
      </c>
      <c r="M16" s="109">
        <f t="shared" si="0"/>
        <v>-71389.098520893138</v>
      </c>
      <c r="N16" s="109">
        <f t="shared" si="0"/>
        <v>-61594.690087395953</v>
      </c>
      <c r="O16" s="109">
        <f t="shared" si="0"/>
        <v>-49477.288402042119</v>
      </c>
      <c r="P16" s="109">
        <f t="shared" si="0"/>
        <v>-36421.355389371049</v>
      </c>
      <c r="Q16" s="109">
        <f t="shared" si="0"/>
        <v>-38129.655078856973</v>
      </c>
      <c r="R16" s="109">
        <f t="shared" si="0"/>
        <v>-30250.52275239001</v>
      </c>
      <c r="S16" s="109">
        <f t="shared" si="0"/>
        <v>-24306.951902447036</v>
      </c>
      <c r="T16" s="109">
        <f t="shared" si="0"/>
        <v>-24260.427390115103</v>
      </c>
      <c r="U16" s="109">
        <f t="shared" si="0"/>
        <v>-17941.840441928944</v>
      </c>
      <c r="V16" s="109">
        <f t="shared" si="0"/>
        <v>-14327.137749736896</v>
      </c>
    </row>
    <row r="17" spans="1:22">
      <c r="A17" s="2" t="s">
        <v>92</v>
      </c>
      <c r="B17" s="109">
        <f t="shared" ref="B17:V17" si="1">C100-C77</f>
        <v>-171750.45851259399</v>
      </c>
      <c r="C17" s="109">
        <f t="shared" si="1"/>
        <v>-181076.92442593491</v>
      </c>
      <c r="D17" s="109">
        <f t="shared" si="1"/>
        <v>-85810.184352325741</v>
      </c>
      <c r="E17" s="109">
        <f t="shared" si="1"/>
        <v>-71460.571492535993</v>
      </c>
      <c r="F17" s="109">
        <f t="shared" si="1"/>
        <v>-54780.626005780883</v>
      </c>
      <c r="G17" s="109">
        <f t="shared" si="1"/>
        <v>-36526.432739528362</v>
      </c>
      <c r="H17" s="109">
        <f t="shared" si="1"/>
        <v>-32462.700679191854</v>
      </c>
      <c r="I17" s="109">
        <f t="shared" si="1"/>
        <v>-21099.557942397892</v>
      </c>
      <c r="J17" s="109">
        <f t="shared" si="1"/>
        <v>-14719.64948097989</v>
      </c>
      <c r="K17" s="109">
        <f t="shared" si="1"/>
        <v>-17134.670651766472</v>
      </c>
      <c r="L17" s="109">
        <f t="shared" si="1"/>
        <v>-9188.6790427318774</v>
      </c>
      <c r="M17" s="109">
        <f t="shared" si="1"/>
        <v>-7772.5419387579896</v>
      </c>
      <c r="N17" s="109">
        <f t="shared" si="1"/>
        <v>-5971.387076782994</v>
      </c>
      <c r="O17" s="109">
        <f t="shared" si="1"/>
        <v>-4196.3282593986951</v>
      </c>
      <c r="P17" s="109">
        <f t="shared" si="1"/>
        <v>-2742.2604347490706</v>
      </c>
      <c r="Q17" s="109">
        <f t="shared" si="1"/>
        <v>-2398.6572933150455</v>
      </c>
      <c r="R17" s="109">
        <f t="shared" si="1"/>
        <v>-1658.7723378990777</v>
      </c>
      <c r="S17" s="109">
        <f t="shared" si="1"/>
        <v>-1177.5056949472055</v>
      </c>
      <c r="T17" s="109">
        <f t="shared" si="1"/>
        <v>-1044.7042708229274</v>
      </c>
      <c r="U17" s="109">
        <f t="shared" si="1"/>
        <v>-681.95688332105055</v>
      </c>
      <c r="V17" s="109">
        <f t="shared" si="1"/>
        <v>-483.27176666911691</v>
      </c>
    </row>
    <row r="18" spans="1:22">
      <c r="A18" s="2" t="s">
        <v>40</v>
      </c>
      <c r="B18" s="109">
        <f t="shared" ref="B18:V18" si="2">C101-C78</f>
        <v>-627890.61826738622</v>
      </c>
      <c r="C18" s="109">
        <f t="shared" si="2"/>
        <v>-669379.09927331842</v>
      </c>
      <c r="D18" s="109">
        <f t="shared" si="2"/>
        <v>-319646.09604001883</v>
      </c>
      <c r="E18" s="109">
        <f t="shared" si="2"/>
        <v>-266841.10051972233</v>
      </c>
      <c r="F18" s="109">
        <f t="shared" si="2"/>
        <v>-210121.02030969411</v>
      </c>
      <c r="G18" s="109">
        <f t="shared" si="2"/>
        <v>-140340.29125539958</v>
      </c>
      <c r="H18" s="109">
        <f t="shared" si="2"/>
        <v>-123722.83644900378</v>
      </c>
      <c r="I18" s="109">
        <f t="shared" si="2"/>
        <v>-81077.057069209404</v>
      </c>
      <c r="J18" s="109">
        <f t="shared" si="2"/>
        <v>-55794.992877262644</v>
      </c>
      <c r="K18" s="109">
        <f t="shared" si="2"/>
        <v>-64082.164533605799</v>
      </c>
      <c r="L18" s="109">
        <f t="shared" si="2"/>
        <v>-34762.147691484541</v>
      </c>
      <c r="M18" s="109">
        <f t="shared" si="2"/>
        <v>-29387.698912031017</v>
      </c>
      <c r="N18" s="109">
        <f t="shared" si="2"/>
        <v>-22401.700988588855</v>
      </c>
      <c r="O18" s="109">
        <f t="shared" si="2"/>
        <v>-15880.572546563111</v>
      </c>
      <c r="P18" s="109">
        <f t="shared" si="2"/>
        <v>-10351.118283628486</v>
      </c>
      <c r="Q18" s="109">
        <f t="shared" si="2"/>
        <v>-9315.723981727846</v>
      </c>
      <c r="R18" s="109">
        <f t="shared" si="2"/>
        <v>-6517.1036512861028</v>
      </c>
      <c r="S18" s="109">
        <f t="shared" si="2"/>
        <v>-4621.2420809492469</v>
      </c>
      <c r="T18" s="109">
        <f t="shared" si="2"/>
        <v>-4075.1301933648065</v>
      </c>
      <c r="U18" s="109">
        <f t="shared" si="2"/>
        <v>-2661.6890828600153</v>
      </c>
      <c r="V18" s="109">
        <f t="shared" si="2"/>
        <v>-1874.4177832612768</v>
      </c>
    </row>
    <row r="19" spans="1:22">
      <c r="A19" s="2" t="s">
        <v>41</v>
      </c>
      <c r="B19" s="109">
        <f t="shared" ref="B19:V19" si="3">C102-C79</f>
        <v>-1696037.9525209479</v>
      </c>
      <c r="C19" s="109">
        <f t="shared" si="3"/>
        <v>-1795856.4561117198</v>
      </c>
      <c r="D19" s="109">
        <f t="shared" si="3"/>
        <v>-855694.02082341164</v>
      </c>
      <c r="E19" s="109">
        <f t="shared" si="3"/>
        <v>-715595.38678795844</v>
      </c>
      <c r="F19" s="109">
        <f t="shared" si="3"/>
        <v>-553939.2181724906</v>
      </c>
      <c r="G19" s="109">
        <f t="shared" si="3"/>
        <v>-371799.33831347898</v>
      </c>
      <c r="H19" s="109">
        <f t="shared" si="3"/>
        <v>-329092.54657050967</v>
      </c>
      <c r="I19" s="109">
        <f t="shared" si="3"/>
        <v>-215249.93213118985</v>
      </c>
      <c r="J19" s="109">
        <f t="shared" si="3"/>
        <v>-149364.98681055009</v>
      </c>
      <c r="K19" s="109">
        <f t="shared" si="3"/>
        <v>-171629.16275380179</v>
      </c>
      <c r="L19" s="109">
        <f t="shared" si="3"/>
        <v>-93199.492966249585</v>
      </c>
      <c r="M19" s="109">
        <f t="shared" si="3"/>
        <v>-78731.384623799473</v>
      </c>
      <c r="N19" s="109">
        <f t="shared" si="3"/>
        <v>-60287.456080202013</v>
      </c>
      <c r="O19" s="109">
        <f t="shared" si="3"/>
        <v>-42506.505217779428</v>
      </c>
      <c r="P19" s="109">
        <f t="shared" si="3"/>
        <v>-27781.611610898748</v>
      </c>
      <c r="Q19" s="109">
        <f t="shared" si="3"/>
        <v>-24714.963523700833</v>
      </c>
      <c r="R19" s="109">
        <f t="shared" si="3"/>
        <v>-17140.461015131325</v>
      </c>
      <c r="S19" s="109">
        <f t="shared" si="3"/>
        <v>-12209.880775259808</v>
      </c>
      <c r="T19" s="109">
        <f t="shared" si="3"/>
        <v>-10814.133779589087</v>
      </c>
      <c r="U19" s="109">
        <f t="shared" si="3"/>
        <v>-7061.5825994797051</v>
      </c>
      <c r="V19" s="109">
        <f t="shared" si="3"/>
        <v>-4999.9680435787886</v>
      </c>
    </row>
    <row r="20" spans="1:22">
      <c r="A20" s="2" t="s">
        <v>42</v>
      </c>
      <c r="B20" s="109">
        <f t="shared" ref="B20:V20" si="4">C103-C80</f>
        <v>-631362.05816166848</v>
      </c>
      <c r="C20" s="109">
        <f t="shared" si="4"/>
        <v>-665408.47162112966</v>
      </c>
      <c r="D20" s="109">
        <f t="shared" si="4"/>
        <v>-315701.16125553846</v>
      </c>
      <c r="E20" s="109">
        <f t="shared" si="4"/>
        <v>-268263.67163414136</v>
      </c>
      <c r="F20" s="109">
        <f t="shared" si="4"/>
        <v>-205105.10072394088</v>
      </c>
      <c r="G20" s="109">
        <f t="shared" si="4"/>
        <v>-137441.27457129955</v>
      </c>
      <c r="H20" s="109">
        <f t="shared" si="4"/>
        <v>-121868.79878551885</v>
      </c>
      <c r="I20" s="109">
        <f t="shared" si="4"/>
        <v>-79637.48728716746</v>
      </c>
      <c r="J20" s="109">
        <f t="shared" si="4"/>
        <v>-55647.408964410424</v>
      </c>
      <c r="K20" s="109">
        <f t="shared" si="4"/>
        <v>-64228.743522811681</v>
      </c>
      <c r="L20" s="109">
        <f t="shared" si="4"/>
        <v>-34737.762036178261</v>
      </c>
      <c r="M20" s="109">
        <f t="shared" si="4"/>
        <v>-29363.518265619874</v>
      </c>
      <c r="N20" s="109">
        <f t="shared" si="4"/>
        <v>-22491.757594719529</v>
      </c>
      <c r="O20" s="109">
        <f t="shared" si="4"/>
        <v>-15795.574450988322</v>
      </c>
      <c r="P20" s="109">
        <f t="shared" si="4"/>
        <v>-10326.489744760096</v>
      </c>
      <c r="Q20" s="109">
        <f t="shared" si="4"/>
        <v>-9205.8590020127594</v>
      </c>
      <c r="R20" s="109">
        <f t="shared" si="4"/>
        <v>-6346.1009865403175</v>
      </c>
      <c r="S20" s="109">
        <f t="shared" si="4"/>
        <v>-4525.3637242205441</v>
      </c>
      <c r="T20" s="109">
        <f t="shared" si="4"/>
        <v>-4019.4454273022711</v>
      </c>
      <c r="U20" s="109">
        <f t="shared" si="4"/>
        <v>-2621.8093758299947</v>
      </c>
      <c r="V20" s="109">
        <f t="shared" si="4"/>
        <v>-1865.6437755487859</v>
      </c>
    </row>
    <row r="21" spans="1:22">
      <c r="A21" s="2" t="s">
        <v>93</v>
      </c>
      <c r="B21" s="109">
        <f t="shared" ref="B21:V21" si="5">C104-C81</f>
        <v>-3833088.2984089106</v>
      </c>
      <c r="C21" s="109">
        <f t="shared" si="5"/>
        <v>-4052425.6219220087</v>
      </c>
      <c r="D21" s="109">
        <f t="shared" si="5"/>
        <v>-1927948.4306320921</v>
      </c>
      <c r="E21" s="109">
        <f t="shared" si="5"/>
        <v>-1640948.971303612</v>
      </c>
      <c r="F21" s="109">
        <f t="shared" si="5"/>
        <v>-1268878.589074634</v>
      </c>
      <c r="G21" s="109">
        <f t="shared" si="5"/>
        <v>-849740.05883929878</v>
      </c>
      <c r="H21" s="109">
        <f t="shared" si="5"/>
        <v>-750520.27040548623</v>
      </c>
      <c r="I21" s="109">
        <f t="shared" si="5"/>
        <v>-492386.90320454538</v>
      </c>
      <c r="J21" s="109">
        <f t="shared" si="5"/>
        <v>-342007.58956144005</v>
      </c>
      <c r="K21" s="109">
        <f t="shared" si="5"/>
        <v>-393101.98808425665</v>
      </c>
      <c r="L21" s="109">
        <f t="shared" si="5"/>
        <v>-212758.2337250188</v>
      </c>
      <c r="M21" s="109">
        <f t="shared" si="5"/>
        <v>-179817.19982210547</v>
      </c>
      <c r="N21" s="109">
        <f t="shared" si="5"/>
        <v>-137823.71903978288</v>
      </c>
      <c r="O21" s="109">
        <f t="shared" si="5"/>
        <v>-97123.156347073615</v>
      </c>
      <c r="P21" s="109">
        <f t="shared" si="5"/>
        <v>-63356.911137655377</v>
      </c>
      <c r="Q21" s="109">
        <f t="shared" si="5"/>
        <v>-57230.973440080881</v>
      </c>
      <c r="R21" s="109">
        <f t="shared" si="5"/>
        <v>-39659.209602259099</v>
      </c>
      <c r="S21" s="109">
        <f t="shared" si="5"/>
        <v>-28238.418191425502</v>
      </c>
      <c r="T21" s="109">
        <f t="shared" si="5"/>
        <v>-24996.159986913204</v>
      </c>
      <c r="U21" s="109">
        <f t="shared" si="5"/>
        <v>-16306.375101156533</v>
      </c>
      <c r="V21" s="109">
        <f t="shared" si="5"/>
        <v>-11569.091019913554</v>
      </c>
    </row>
    <row r="22" spans="1:22">
      <c r="A22" s="2" t="s">
        <v>44</v>
      </c>
      <c r="B22" s="109">
        <f t="shared" ref="B22:V22" si="6">C105-C82</f>
        <v>-262538.65158184757</v>
      </c>
      <c r="C22" s="109">
        <f t="shared" si="6"/>
        <v>-278303.14754412184</v>
      </c>
      <c r="D22" s="109">
        <f t="shared" si="6"/>
        <v>-170571.50324195949</v>
      </c>
      <c r="E22" s="109">
        <f t="shared" si="6"/>
        <v>-159340.24027384399</v>
      </c>
      <c r="F22" s="109">
        <f t="shared" si="6"/>
        <v>-138402.02410119481</v>
      </c>
      <c r="G22" s="109">
        <f t="shared" si="6"/>
        <v>-105677.39226540015</v>
      </c>
      <c r="H22" s="109">
        <f t="shared" si="6"/>
        <v>-106411.51476227399</v>
      </c>
      <c r="I22" s="109">
        <f t="shared" si="6"/>
        <v>-78590.140281035099</v>
      </c>
      <c r="J22" s="109">
        <f t="shared" si="6"/>
        <v>-62559.55258084205</v>
      </c>
      <c r="K22" s="109">
        <f t="shared" si="6"/>
        <v>-81485.71130149602</v>
      </c>
      <c r="L22" s="109">
        <f t="shared" si="6"/>
        <v>-50100.07508855022</v>
      </c>
      <c r="M22" s="109">
        <f t="shared" si="6"/>
        <v>-47904.21016480797</v>
      </c>
      <c r="N22" s="109">
        <f t="shared" si="6"/>
        <v>-41783.741550272098</v>
      </c>
      <c r="O22" s="109">
        <f t="shared" si="6"/>
        <v>-33330.616310537094</v>
      </c>
      <c r="P22" s="109">
        <f t="shared" si="6"/>
        <v>-24809.830839281785</v>
      </c>
      <c r="Q22" s="109">
        <f t="shared" si="6"/>
        <v>-24514.795569411013</v>
      </c>
      <c r="R22" s="109">
        <f t="shared" si="6"/>
        <v>-19177.248658785014</v>
      </c>
      <c r="S22" s="109">
        <f t="shared" si="6"/>
        <v>-15532.443505380768</v>
      </c>
      <c r="T22" s="109">
        <f t="shared" si="6"/>
        <v>-15647.18100025598</v>
      </c>
      <c r="U22" s="109">
        <f t="shared" si="6"/>
        <v>-11575.01068274898</v>
      </c>
      <c r="V22" s="109">
        <f t="shared" si="6"/>
        <v>-9348.3851475276751</v>
      </c>
    </row>
    <row r="23" spans="1:22">
      <c r="A23" s="2" t="s">
        <v>45</v>
      </c>
      <c r="B23" s="109">
        <f t="shared" ref="B23:V23" si="7">C106-C83</f>
        <v>-306022.52847570367</v>
      </c>
      <c r="C23" s="109">
        <f t="shared" si="7"/>
        <v>-325416.99209464155</v>
      </c>
      <c r="D23" s="109">
        <f t="shared" si="7"/>
        <v>-156635.57481363323</v>
      </c>
      <c r="E23" s="109">
        <f t="shared" si="7"/>
        <v>-126658.13609211799</v>
      </c>
      <c r="F23" s="109">
        <f t="shared" si="7"/>
        <v>-99243.509761289693</v>
      </c>
      <c r="G23" s="109">
        <f t="shared" si="7"/>
        <v>-67443.848339345306</v>
      </c>
      <c r="H23" s="109">
        <f t="shared" si="7"/>
        <v>-59794.111714759842</v>
      </c>
      <c r="I23" s="109">
        <f t="shared" si="7"/>
        <v>-39058.278048546985</v>
      </c>
      <c r="J23" s="109">
        <f t="shared" si="7"/>
        <v>-26947.729128617793</v>
      </c>
      <c r="K23" s="109">
        <f t="shared" si="7"/>
        <v>-30504.802155596204</v>
      </c>
      <c r="L23" s="109">
        <f t="shared" si="7"/>
        <v>-16867.533063141629</v>
      </c>
      <c r="M23" s="109">
        <f t="shared" si="7"/>
        <v>-14216.045760596171</v>
      </c>
      <c r="N23" s="109">
        <f t="shared" si="7"/>
        <v>-10873.58456229791</v>
      </c>
      <c r="O23" s="109">
        <f t="shared" si="7"/>
        <v>-7689.1728198397905</v>
      </c>
      <c r="P23" s="109">
        <f t="shared" si="7"/>
        <v>-5047.4183170218021</v>
      </c>
      <c r="Q23" s="109">
        <f t="shared" si="7"/>
        <v>-4421.9868668140844</v>
      </c>
      <c r="R23" s="109">
        <f t="shared" si="7"/>
        <v>-3080.2443095389754</v>
      </c>
      <c r="S23" s="109">
        <f t="shared" si="7"/>
        <v>-2207.0569523591548</v>
      </c>
      <c r="T23" s="109">
        <f t="shared" si="7"/>
        <v>-1954.9192502209917</v>
      </c>
      <c r="U23" s="109">
        <f t="shared" si="7"/>
        <v>-1276.8186404183507</v>
      </c>
      <c r="V23" s="109">
        <f t="shared" si="7"/>
        <v>-901.39112706109881</v>
      </c>
    </row>
    <row r="24" spans="1:22">
      <c r="A24" s="2" t="s">
        <v>94</v>
      </c>
      <c r="B24" s="109">
        <f t="shared" ref="B24:V24" si="8">C107-C84</f>
        <v>-1645448.744926665</v>
      </c>
      <c r="C24" s="109">
        <f t="shared" si="8"/>
        <v>-1758376.7734260038</v>
      </c>
      <c r="D24" s="109">
        <f t="shared" si="8"/>
        <v>-850616.27015150711</v>
      </c>
      <c r="E24" s="109">
        <f t="shared" si="8"/>
        <v>-687994.84694889933</v>
      </c>
      <c r="F24" s="109">
        <f t="shared" si="8"/>
        <v>-539363.65606519021</v>
      </c>
      <c r="G24" s="109">
        <f t="shared" si="8"/>
        <v>-366967.97550509684</v>
      </c>
      <c r="H24" s="109">
        <f t="shared" si="8"/>
        <v>-326478.84186165966</v>
      </c>
      <c r="I24" s="109">
        <f t="shared" si="8"/>
        <v>-213561.18050849065</v>
      </c>
      <c r="J24" s="109">
        <f t="shared" si="8"/>
        <v>-148327.28295717575</v>
      </c>
      <c r="K24" s="109">
        <f t="shared" si="8"/>
        <v>-168343.38055380061</v>
      </c>
      <c r="L24" s="109">
        <f t="shared" si="8"/>
        <v>-93263.814614299685</v>
      </c>
      <c r="M24" s="109">
        <f t="shared" si="8"/>
        <v>-78688.926208749413</v>
      </c>
      <c r="N24" s="109">
        <f t="shared" si="8"/>
        <v>-60018.495653349906</v>
      </c>
      <c r="O24" s="109">
        <f t="shared" si="8"/>
        <v>-42504.008596520871</v>
      </c>
      <c r="P24" s="109">
        <f t="shared" si="8"/>
        <v>-28088.093965649605</v>
      </c>
      <c r="Q24" s="109">
        <f t="shared" si="8"/>
        <v>-24549.699869690463</v>
      </c>
      <c r="R24" s="109">
        <f t="shared" si="8"/>
        <v>-17109.616258729249</v>
      </c>
      <c r="S24" s="109">
        <f t="shared" si="8"/>
        <v>-12288.138207999989</v>
      </c>
      <c r="T24" s="109">
        <f t="shared" si="8"/>
        <v>-10932.391894049942</v>
      </c>
      <c r="U24" s="109">
        <f t="shared" si="8"/>
        <v>-7147.5360210686922</v>
      </c>
      <c r="V24" s="109">
        <f t="shared" si="8"/>
        <v>-5069.8588336315006</v>
      </c>
    </row>
    <row r="25" spans="1:22">
      <c r="A25" s="2" t="s">
        <v>95</v>
      </c>
      <c r="B25" s="109">
        <f t="shared" ref="B25:V25" si="9">C108-C85</f>
        <v>-2019917.0922618005</v>
      </c>
      <c r="C25" s="109">
        <f t="shared" si="9"/>
        <v>-2132550.7356982492</v>
      </c>
      <c r="D25" s="109">
        <f t="shared" si="9"/>
        <v>-1010271.9607344102</v>
      </c>
      <c r="E25" s="109">
        <f t="shared" si="9"/>
        <v>-862600.61931874976</v>
      </c>
      <c r="F25" s="109">
        <f t="shared" si="9"/>
        <v>-664665.33612289093</v>
      </c>
      <c r="G25" s="109">
        <f t="shared" si="9"/>
        <v>-443032.676779259</v>
      </c>
      <c r="H25" s="109">
        <f t="shared" si="9"/>
        <v>-391357.3476837799</v>
      </c>
      <c r="I25" s="109">
        <f t="shared" si="9"/>
        <v>-256799.16287611984</v>
      </c>
      <c r="J25" s="109">
        <f t="shared" si="9"/>
        <v>-178773.28681205958</v>
      </c>
      <c r="K25" s="109">
        <f t="shared" si="9"/>
        <v>-206829.39738726988</v>
      </c>
      <c r="L25" s="109">
        <f t="shared" si="9"/>
        <v>-110886.65687738918</v>
      </c>
      <c r="M25" s="109">
        <f t="shared" si="9"/>
        <v>-93788.28471362032</v>
      </c>
      <c r="N25" s="109">
        <f t="shared" si="9"/>
        <v>-72267.84294031933</v>
      </c>
      <c r="O25" s="109">
        <f t="shared" si="9"/>
        <v>-50904.706438589841</v>
      </c>
      <c r="P25" s="109">
        <f t="shared" si="9"/>
        <v>-33134.27930117026</v>
      </c>
      <c r="Q25" s="109">
        <f t="shared" si="9"/>
        <v>-29900.853534040973</v>
      </c>
      <c r="R25" s="109">
        <f t="shared" si="9"/>
        <v>-20707.588358420879</v>
      </c>
      <c r="S25" s="109">
        <f t="shared" si="9"/>
        <v>-14699.689399018884</v>
      </c>
      <c r="T25" s="109">
        <f t="shared" si="9"/>
        <v>-13005.436320709065</v>
      </c>
      <c r="U25" s="109">
        <f t="shared" si="9"/>
        <v>-8490.863907661289</v>
      </c>
      <c r="V25" s="109">
        <f t="shared" si="9"/>
        <v>-6025.1752545014024</v>
      </c>
    </row>
    <row r="26" spans="1:22">
      <c r="A26" s="2" t="s">
        <v>96</v>
      </c>
      <c r="B26" s="109">
        <f t="shared" ref="B26:V26" si="10">C109-C86</f>
        <v>-1085021.9095214307</v>
      </c>
      <c r="C26" s="109">
        <f t="shared" si="10"/>
        <v>-1149752.3897354268</v>
      </c>
      <c r="D26" s="109">
        <f t="shared" si="10"/>
        <v>-548586.54951051995</v>
      </c>
      <c r="E26" s="109">
        <f t="shared" si="10"/>
        <v>-468439.23716957867</v>
      </c>
      <c r="F26" s="109">
        <f t="shared" si="10"/>
        <v>-365005.73817504942</v>
      </c>
      <c r="G26" s="109">
        <f t="shared" si="10"/>
        <v>-244704.8016028814</v>
      </c>
      <c r="H26" s="109">
        <f t="shared" si="10"/>
        <v>-215600.21213760972</v>
      </c>
      <c r="I26" s="109">
        <f t="shared" si="10"/>
        <v>-141718.76413829997</v>
      </c>
      <c r="J26" s="109">
        <f t="shared" si="10"/>
        <v>-97860.944919198751</v>
      </c>
      <c r="K26" s="109">
        <f t="shared" si="10"/>
        <v>-111936.43227073923</v>
      </c>
      <c r="L26" s="109">
        <f t="shared" si="10"/>
        <v>-60998.475738890469</v>
      </c>
      <c r="M26" s="109">
        <f t="shared" si="10"/>
        <v>-51542.432915061712</v>
      </c>
      <c r="N26" s="109">
        <f t="shared" si="10"/>
        <v>-39255.169577520341</v>
      </c>
      <c r="O26" s="109">
        <f t="shared" si="10"/>
        <v>-27713.956188742071</v>
      </c>
      <c r="P26" s="109">
        <f t="shared" si="10"/>
        <v>-18077.381750781089</v>
      </c>
      <c r="Q26" s="109">
        <f t="shared" si="10"/>
        <v>-16485.749501749873</v>
      </c>
      <c r="R26" s="109">
        <f t="shared" si="10"/>
        <v>-11459.886466860771</v>
      </c>
      <c r="S26" s="109">
        <f t="shared" si="10"/>
        <v>-8160.4184196591377</v>
      </c>
      <c r="T26" s="109">
        <f t="shared" si="10"/>
        <v>-7211.5867032296956</v>
      </c>
      <c r="U26" s="109">
        <f t="shared" si="10"/>
        <v>-4704.2369242683053</v>
      </c>
      <c r="V26" s="109">
        <f t="shared" si="10"/>
        <v>-3328.7804774492979</v>
      </c>
    </row>
    <row r="27" spans="1:22">
      <c r="A27" s="2" t="s">
        <v>97</v>
      </c>
      <c r="B27" s="109">
        <f t="shared" ref="B27:V27" si="11">C110-C87</f>
        <v>-66073.560516634025</v>
      </c>
      <c r="C27" s="109">
        <f t="shared" si="11"/>
        <v>-70061.412830122979</v>
      </c>
      <c r="D27" s="109">
        <f t="shared" si="11"/>
        <v>-33621.204892565962</v>
      </c>
      <c r="E27" s="109">
        <f t="shared" si="11"/>
        <v>-27726.156245389022</v>
      </c>
      <c r="F27" s="109">
        <f t="shared" si="11"/>
        <v>-21588.211487664143</v>
      </c>
      <c r="G27" s="109">
        <f t="shared" si="11"/>
        <v>-14582.055966144893</v>
      </c>
      <c r="H27" s="109">
        <f t="shared" si="11"/>
        <v>-12919.288071102928</v>
      </c>
      <c r="I27" s="109">
        <f t="shared" si="11"/>
        <v>-8429.203739680117</v>
      </c>
      <c r="J27" s="109">
        <f t="shared" si="11"/>
        <v>-5820.8085341069382</v>
      </c>
      <c r="K27" s="109">
        <f t="shared" si="11"/>
        <v>-6639.6694384559523</v>
      </c>
      <c r="L27" s="109">
        <f t="shared" si="11"/>
        <v>-3655.0911584608257</v>
      </c>
      <c r="M27" s="109">
        <f t="shared" si="11"/>
        <v>-3084.6973183769733</v>
      </c>
      <c r="N27" s="109">
        <f t="shared" si="11"/>
        <v>-2342.4921206380241</v>
      </c>
      <c r="O27" s="109">
        <f t="shared" si="11"/>
        <v>-1652.3414255911484</v>
      </c>
      <c r="P27" s="109">
        <f t="shared" si="11"/>
        <v>-1084.3824715989176</v>
      </c>
      <c r="Q27" s="109">
        <f t="shared" si="11"/>
        <v>-957.74028457305394</v>
      </c>
      <c r="R27" s="109">
        <f t="shared" si="11"/>
        <v>-665.49718633596785</v>
      </c>
      <c r="S27" s="109">
        <f t="shared" si="11"/>
        <v>-475.59759983280674</v>
      </c>
      <c r="T27" s="109">
        <f t="shared" si="11"/>
        <v>-421.42762304004282</v>
      </c>
      <c r="U27" s="109">
        <f t="shared" si="11"/>
        <v>-275.0620925729163</v>
      </c>
      <c r="V27" s="109">
        <f t="shared" si="11"/>
        <v>-194.30311907501891</v>
      </c>
    </row>
    <row r="28" spans="1:22">
      <c r="A28" s="2" t="s">
        <v>98</v>
      </c>
      <c r="B28" s="109">
        <f t="shared" ref="B28:V28" si="12">C111-C88</f>
        <v>-120647.06231074221</v>
      </c>
      <c r="C28" s="109">
        <f t="shared" si="12"/>
        <v>-128222.17615297018</v>
      </c>
      <c r="D28" s="109">
        <f t="shared" si="12"/>
        <v>-61774.066332444083</v>
      </c>
      <c r="E28" s="109">
        <f t="shared" si="12"/>
        <v>-50140.196116638836</v>
      </c>
      <c r="F28" s="109">
        <f t="shared" si="12"/>
        <v>-38788.633316591382</v>
      </c>
      <c r="G28" s="109">
        <f t="shared" si="12"/>
        <v>-26488.010221274104</v>
      </c>
      <c r="H28" s="109">
        <f t="shared" si="12"/>
        <v>-23587.670957716182</v>
      </c>
      <c r="I28" s="109">
        <f t="shared" si="12"/>
        <v>-15396.850284858141</v>
      </c>
      <c r="J28" s="109">
        <f t="shared" si="12"/>
        <v>-10760.312744720373</v>
      </c>
      <c r="K28" s="109">
        <f t="shared" si="12"/>
        <v>-12183.517528519034</v>
      </c>
      <c r="L28" s="109">
        <f t="shared" si="12"/>
        <v>-6715.126209510956</v>
      </c>
      <c r="M28" s="109">
        <f t="shared" si="12"/>
        <v>-5657.1754603772424</v>
      </c>
      <c r="N28" s="109">
        <f t="shared" si="12"/>
        <v>-4352.0035417531617</v>
      </c>
      <c r="O28" s="109">
        <f t="shared" si="12"/>
        <v>-3071.3189939819276</v>
      </c>
      <c r="P28" s="109">
        <f t="shared" si="12"/>
        <v>-2023.4296068139374</v>
      </c>
      <c r="Q28" s="109">
        <f t="shared" si="12"/>
        <v>-1767.2250243416056</v>
      </c>
      <c r="R28" s="109">
        <f t="shared" si="12"/>
        <v>-1222.7689372161403</v>
      </c>
      <c r="S28" s="109">
        <f t="shared" si="12"/>
        <v>-880.38532422902063</v>
      </c>
      <c r="T28" s="109">
        <f t="shared" si="12"/>
        <v>-783.53152385028079</v>
      </c>
      <c r="U28" s="109">
        <f t="shared" si="12"/>
        <v>-511.24062168085948</v>
      </c>
      <c r="V28" s="109">
        <f t="shared" si="12"/>
        <v>-363.96609089523554</v>
      </c>
    </row>
    <row r="29" spans="1:22">
      <c r="A29" s="2" t="s">
        <v>99</v>
      </c>
      <c r="B29" s="109">
        <f t="shared" ref="B29:V29" si="13">C112-C89</f>
        <v>-144247.67525838409</v>
      </c>
      <c r="C29" s="109">
        <f t="shared" si="13"/>
        <v>-153108.5489767422</v>
      </c>
      <c r="D29" s="109">
        <f t="shared" si="13"/>
        <v>-73370.992448819801</v>
      </c>
      <c r="E29" s="109">
        <f t="shared" si="13"/>
        <v>-61942.582792077214</v>
      </c>
      <c r="F29" s="109">
        <f t="shared" si="13"/>
        <v>-48096.674929789267</v>
      </c>
      <c r="G29" s="109">
        <f t="shared" si="13"/>
        <v>-32480.378494062927</v>
      </c>
      <c r="H29" s="109">
        <f t="shared" si="13"/>
        <v>-28814.079214462079</v>
      </c>
      <c r="I29" s="109">
        <f t="shared" si="13"/>
        <v>-18925.5381115661</v>
      </c>
      <c r="J29" s="109">
        <f t="shared" si="13"/>
        <v>-13166.180767055135</v>
      </c>
      <c r="K29" s="109">
        <f t="shared" si="13"/>
        <v>-15035.758029966149</v>
      </c>
      <c r="L29" s="109">
        <f t="shared" si="13"/>
        <v>-8224.6064318651333</v>
      </c>
      <c r="M29" s="109">
        <f t="shared" si="13"/>
        <v>-6949.1019215029664</v>
      </c>
      <c r="N29" s="109">
        <f t="shared" si="13"/>
        <v>-5313.0869770138524</v>
      </c>
      <c r="O29" s="109">
        <f t="shared" si="13"/>
        <v>-3750.6551135098562</v>
      </c>
      <c r="P29" s="109">
        <f t="shared" si="13"/>
        <v>-2461.1040443191305</v>
      </c>
      <c r="Q29" s="109">
        <f t="shared" si="13"/>
        <v>-2217.4947581309825</v>
      </c>
      <c r="R29" s="109">
        <f t="shared" si="13"/>
        <v>-1538.2996770041063</v>
      </c>
      <c r="S29" s="109">
        <f t="shared" si="13"/>
        <v>-1101.7901674709283</v>
      </c>
      <c r="T29" s="109">
        <f t="shared" si="13"/>
        <v>-979.40900825196877</v>
      </c>
      <c r="U29" s="109">
        <f t="shared" si="13"/>
        <v>-639.16930660512298</v>
      </c>
      <c r="V29" s="109">
        <f t="shared" si="13"/>
        <v>-454.57224692916498</v>
      </c>
    </row>
    <row r="30" spans="1:22">
      <c r="A30" s="2" t="s">
        <v>52</v>
      </c>
      <c r="B30" s="109">
        <f t="shared" ref="B30:V30" si="14">C113-C90</f>
        <v>-3558188.0423151287</v>
      </c>
      <c r="C30" s="109">
        <f t="shared" si="14"/>
        <v>-3772871.3462757268</v>
      </c>
      <c r="D30" s="109">
        <f t="shared" si="14"/>
        <v>-2311539.7418252211</v>
      </c>
      <c r="E30" s="109">
        <f t="shared" si="14"/>
        <v>-2194089.3516422771</v>
      </c>
      <c r="F30" s="109">
        <f t="shared" si="14"/>
        <v>-1940464.6363606853</v>
      </c>
      <c r="G30" s="109">
        <f t="shared" si="14"/>
        <v>-1474635.4035638263</v>
      </c>
      <c r="H30" s="109">
        <f t="shared" si="14"/>
        <v>-1476491.1435259297</v>
      </c>
      <c r="I30" s="109">
        <f t="shared" si="14"/>
        <v>-1097370.8360751169</v>
      </c>
      <c r="J30" s="109">
        <f t="shared" si="14"/>
        <v>-859090.98488504905</v>
      </c>
      <c r="K30" s="109">
        <f t="shared" si="14"/>
        <v>-1116182.6769764191</v>
      </c>
      <c r="L30" s="109">
        <f t="shared" si="14"/>
        <v>-687532.86284081358</v>
      </c>
      <c r="M30" s="109">
        <f t="shared" si="14"/>
        <v>-658339.2530611828</v>
      </c>
      <c r="N30" s="109">
        <f t="shared" si="14"/>
        <v>-571286.40048188344</v>
      </c>
      <c r="O30" s="109">
        <f t="shared" si="14"/>
        <v>-457414.67343722098</v>
      </c>
      <c r="P30" s="109">
        <f t="shared" si="14"/>
        <v>-338214.75660447497</v>
      </c>
      <c r="Q30" s="109">
        <f t="shared" si="14"/>
        <v>-343892.94901603926</v>
      </c>
      <c r="R30" s="109">
        <f t="shared" si="14"/>
        <v>-271315.66060408764</v>
      </c>
      <c r="S30" s="109">
        <f t="shared" si="14"/>
        <v>-218792.64279781468</v>
      </c>
      <c r="T30" s="109">
        <f t="shared" si="14"/>
        <v>-219232.52733170334</v>
      </c>
      <c r="U30" s="109">
        <f t="shared" si="14"/>
        <v>-162251.01756842341</v>
      </c>
      <c r="V30" s="109">
        <f t="shared" si="14"/>
        <v>-129940.10598411877</v>
      </c>
    </row>
    <row r="31" spans="1:22">
      <c r="A31" s="2" t="s">
        <v>100</v>
      </c>
      <c r="B31" s="109">
        <f t="shared" ref="B31:V31" si="15">C114-C91</f>
        <v>-2131758.3880114993</v>
      </c>
      <c r="C31" s="109">
        <f t="shared" si="15"/>
        <v>-2256827.3073982075</v>
      </c>
      <c r="D31" s="109">
        <f t="shared" si="15"/>
        <v>-1380660.7114065886</v>
      </c>
      <c r="E31" s="109">
        <f t="shared" si="15"/>
        <v>-1306460.8752635168</v>
      </c>
      <c r="F31" s="109">
        <f t="shared" si="15"/>
        <v>-1143016.5129088126</v>
      </c>
      <c r="G31" s="109">
        <f t="shared" si="15"/>
        <v>-869427.78140522912</v>
      </c>
      <c r="H31" s="109">
        <f t="shared" si="15"/>
        <v>-871873.0510998955</v>
      </c>
      <c r="I31" s="109">
        <f t="shared" si="15"/>
        <v>-646446.23293354735</v>
      </c>
      <c r="J31" s="109">
        <f t="shared" si="15"/>
        <v>-510033.63698064163</v>
      </c>
      <c r="K31" s="109">
        <f t="shared" si="15"/>
        <v>-664248.31382936053</v>
      </c>
      <c r="L31" s="109">
        <f t="shared" si="15"/>
        <v>-407861.04680067673</v>
      </c>
      <c r="M31" s="109">
        <f t="shared" si="15"/>
        <v>-390328.43990914337</v>
      </c>
      <c r="N31" s="109">
        <f t="shared" si="15"/>
        <v>-339831.56552807987</v>
      </c>
      <c r="O31" s="109">
        <f t="shared" si="15"/>
        <v>-271425.75780905597</v>
      </c>
      <c r="P31" s="109">
        <f t="shared" si="15"/>
        <v>-201105.11264370102</v>
      </c>
      <c r="Q31" s="109">
        <f t="shared" si="15"/>
        <v>-202170.9162265975</v>
      </c>
      <c r="R31" s="109">
        <f t="shared" si="15"/>
        <v>-158717.10706255026</v>
      </c>
      <c r="S31" s="109">
        <f t="shared" si="15"/>
        <v>-128145.22351716459</v>
      </c>
      <c r="T31" s="109">
        <f t="shared" si="15"/>
        <v>-128620.16456175037</v>
      </c>
      <c r="U31" s="109">
        <f t="shared" si="15"/>
        <v>-95198.333988972008</v>
      </c>
      <c r="V31" s="109">
        <f t="shared" si="15"/>
        <v>-76517.150296590291</v>
      </c>
    </row>
    <row r="32" spans="1:22">
      <c r="A32" s="2" t="s">
        <v>101</v>
      </c>
      <c r="B32" s="109">
        <f t="shared" ref="B32:V32" si="16">C115-C92</f>
        <v>-467240.92500119191</v>
      </c>
      <c r="C32" s="109">
        <f t="shared" si="16"/>
        <v>-493820.81776812207</v>
      </c>
      <c r="D32" s="109">
        <f t="shared" si="16"/>
        <v>-234762.4453934948</v>
      </c>
      <c r="E32" s="109">
        <f t="shared" si="16"/>
        <v>-195543.82295455597</v>
      </c>
      <c r="F32" s="109">
        <f t="shared" si="16"/>
        <v>-151599.93651670311</v>
      </c>
      <c r="G32" s="109">
        <f t="shared" si="16"/>
        <v>-101477.26891923556</v>
      </c>
      <c r="H32" s="109">
        <f t="shared" si="16"/>
        <v>-89660.78543456085</v>
      </c>
      <c r="I32" s="109">
        <f t="shared" si="16"/>
        <v>-58405.377690727822</v>
      </c>
      <c r="J32" s="109">
        <f t="shared" si="16"/>
        <v>-40227.781620048918</v>
      </c>
      <c r="K32" s="109">
        <f t="shared" si="16"/>
        <v>-46207.528974167071</v>
      </c>
      <c r="L32" s="109">
        <f t="shared" si="16"/>
        <v>-25176.075425748713</v>
      </c>
      <c r="M32" s="109">
        <f t="shared" si="16"/>
        <v>-21259.794885342009</v>
      </c>
      <c r="N32" s="109">
        <f t="shared" si="16"/>
        <v>-16151.346533731557</v>
      </c>
      <c r="O32" s="109">
        <f t="shared" si="16"/>
        <v>-11375.476254291832</v>
      </c>
      <c r="P32" s="109">
        <f t="shared" si="16"/>
        <v>-7409.7378363320604</v>
      </c>
      <c r="Q32" s="109">
        <f t="shared" si="16"/>
        <v>-6568.4572844142094</v>
      </c>
      <c r="R32" s="109">
        <f t="shared" si="16"/>
        <v>-4555.8150364952162</v>
      </c>
      <c r="S32" s="109">
        <f t="shared" si="16"/>
        <v>-3235.4857155811042</v>
      </c>
      <c r="T32" s="109">
        <f t="shared" si="16"/>
        <v>-2857.1644300343469</v>
      </c>
      <c r="U32" s="109">
        <f t="shared" si="16"/>
        <v>-1864.7950947154313</v>
      </c>
      <c r="V32" s="109">
        <f t="shared" si="16"/>
        <v>-1312.817355520092</v>
      </c>
    </row>
    <row r="33" spans="1:22">
      <c r="A33" s="2" t="s">
        <v>102</v>
      </c>
      <c r="B33" s="109">
        <f t="shared" ref="B33:V33" si="17">C116-C93</f>
        <v>-544164.11376939109</v>
      </c>
      <c r="C33" s="109">
        <f t="shared" si="17"/>
        <v>-572825.04953766987</v>
      </c>
      <c r="D33" s="109">
        <f t="shared" si="17"/>
        <v>-348696.8010429109</v>
      </c>
      <c r="E33" s="109">
        <f t="shared" si="17"/>
        <v>-342691.42125715781</v>
      </c>
      <c r="F33" s="109">
        <f t="shared" si="17"/>
        <v>-298179.3825431969</v>
      </c>
      <c r="G33" s="109">
        <f t="shared" si="17"/>
        <v>-226066.3017736529</v>
      </c>
      <c r="H33" s="109">
        <f t="shared" si="17"/>
        <v>-226038.78288714867</v>
      </c>
      <c r="I33" s="109">
        <f t="shared" si="17"/>
        <v>-168518.93374288711</v>
      </c>
      <c r="J33" s="109">
        <f t="shared" si="17"/>
        <v>-132904.59404840809</v>
      </c>
      <c r="K33" s="109">
        <f t="shared" si="17"/>
        <v>-173655.51373364683</v>
      </c>
      <c r="L33" s="109">
        <f t="shared" si="17"/>
        <v>-105476.42661381396</v>
      </c>
      <c r="M33" s="109">
        <f t="shared" si="17"/>
        <v>-101157.19265045691</v>
      </c>
      <c r="N33" s="109">
        <f t="shared" si="17"/>
        <v>-88527.802605692297</v>
      </c>
      <c r="O33" s="109">
        <f t="shared" si="17"/>
        <v>-70600.901853633113</v>
      </c>
      <c r="P33" s="109">
        <f t="shared" si="17"/>
        <v>-51969.641303257085</v>
      </c>
      <c r="Q33" s="109">
        <f t="shared" si="17"/>
        <v>-54060.01701166993</v>
      </c>
      <c r="R33" s="109">
        <f t="shared" si="17"/>
        <v>-42277.998532127123</v>
      </c>
      <c r="S33" s="109">
        <f t="shared" si="17"/>
        <v>-34113.787099509966</v>
      </c>
      <c r="T33" s="109">
        <f t="shared" si="17"/>
        <v>-34193.354327470995</v>
      </c>
      <c r="U33" s="109">
        <f t="shared" si="17"/>
        <v>-25268.607467317022</v>
      </c>
      <c r="V33" s="109">
        <f t="shared" si="17"/>
        <v>-20349.699599643238</v>
      </c>
    </row>
    <row r="34" spans="1:22">
      <c r="A34" s="2" t="s">
        <v>56</v>
      </c>
      <c r="B34" s="109">
        <f t="shared" ref="B34:V34" si="18">C117-C94</f>
        <v>-254497.67543864157</v>
      </c>
      <c r="C34" s="109">
        <f t="shared" si="18"/>
        <v>-268351.16624452826</v>
      </c>
      <c r="D34" s="109">
        <f t="shared" si="18"/>
        <v>-126781.88942815643</v>
      </c>
      <c r="E34" s="109">
        <f t="shared" si="18"/>
        <v>-111189.50620725378</v>
      </c>
      <c r="F34" s="109">
        <f t="shared" si="18"/>
        <v>-86389.503107514232</v>
      </c>
      <c r="G34" s="109">
        <f t="shared" si="18"/>
        <v>-57231.599156832322</v>
      </c>
      <c r="H34" s="109">
        <f t="shared" si="18"/>
        <v>-50406.814194866456</v>
      </c>
      <c r="I34" s="109">
        <f t="shared" si="18"/>
        <v>-33227.831503580324</v>
      </c>
      <c r="J34" s="109">
        <f t="shared" si="18"/>
        <v>-22972.175328643061</v>
      </c>
      <c r="K34" s="109">
        <f t="shared" si="18"/>
        <v>-26642.406806554645</v>
      </c>
      <c r="L34" s="109">
        <f t="shared" si="18"/>
        <v>-14215.370179094374</v>
      </c>
      <c r="M34" s="109">
        <f t="shared" si="18"/>
        <v>-12044.823800818995</v>
      </c>
      <c r="N34" s="109">
        <f t="shared" si="18"/>
        <v>-9261.036269756034</v>
      </c>
      <c r="O34" s="109">
        <f t="shared" si="18"/>
        <v>-6532.6815975066274</v>
      </c>
      <c r="P34" s="109">
        <f t="shared" si="18"/>
        <v>-4229.2163919853047</v>
      </c>
      <c r="Q34" s="109">
        <f t="shared" si="18"/>
        <v>-3931.3645599102601</v>
      </c>
      <c r="R34" s="109">
        <f t="shared" si="18"/>
        <v>-2733.113617869094</v>
      </c>
      <c r="S34" s="109">
        <f t="shared" si="18"/>
        <v>-1933.5932738408446</v>
      </c>
      <c r="T34" s="109">
        <f t="shared" si="18"/>
        <v>-1707.1354947779328</v>
      </c>
      <c r="U34" s="109">
        <f t="shared" si="18"/>
        <v>-1112.9014544254169</v>
      </c>
      <c r="V34" s="109">
        <f t="shared" si="18"/>
        <v>-788.22539111785591</v>
      </c>
    </row>
    <row r="35" spans="1:22">
      <c r="A35" s="2" t="s">
        <v>103</v>
      </c>
      <c r="B35" s="109">
        <f t="shared" ref="B35:V35" si="19">C118-C95</f>
        <v>-928528.82007539831</v>
      </c>
      <c r="C35" s="109">
        <f t="shared" si="19"/>
        <v>-983373.69237902947</v>
      </c>
      <c r="D35" s="109">
        <f t="shared" si="19"/>
        <v>-468678.7617054265</v>
      </c>
      <c r="E35" s="109">
        <f t="shared" si="19"/>
        <v>-395652.67365641799</v>
      </c>
      <c r="F35" s="109">
        <f t="shared" si="19"/>
        <v>-305615.39753564075</v>
      </c>
      <c r="G35" s="109">
        <f t="shared" si="19"/>
        <v>-205315.44279839844</v>
      </c>
      <c r="H35" s="109">
        <f t="shared" si="19"/>
        <v>-181360.13730555028</v>
      </c>
      <c r="I35" s="109">
        <f t="shared" si="19"/>
        <v>-118903.00913541857</v>
      </c>
      <c r="J35" s="109">
        <f t="shared" si="19"/>
        <v>-82687.837072101422</v>
      </c>
      <c r="K35" s="109">
        <f t="shared" si="19"/>
        <v>-94739.522482795641</v>
      </c>
      <c r="L35" s="109">
        <f t="shared" si="19"/>
        <v>-51406.210074250586</v>
      </c>
      <c r="M35" s="109">
        <f t="shared" si="19"/>
        <v>-43410.83557049837</v>
      </c>
      <c r="N35" s="109">
        <f t="shared" si="19"/>
        <v>-33299.95864080172</v>
      </c>
      <c r="O35" s="109">
        <f t="shared" si="19"/>
        <v>-23478.192945132963</v>
      </c>
      <c r="P35" s="109">
        <f t="shared" si="19"/>
        <v>-15333.555079789832</v>
      </c>
      <c r="Q35" s="109">
        <f t="shared" si="19"/>
        <v>-13774.930640208535</v>
      </c>
      <c r="R35" s="109">
        <f t="shared" si="19"/>
        <v>-9537.3964040055871</v>
      </c>
      <c r="S35" s="109">
        <f t="shared" si="19"/>
        <v>-6800.2921343464404</v>
      </c>
      <c r="T35" s="109">
        <f t="shared" si="19"/>
        <v>-6018.3671745890751</v>
      </c>
      <c r="U35" s="109">
        <f t="shared" si="19"/>
        <v>-3928.0515074841678</v>
      </c>
      <c r="V35" s="109">
        <f t="shared" si="19"/>
        <v>-2786.9840067494661</v>
      </c>
    </row>
    <row r="36" spans="1:22">
      <c r="A36" s="2" t="s">
        <v>104</v>
      </c>
      <c r="B36" s="109">
        <f t="shared" ref="B36:V36" si="20">C119-C96</f>
        <v>-13881.713536637195</v>
      </c>
      <c r="C36" s="109">
        <f t="shared" si="20"/>
        <v>-14780.984841686673</v>
      </c>
      <c r="D36" s="109">
        <f t="shared" si="20"/>
        <v>-6957.4721621512144</v>
      </c>
      <c r="E36" s="109">
        <f t="shared" si="20"/>
        <v>-5545.4622406672861</v>
      </c>
      <c r="F36" s="109">
        <f t="shared" si="20"/>
        <v>-4298.143893105851</v>
      </c>
      <c r="G36" s="109">
        <f t="shared" si="20"/>
        <v>-2816.7995471653994</v>
      </c>
      <c r="H36" s="109">
        <f t="shared" si="20"/>
        <v>-2478.8063920459826</v>
      </c>
      <c r="I36" s="109">
        <f t="shared" si="20"/>
        <v>-1572.1994087896019</v>
      </c>
      <c r="J36" s="109">
        <f t="shared" si="20"/>
        <v>-1084.9018927267171</v>
      </c>
      <c r="K36" s="109">
        <f t="shared" si="20"/>
        <v>-1261.1200277241296</v>
      </c>
      <c r="L36" s="109">
        <f t="shared" si="20"/>
        <v>-682.1092242973973</v>
      </c>
      <c r="M36" s="109">
        <f t="shared" si="20"/>
        <v>-572.4507547840476</v>
      </c>
      <c r="N36" s="109">
        <f t="shared" si="20"/>
        <v>-421.90086202300154</v>
      </c>
      <c r="O36" s="109">
        <f t="shared" si="20"/>
        <v>-295.22318623319734</v>
      </c>
      <c r="P36" s="109">
        <f t="shared" si="20"/>
        <v>-192.41307754709851</v>
      </c>
      <c r="Q36" s="109">
        <f t="shared" si="20"/>
        <v>-160.49482933030231</v>
      </c>
      <c r="R36" s="109">
        <f t="shared" si="20"/>
        <v>-111.31811890381505</v>
      </c>
      <c r="S36" s="109">
        <f t="shared" si="20"/>
        <v>-77.530945548700402</v>
      </c>
      <c r="T36" s="109">
        <f t="shared" si="20"/>
        <v>-67.859041286516003</v>
      </c>
      <c r="U36" s="109">
        <f t="shared" si="20"/>
        <v>-44.100874743395252</v>
      </c>
      <c r="V36" s="109">
        <f t="shared" si="20"/>
        <v>-30.610180004616268</v>
      </c>
    </row>
    <row r="37" spans="1:22" ht="17" customHeight="1" thickBot="1">
      <c r="A37" s="33" t="s">
        <v>105</v>
      </c>
      <c r="B37" s="110">
        <f t="shared" ref="B37:V37" si="21">C120-C97</f>
        <v>-947370.93665532209</v>
      </c>
      <c r="C37" s="110">
        <f t="shared" si="21"/>
        <v>-1001163.9418998854</v>
      </c>
      <c r="D37" s="110">
        <f t="shared" si="21"/>
        <v>-611143.92697755201</v>
      </c>
      <c r="E37" s="110">
        <f t="shared" si="21"/>
        <v>-568940.9970041411</v>
      </c>
      <c r="F37" s="110">
        <f t="shared" si="21"/>
        <v>-495988.14880904276</v>
      </c>
      <c r="G37" s="110">
        <f t="shared" si="21"/>
        <v>-376766.53705042507</v>
      </c>
      <c r="H37" s="110">
        <f t="shared" si="21"/>
        <v>-378990.14354552282</v>
      </c>
      <c r="I37" s="110">
        <f t="shared" si="21"/>
        <v>-279124.99435053719</v>
      </c>
      <c r="J37" s="110">
        <f t="shared" si="21"/>
        <v>-220337.19035783783</v>
      </c>
      <c r="K37" s="110">
        <f t="shared" si="21"/>
        <v>-288377.63345238753</v>
      </c>
      <c r="L37" s="110">
        <f t="shared" si="21"/>
        <v>-176746.7803560826</v>
      </c>
      <c r="M37" s="110">
        <f t="shared" si="21"/>
        <v>-169140.24775222503</v>
      </c>
      <c r="N37" s="110">
        <f t="shared" si="21"/>
        <v>-147113.23546841694</v>
      </c>
      <c r="O37" s="110">
        <f t="shared" si="21"/>
        <v>-117261.40326694725</v>
      </c>
      <c r="P37" s="110">
        <f t="shared" si="21"/>
        <v>-86926.011644927785</v>
      </c>
      <c r="Q37" s="110">
        <f t="shared" si="21"/>
        <v>-85584.037367234938</v>
      </c>
      <c r="R37" s="110">
        <f t="shared" si="21"/>
        <v>-67116.706103006843</v>
      </c>
      <c r="S37" s="110">
        <f t="shared" si="21"/>
        <v>-54115.931073651183</v>
      </c>
      <c r="T37" s="110">
        <f t="shared" si="21"/>
        <v>-54358.514523980673</v>
      </c>
      <c r="U37" s="110">
        <f t="shared" si="21"/>
        <v>-40228.248081741855</v>
      </c>
      <c r="V37" s="110">
        <f t="shared" si="21"/>
        <v>-32270.470024390146</v>
      </c>
    </row>
    <row r="38" spans="1:22" ht="16" customHeight="1" thickTop="1">
      <c r="A38" s="7" t="s">
        <v>6</v>
      </c>
      <c r="B38" s="72">
        <f t="shared" ref="B38:V38" si="22">SUM(B16:B37)</f>
        <v>-21833137.851380944</v>
      </c>
      <c r="C38" s="72">
        <f t="shared" si="22"/>
        <v>-23125274.109738693</v>
      </c>
      <c r="D38" s="72">
        <f t="shared" si="22"/>
        <v>-12145218.118075773</v>
      </c>
      <c r="E38" s="72">
        <f t="shared" si="22"/>
        <v>-10766748.609597608</v>
      </c>
      <c r="F38" s="72">
        <f t="shared" si="22"/>
        <v>-8847137.5759711899</v>
      </c>
      <c r="G38" s="72">
        <f t="shared" si="22"/>
        <v>-6312395.4124920638</v>
      </c>
      <c r="H38" s="72">
        <f t="shared" si="22"/>
        <v>-5960584.8011444174</v>
      </c>
      <c r="I38" s="72">
        <f t="shared" si="22"/>
        <v>-4185581.4692706857</v>
      </c>
      <c r="J38" s="72">
        <f t="shared" si="22"/>
        <v>-3124366.3236258351</v>
      </c>
      <c r="K38" s="72">
        <f t="shared" si="22"/>
        <v>-3875497.3293661638</v>
      </c>
      <c r="L38" s="72">
        <f t="shared" si="22"/>
        <v>-2278942.7074419335</v>
      </c>
      <c r="M38" s="72">
        <f t="shared" si="22"/>
        <v>-2094545.3549307513</v>
      </c>
      <c r="N38" s="72">
        <f t="shared" si="22"/>
        <v>-1752670.3741810217</v>
      </c>
      <c r="O38" s="72">
        <f t="shared" si="22"/>
        <v>-1353980.5114611797</v>
      </c>
      <c r="P38" s="72">
        <f t="shared" si="22"/>
        <v>-971086.11147971451</v>
      </c>
      <c r="Q38" s="72">
        <f t="shared" si="22"/>
        <v>-955954.54466385138</v>
      </c>
      <c r="R38" s="72">
        <f t="shared" si="22"/>
        <v>-732898.43567744258</v>
      </c>
      <c r="S38" s="72">
        <f t="shared" si="22"/>
        <v>-577639.36850265751</v>
      </c>
      <c r="T38" s="72">
        <f t="shared" si="22"/>
        <v>-567200.97125730861</v>
      </c>
      <c r="U38" s="72">
        <f t="shared" si="22"/>
        <v>-411791.2477194235</v>
      </c>
      <c r="V38" s="72">
        <f t="shared" si="22"/>
        <v>-324802.02527391328</v>
      </c>
    </row>
    <row r="39" spans="1:22">
      <c r="A39" s="7" t="s">
        <v>106</v>
      </c>
      <c r="B39" s="72">
        <f>SUM($B$38:B38)</f>
        <v>-21833137.851380944</v>
      </c>
      <c r="C39" s="72">
        <f>SUM($B$38:C38)</f>
        <v>-44958411.961119637</v>
      </c>
      <c r="D39" s="72">
        <f>SUM($B$38:D38)</f>
        <v>-57103630.07919541</v>
      </c>
      <c r="E39" s="72">
        <f>SUM($B$38:E38)</f>
        <v>-67870378.688793018</v>
      </c>
      <c r="F39" s="72">
        <f>SUM($B$38:F38)</f>
        <v>-76717516.264764205</v>
      </c>
      <c r="G39" s="72">
        <f>SUM($B$38:G38)</f>
        <v>-83029911.677256271</v>
      </c>
      <c r="H39" s="72">
        <f>SUM($B$38:H38)</f>
        <v>-88990496.478400692</v>
      </c>
      <c r="I39" s="72">
        <f>SUM($B$38:I38)</f>
        <v>-93176077.947671384</v>
      </c>
      <c r="J39" s="72">
        <f>SUM($B$38:J38)</f>
        <v>-96300444.271297216</v>
      </c>
      <c r="K39" s="72">
        <f>SUM($B$38:K38)</f>
        <v>-100175941.60066338</v>
      </c>
      <c r="L39" s="72">
        <f>SUM($B$38:L38)</f>
        <v>-102454884.30810532</v>
      </c>
      <c r="M39" s="72">
        <f>SUM($B$38:M38)</f>
        <v>-104549429.66303608</v>
      </c>
      <c r="N39" s="72">
        <f>SUM($B$38:N38)</f>
        <v>-106302100.0372171</v>
      </c>
      <c r="O39" s="72">
        <f>SUM($B$38:O38)</f>
        <v>-107656080.54867828</v>
      </c>
      <c r="P39" s="72">
        <f>SUM($B$38:P38)</f>
        <v>-108627166.66015799</v>
      </c>
      <c r="Q39" s="72">
        <f>SUM($B$38:Q38)</f>
        <v>-109583121.20482184</v>
      </c>
      <c r="R39" s="72">
        <f>SUM($B$38:R38)</f>
        <v>-110316019.64049928</v>
      </c>
      <c r="S39" s="72">
        <f>SUM($B$38:S38)</f>
        <v>-110893659.00900194</v>
      </c>
      <c r="T39" s="72">
        <f>SUM($B$38:T38)</f>
        <v>-111460859.98025925</v>
      </c>
      <c r="U39" s="72">
        <f>SUM($B$38:U38)</f>
        <v>-111872651.22797868</v>
      </c>
      <c r="V39" s="72">
        <f>SUM($B$38:V38)</f>
        <v>-112197453.2532526</v>
      </c>
    </row>
    <row r="40" spans="1:22">
      <c r="A40" s="7"/>
      <c r="B40" s="73"/>
      <c r="C40" s="73"/>
      <c r="D40" s="73"/>
      <c r="E40" s="73"/>
      <c r="F40" s="73"/>
      <c r="G40" s="73"/>
      <c r="H40" s="73"/>
      <c r="I40" s="73"/>
      <c r="J40" s="73"/>
    </row>
    <row r="41" spans="1:22" ht="17" customHeight="1">
      <c r="A41" s="7"/>
      <c r="B41" s="73"/>
      <c r="C41" s="73"/>
      <c r="D41" s="73"/>
      <c r="E41" s="73"/>
      <c r="F41" s="73"/>
      <c r="G41" s="73"/>
      <c r="H41" s="73"/>
      <c r="I41" s="73"/>
      <c r="J41" s="73"/>
    </row>
    <row r="42" spans="1:22" ht="26" customHeight="1">
      <c r="A42" s="137" t="s">
        <v>107</v>
      </c>
      <c r="B42" s="136"/>
      <c r="C42" s="136"/>
      <c r="D42" s="136"/>
      <c r="E42" s="136"/>
      <c r="F42" s="136"/>
      <c r="G42" s="136"/>
      <c r="H42" s="136"/>
      <c r="I42" s="136"/>
      <c r="J42" s="136"/>
      <c r="K42" s="30"/>
      <c r="L42" s="29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>
      <c r="M43" s="71"/>
    </row>
    <row r="44" spans="1:22">
      <c r="M44" s="71"/>
    </row>
    <row r="45" spans="1:22" ht="17" customHeight="1">
      <c r="M45" s="71"/>
    </row>
    <row r="46" spans="1:22">
      <c r="A46" s="5"/>
      <c r="B46" s="6">
        <v>43951</v>
      </c>
      <c r="C46" s="6">
        <v>43982</v>
      </c>
      <c r="D46" s="6">
        <v>44012</v>
      </c>
      <c r="E46" s="6">
        <v>44043</v>
      </c>
      <c r="F46" s="6">
        <v>44074</v>
      </c>
      <c r="G46" s="6">
        <v>44104</v>
      </c>
      <c r="H46" s="6">
        <v>44135</v>
      </c>
      <c r="I46" s="6">
        <v>44165</v>
      </c>
      <c r="J46" s="6">
        <v>44196</v>
      </c>
      <c r="K46" s="6">
        <v>44227</v>
      </c>
      <c r="L46" s="6">
        <v>44255</v>
      </c>
      <c r="M46" s="6">
        <v>44286</v>
      </c>
      <c r="N46" s="6">
        <v>44316</v>
      </c>
      <c r="O46" s="6">
        <v>44347</v>
      </c>
      <c r="P46" s="6">
        <v>44377</v>
      </c>
      <c r="Q46" s="6">
        <v>44408</v>
      </c>
      <c r="R46" s="6">
        <v>44439</v>
      </c>
      <c r="S46" s="6">
        <v>44469</v>
      </c>
      <c r="T46" s="6">
        <v>44500</v>
      </c>
      <c r="U46" s="6">
        <v>44530</v>
      </c>
      <c r="V46" s="6">
        <v>44561</v>
      </c>
    </row>
    <row r="47" spans="1:22">
      <c r="A47" s="2" t="s">
        <v>91</v>
      </c>
      <c r="B47" s="74">
        <f t="shared" ref="B47:V47" si="23">C122-C76</f>
        <v>-754921.25170602999</v>
      </c>
      <c r="C47" s="74">
        <f t="shared" si="23"/>
        <v>-802642.10716289165</v>
      </c>
      <c r="D47" s="74">
        <f t="shared" si="23"/>
        <v>-680272.25717653672</v>
      </c>
      <c r="E47" s="74">
        <f t="shared" si="23"/>
        <v>-566659.06312578358</v>
      </c>
      <c r="F47" s="74">
        <f t="shared" si="23"/>
        <v>-536958.82241483894</v>
      </c>
      <c r="G47" s="74">
        <f t="shared" si="23"/>
        <v>-429677.12328802911</v>
      </c>
      <c r="H47" s="74">
        <f t="shared" si="23"/>
        <v>-452757.36256199097</v>
      </c>
      <c r="I47" s="74">
        <f t="shared" si="23"/>
        <v>-358321.60110451002</v>
      </c>
      <c r="J47" s="74">
        <f t="shared" si="23"/>
        <v>-294707.29439459508</v>
      </c>
      <c r="K47" s="74">
        <f t="shared" si="23"/>
        <v>-404945.94139134209</v>
      </c>
      <c r="L47" s="74">
        <f t="shared" si="23"/>
        <v>-263847.45654295292</v>
      </c>
      <c r="M47" s="74">
        <f t="shared" si="23"/>
        <v>-267744.966181261</v>
      </c>
      <c r="N47" s="74">
        <f t="shared" si="23"/>
        <v>-244599.89979483001</v>
      </c>
      <c r="O47" s="74">
        <f t="shared" si="23"/>
        <v>-208037.90623317193</v>
      </c>
      <c r="P47" s="74">
        <f t="shared" si="23"/>
        <v>-162149.74553764099</v>
      </c>
      <c r="Q47" s="74">
        <f t="shared" si="23"/>
        <v>-179740.78255944909</v>
      </c>
      <c r="R47" s="74">
        <f t="shared" si="23"/>
        <v>-150987.23055791599</v>
      </c>
      <c r="S47" s="74">
        <f t="shared" si="23"/>
        <v>-128458.0782478191</v>
      </c>
      <c r="T47" s="74">
        <f t="shared" si="23"/>
        <v>-135754.09853024408</v>
      </c>
      <c r="U47" s="74">
        <f t="shared" si="23"/>
        <v>-106302.89121606597</v>
      </c>
      <c r="V47" s="74">
        <f t="shared" si="23"/>
        <v>-89879.59496585303</v>
      </c>
    </row>
    <row r="48" spans="1:22">
      <c r="A48" s="2" t="s">
        <v>92</v>
      </c>
      <c r="B48" s="74">
        <f t="shared" ref="B48:V48" si="24">C123-C77</f>
        <v>-343500.91702518705</v>
      </c>
      <c r="C48" s="74">
        <f t="shared" si="24"/>
        <v>-362153.84885186888</v>
      </c>
      <c r="D48" s="74">
        <f t="shared" si="24"/>
        <v>-305102.87769716186</v>
      </c>
      <c r="E48" s="74">
        <f t="shared" si="24"/>
        <v>-173453.33382721618</v>
      </c>
      <c r="F48" s="74">
        <f t="shared" si="24"/>
        <v>-141831.23381392192</v>
      </c>
      <c r="G48" s="74">
        <f t="shared" si="24"/>
        <v>-100874.37889391417</v>
      </c>
      <c r="H48" s="74">
        <f t="shared" si="24"/>
        <v>-95628.420958138071</v>
      </c>
      <c r="I48" s="74">
        <f t="shared" si="24"/>
        <v>-66298.609106653836</v>
      </c>
      <c r="J48" s="74">
        <f t="shared" si="24"/>
        <v>-49335.240850857925</v>
      </c>
      <c r="K48" s="74">
        <f t="shared" si="24"/>
        <v>-61258.20533773303</v>
      </c>
      <c r="L48" s="74">
        <f t="shared" si="24"/>
        <v>-35040.501543527003</v>
      </c>
      <c r="M48" s="74">
        <f t="shared" si="24"/>
        <v>-31616.153345289174</v>
      </c>
      <c r="N48" s="74">
        <f t="shared" si="24"/>
        <v>-25908.955361571163</v>
      </c>
      <c r="O48" s="74">
        <f t="shared" si="24"/>
        <v>-19421.056699406821</v>
      </c>
      <c r="P48" s="74">
        <f t="shared" si="24"/>
        <v>-13537.573382096831</v>
      </c>
      <c r="Q48" s="74">
        <f t="shared" si="24"/>
        <v>-12630.747477381956</v>
      </c>
      <c r="R48" s="74">
        <f t="shared" si="24"/>
        <v>-9317.005623490084</v>
      </c>
      <c r="S48" s="74">
        <f t="shared" si="24"/>
        <v>-7054.7448814422823</v>
      </c>
      <c r="T48" s="74">
        <f t="shared" si="24"/>
        <v>-6676.369901875034</v>
      </c>
      <c r="U48" s="74">
        <f t="shared" si="24"/>
        <v>-4648.7122143767774</v>
      </c>
      <c r="V48" s="74">
        <f t="shared" si="24"/>
        <v>-3513.9525398579426</v>
      </c>
    </row>
    <row r="49" spans="1:22">
      <c r="A49" s="2" t="s">
        <v>40</v>
      </c>
      <c r="B49" s="74">
        <f t="shared" ref="B49:V49" si="25">C124-C78</f>
        <v>-1255781.2365347715</v>
      </c>
      <c r="C49" s="74">
        <f t="shared" si="25"/>
        <v>-1338758.1985466368</v>
      </c>
      <c r="D49" s="74">
        <f t="shared" si="25"/>
        <v>-1136519.4525867319</v>
      </c>
      <c r="E49" s="74">
        <f t="shared" si="25"/>
        <v>-647692.53198742494</v>
      </c>
      <c r="F49" s="74">
        <f t="shared" si="25"/>
        <v>-544019.40491915587</v>
      </c>
      <c r="G49" s="74">
        <f t="shared" si="25"/>
        <v>-387575.20656703785</v>
      </c>
      <c r="H49" s="74">
        <f t="shared" si="25"/>
        <v>-364461.95906503871</v>
      </c>
      <c r="I49" s="74">
        <f t="shared" si="25"/>
        <v>-254758.7076859111</v>
      </c>
      <c r="J49" s="74">
        <f t="shared" si="25"/>
        <v>-187005.77180377673</v>
      </c>
      <c r="K49" s="74">
        <f t="shared" si="25"/>
        <v>-229100.31206708122</v>
      </c>
      <c r="L49" s="74">
        <f t="shared" si="25"/>
        <v>-132563.46033799835</v>
      </c>
      <c r="M49" s="74">
        <f t="shared" si="25"/>
        <v>-119539.5280705858</v>
      </c>
      <c r="N49" s="74">
        <f t="shared" si="25"/>
        <v>-97197.62987619359</v>
      </c>
      <c r="O49" s="74">
        <f t="shared" si="25"/>
        <v>-73496.990888405591</v>
      </c>
      <c r="P49" s="74">
        <f t="shared" si="25"/>
        <v>-51099.82318809256</v>
      </c>
      <c r="Q49" s="74">
        <f t="shared" si="25"/>
        <v>-49054.342823435552</v>
      </c>
      <c r="R49" s="74">
        <f t="shared" si="25"/>
        <v>-36605.319476701319</v>
      </c>
      <c r="S49" s="74">
        <f t="shared" si="25"/>
        <v>-27687.071116859093</v>
      </c>
      <c r="T49" s="74">
        <f t="shared" si="25"/>
        <v>-26042.84995194152</v>
      </c>
      <c r="U49" s="74">
        <f t="shared" si="25"/>
        <v>-18144.001260198653</v>
      </c>
      <c r="V49" s="74">
        <f t="shared" si="25"/>
        <v>-13629.215659839101</v>
      </c>
    </row>
    <row r="50" spans="1:22">
      <c r="A50" s="2" t="s">
        <v>41</v>
      </c>
      <c r="B50" s="74">
        <f t="shared" ref="B50:V50" si="26">C125-C79</f>
        <v>-3392075.9050418995</v>
      </c>
      <c r="C50" s="74">
        <f t="shared" si="26"/>
        <v>-3591712.9122234415</v>
      </c>
      <c r="D50" s="74">
        <f t="shared" si="26"/>
        <v>-3042467.6295943409</v>
      </c>
      <c r="E50" s="74">
        <f t="shared" si="26"/>
        <v>-1736935.5284642689</v>
      </c>
      <c r="F50" s="74">
        <f t="shared" si="26"/>
        <v>-1434191.0361344293</v>
      </c>
      <c r="G50" s="74">
        <f t="shared" si="26"/>
        <v>-1026791.4086489491</v>
      </c>
      <c r="H50" s="74">
        <f t="shared" si="26"/>
        <v>-969438.76877757907</v>
      </c>
      <c r="I50" s="74">
        <f t="shared" si="26"/>
        <v>-676354.03308252059</v>
      </c>
      <c r="J50" s="74">
        <f t="shared" si="26"/>
        <v>-500620.45353090018</v>
      </c>
      <c r="K50" s="74">
        <f t="shared" si="26"/>
        <v>-613591.86339730024</v>
      </c>
      <c r="L50" s="74">
        <f t="shared" si="26"/>
        <v>-355410.93142467923</v>
      </c>
      <c r="M50" s="74">
        <f t="shared" si="26"/>
        <v>-320253.47035320848</v>
      </c>
      <c r="N50" s="74">
        <f t="shared" si="26"/>
        <v>-261578.25449262932</v>
      </c>
      <c r="O50" s="74">
        <f t="shared" si="26"/>
        <v>-196724.65948745981</v>
      </c>
      <c r="P50" s="74">
        <f t="shared" si="26"/>
        <v>-137148.02616472915</v>
      </c>
      <c r="Q50" s="74">
        <f t="shared" si="26"/>
        <v>-130143.00294193998</v>
      </c>
      <c r="R50" s="74">
        <f t="shared" si="26"/>
        <v>-96274.677373401821</v>
      </c>
      <c r="S50" s="74">
        <f t="shared" si="26"/>
        <v>-73152.592188689858</v>
      </c>
      <c r="T50" s="74">
        <f t="shared" si="26"/>
        <v>-69109.660309929401</v>
      </c>
      <c r="U50" s="74">
        <f t="shared" si="26"/>
        <v>-48136.863320790231</v>
      </c>
      <c r="V50" s="74">
        <f t="shared" si="26"/>
        <v>-36355.631794959307</v>
      </c>
    </row>
    <row r="51" spans="1:22">
      <c r="A51" s="2" t="s">
        <v>42</v>
      </c>
      <c r="B51" s="74">
        <f t="shared" ref="B51:V51" si="27">C126-C80</f>
        <v>-1052270.0969361104</v>
      </c>
      <c r="C51" s="74">
        <f t="shared" si="27"/>
        <v>-1109014.1193685494</v>
      </c>
      <c r="D51" s="74">
        <f t="shared" si="27"/>
        <v>-935410.84816456959</v>
      </c>
      <c r="E51" s="74">
        <f t="shared" si="27"/>
        <v>-542621.23408072069</v>
      </c>
      <c r="F51" s="74">
        <f t="shared" si="27"/>
        <v>-442527.33764754981</v>
      </c>
      <c r="G51" s="74">
        <f t="shared" si="27"/>
        <v>-316307.53783237934</v>
      </c>
      <c r="H51" s="74">
        <f t="shared" si="27"/>
        <v>-299166.95541074872</v>
      </c>
      <c r="I51" s="74">
        <f t="shared" si="27"/>
        <v>-208529.43358268961</v>
      </c>
      <c r="J51" s="74">
        <f t="shared" si="27"/>
        <v>-155425.9340851903</v>
      </c>
      <c r="K51" s="74">
        <f t="shared" si="27"/>
        <v>-191353.62249189243</v>
      </c>
      <c r="L51" s="74">
        <f t="shared" si="27"/>
        <v>-110392.05586452037</v>
      </c>
      <c r="M51" s="74">
        <f t="shared" si="27"/>
        <v>-99534.307604648173</v>
      </c>
      <c r="N51" s="74">
        <f t="shared" si="27"/>
        <v>-81323.64335006848</v>
      </c>
      <c r="O51" s="74">
        <f t="shared" si="27"/>
        <v>-60919.675497520715</v>
      </c>
      <c r="P51" s="74">
        <f t="shared" si="27"/>
        <v>-42481.86730908975</v>
      </c>
      <c r="Q51" s="74">
        <f t="shared" si="27"/>
        <v>-40396.51707464084</v>
      </c>
      <c r="R51" s="74">
        <f t="shared" si="27"/>
        <v>-29704.025294218212</v>
      </c>
      <c r="S51" s="74">
        <f t="shared" si="27"/>
        <v>-22593.865651190281</v>
      </c>
      <c r="T51" s="74">
        <f t="shared" si="27"/>
        <v>-21405.822060961276</v>
      </c>
      <c r="U51" s="74">
        <f t="shared" si="27"/>
        <v>-14893.460235867649</v>
      </c>
      <c r="V51" s="74">
        <f t="shared" si="27"/>
        <v>-11304.515277728438</v>
      </c>
    </row>
    <row r="52" spans="1:22">
      <c r="A52" s="2" t="s">
        <v>93</v>
      </c>
      <c r="B52" s="74">
        <f t="shared" ref="B52:V52" si="28">C127-C81</f>
        <v>-7666176.5968178213</v>
      </c>
      <c r="C52" s="74">
        <f t="shared" si="28"/>
        <v>-8104851.2438440174</v>
      </c>
      <c r="D52" s="74">
        <f t="shared" si="28"/>
        <v>-6854927.7533585504</v>
      </c>
      <c r="E52" s="74">
        <f t="shared" si="28"/>
        <v>-3983008.5845686495</v>
      </c>
      <c r="F52" s="74">
        <f t="shared" si="28"/>
        <v>-3285223.7911543772</v>
      </c>
      <c r="G52" s="74">
        <f t="shared" si="28"/>
        <v>-2346711.5244443901</v>
      </c>
      <c r="H52" s="74">
        <f t="shared" si="28"/>
        <v>-2210877.9261842296</v>
      </c>
      <c r="I52" s="74">
        <f t="shared" si="28"/>
        <v>-1547168.2825732008</v>
      </c>
      <c r="J52" s="74">
        <f t="shared" si="28"/>
        <v>-1146292.703887973</v>
      </c>
      <c r="K52" s="74">
        <f t="shared" si="28"/>
        <v>-1405379.9337109476</v>
      </c>
      <c r="L52" s="74">
        <f t="shared" si="28"/>
        <v>-811341.34542836994</v>
      </c>
      <c r="M52" s="74">
        <f t="shared" si="28"/>
        <v>-731437.43816257268</v>
      </c>
      <c r="N52" s="74">
        <f t="shared" si="28"/>
        <v>-597996.50206083059</v>
      </c>
      <c r="O52" s="74">
        <f t="shared" si="28"/>
        <v>-449496.37150446326</v>
      </c>
      <c r="P52" s="74">
        <f t="shared" si="28"/>
        <v>-312770.74304123968</v>
      </c>
      <c r="Q52" s="74">
        <f t="shared" si="28"/>
        <v>-301364.42393046618</v>
      </c>
      <c r="R52" s="74">
        <f t="shared" si="28"/>
        <v>-222758.16303724051</v>
      </c>
      <c r="S52" s="74">
        <f t="shared" si="28"/>
        <v>-169183.75601153076</v>
      </c>
      <c r="T52" s="74">
        <f t="shared" si="28"/>
        <v>-159742.44086083025</v>
      </c>
      <c r="U52" s="74">
        <f t="shared" si="28"/>
        <v>-111156.06713414937</v>
      </c>
      <c r="V52" s="74">
        <f t="shared" si="28"/>
        <v>-84120.860305003822</v>
      </c>
    </row>
    <row r="53" spans="1:22">
      <c r="A53" s="2" t="s">
        <v>44</v>
      </c>
      <c r="B53" s="74">
        <f t="shared" ref="B53:V53" si="29">C128-C82</f>
        <v>-525077.30316369538</v>
      </c>
      <c r="C53" s="74">
        <f t="shared" si="29"/>
        <v>-556606.29508824355</v>
      </c>
      <c r="D53" s="74">
        <f t="shared" si="29"/>
        <v>-472170.25118881511</v>
      </c>
      <c r="E53" s="74">
        <f t="shared" si="29"/>
        <v>-378291.17902587354</v>
      </c>
      <c r="F53" s="74">
        <f t="shared" si="29"/>
        <v>-347909.8881011242</v>
      </c>
      <c r="G53" s="74">
        <f t="shared" si="29"/>
        <v>-281274.26740600995</v>
      </c>
      <c r="H53" s="74">
        <f t="shared" si="29"/>
        <v>-299888.71507928229</v>
      </c>
      <c r="I53" s="74">
        <f t="shared" si="29"/>
        <v>-234510.96064610931</v>
      </c>
      <c r="J53" s="74">
        <f t="shared" si="29"/>
        <v>-197657.04553920112</v>
      </c>
      <c r="K53" s="74">
        <f t="shared" si="29"/>
        <v>-272598.65588883008</v>
      </c>
      <c r="L53" s="74">
        <f t="shared" si="29"/>
        <v>-177461.52517151064</v>
      </c>
      <c r="M53" s="74">
        <f t="shared" si="29"/>
        <v>-179664.8423395158</v>
      </c>
      <c r="N53" s="74">
        <f t="shared" si="29"/>
        <v>-165928.24773934612</v>
      </c>
      <c r="O53" s="74">
        <f t="shared" si="29"/>
        <v>-140145.74877994123</v>
      </c>
      <c r="P53" s="74">
        <f t="shared" si="29"/>
        <v>-110454.64163575519</v>
      </c>
      <c r="Q53" s="74">
        <f t="shared" si="29"/>
        <v>-115561.19589380501</v>
      </c>
      <c r="R53" s="74">
        <f t="shared" si="29"/>
        <v>-95718.004227930331</v>
      </c>
      <c r="S53" s="74">
        <f t="shared" si="29"/>
        <v>-82086.304000675096</v>
      </c>
      <c r="T53" s="74">
        <f t="shared" si="29"/>
        <v>-87556.946836594027</v>
      </c>
      <c r="U53" s="74">
        <f t="shared" si="29"/>
        <v>-68580.316797246225</v>
      </c>
      <c r="V53" s="74">
        <f t="shared" si="29"/>
        <v>-58645.982562708203</v>
      </c>
    </row>
    <row r="54" spans="1:22">
      <c r="A54" s="2" t="s">
        <v>45</v>
      </c>
      <c r="B54" s="74">
        <f t="shared" ref="B54:V54" si="30">C129-C83</f>
        <v>-612045.05695140734</v>
      </c>
      <c r="C54" s="74">
        <f t="shared" si="30"/>
        <v>-650833.98418928217</v>
      </c>
      <c r="D54" s="74">
        <f t="shared" si="30"/>
        <v>-556926.48822625261</v>
      </c>
      <c r="E54" s="74">
        <f t="shared" si="30"/>
        <v>-307432.13359011337</v>
      </c>
      <c r="F54" s="74">
        <f t="shared" si="30"/>
        <v>-256949.04318877403</v>
      </c>
      <c r="G54" s="74">
        <f t="shared" si="30"/>
        <v>-186258.4381004842</v>
      </c>
      <c r="H54" s="74">
        <f t="shared" si="30"/>
        <v>-176141.12092473544</v>
      </c>
      <c r="I54" s="74">
        <f t="shared" si="30"/>
        <v>-122728.14036146831</v>
      </c>
      <c r="J54" s="74">
        <f t="shared" si="30"/>
        <v>-90319.590059665032</v>
      </c>
      <c r="K54" s="74">
        <f t="shared" si="30"/>
        <v>-109057.79703690577</v>
      </c>
      <c r="L54" s="74">
        <f t="shared" si="30"/>
        <v>-64323.371791074984</v>
      </c>
      <c r="M54" s="74">
        <f t="shared" si="30"/>
        <v>-57826.215190866031</v>
      </c>
      <c r="N54" s="74">
        <f t="shared" si="30"/>
        <v>-47178.857009654865</v>
      </c>
      <c r="O54" s="74">
        <f t="shared" si="30"/>
        <v>-35586.315482149832</v>
      </c>
      <c r="P54" s="74">
        <f t="shared" si="30"/>
        <v>-24917.325499418192</v>
      </c>
      <c r="Q54" s="74">
        <f t="shared" si="30"/>
        <v>-23285.110223415308</v>
      </c>
      <c r="R54" s="74">
        <f t="shared" si="30"/>
        <v>-17301.140667705797</v>
      </c>
      <c r="S54" s="74">
        <f t="shared" si="30"/>
        <v>-13223.05599415116</v>
      </c>
      <c r="T54" s="74">
        <f t="shared" si="30"/>
        <v>-12493.261880210601</v>
      </c>
      <c r="U54" s="74">
        <f t="shared" si="30"/>
        <v>-8703.7209454597905</v>
      </c>
      <c r="V54" s="74">
        <f t="shared" si="30"/>
        <v>-6554.1706733098254</v>
      </c>
    </row>
    <row r="55" spans="1:22">
      <c r="A55" s="2" t="s">
        <v>94</v>
      </c>
      <c r="B55" s="74">
        <f t="shared" ref="B55:V55" si="31">C130-C84</f>
        <v>-3290897.489853329</v>
      </c>
      <c r="C55" s="74">
        <f t="shared" si="31"/>
        <v>-3516753.5468520075</v>
      </c>
      <c r="D55" s="74">
        <f t="shared" si="31"/>
        <v>-3024413.4049831424</v>
      </c>
      <c r="E55" s="74">
        <f t="shared" si="31"/>
        <v>-1669941.8625793718</v>
      </c>
      <c r="F55" s="74">
        <f t="shared" si="31"/>
        <v>-1396453.790178299</v>
      </c>
      <c r="G55" s="74">
        <f t="shared" si="31"/>
        <v>-1013448.7226554323</v>
      </c>
      <c r="H55" s="74">
        <f t="shared" si="31"/>
        <v>-961739.33376665972</v>
      </c>
      <c r="I55" s="74">
        <f t="shared" si="31"/>
        <v>-671047.67149822973</v>
      </c>
      <c r="J55" s="74">
        <f t="shared" si="31"/>
        <v>-497142.42441041023</v>
      </c>
      <c r="K55" s="74">
        <f t="shared" si="31"/>
        <v>-601844.85496079922</v>
      </c>
      <c r="L55" s="74">
        <f t="shared" si="31"/>
        <v>-355656.21834759042</v>
      </c>
      <c r="M55" s="74">
        <f t="shared" si="31"/>
        <v>-320080.76343548112</v>
      </c>
      <c r="N55" s="74">
        <f t="shared" si="31"/>
        <v>-260411.27543001994</v>
      </c>
      <c r="O55" s="74">
        <f t="shared" si="31"/>
        <v>-196713.10485682078</v>
      </c>
      <c r="P55" s="74">
        <f t="shared" si="31"/>
        <v>-138661.02154442109</v>
      </c>
      <c r="Q55" s="74">
        <f t="shared" si="31"/>
        <v>-129272.76462703012</v>
      </c>
      <c r="R55" s="74">
        <f t="shared" si="31"/>
        <v>-96101.428300969303</v>
      </c>
      <c r="S55" s="74">
        <f t="shared" si="31"/>
        <v>-73621.452955510467</v>
      </c>
      <c r="T55" s="74">
        <f t="shared" si="31"/>
        <v>-69865.409987619147</v>
      </c>
      <c r="U55" s="74">
        <f t="shared" si="31"/>
        <v>-48722.784118039533</v>
      </c>
      <c r="V55" s="74">
        <f t="shared" si="31"/>
        <v>-36863.819808751345</v>
      </c>
    </row>
    <row r="56" spans="1:22">
      <c r="A56" s="2" t="s">
        <v>95</v>
      </c>
      <c r="B56" s="74">
        <f t="shared" ref="B56:V56" si="32">C131-C85</f>
        <v>-4039834.1845235992</v>
      </c>
      <c r="C56" s="74">
        <f t="shared" si="32"/>
        <v>-4265101.4713965096</v>
      </c>
      <c r="D56" s="74">
        <f t="shared" si="32"/>
        <v>-3592078.0826112274</v>
      </c>
      <c r="E56" s="74">
        <f t="shared" si="32"/>
        <v>-2093755.3402841892</v>
      </c>
      <c r="F56" s="74">
        <f t="shared" si="32"/>
        <v>-1720869.4308404811</v>
      </c>
      <c r="G56" s="74">
        <f t="shared" si="32"/>
        <v>-1223515.2120796386</v>
      </c>
      <c r="H56" s="74">
        <f t="shared" si="32"/>
        <v>-1152858.0311050192</v>
      </c>
      <c r="I56" s="74">
        <f t="shared" si="32"/>
        <v>-806909.19520300999</v>
      </c>
      <c r="J56" s="74">
        <f t="shared" si="32"/>
        <v>-599187.03729794919</v>
      </c>
      <c r="K56" s="74">
        <f t="shared" si="32"/>
        <v>-739436.31322284043</v>
      </c>
      <c r="L56" s="74">
        <f t="shared" si="32"/>
        <v>-422859.9185366109</v>
      </c>
      <c r="M56" s="74">
        <f t="shared" si="32"/>
        <v>-381500.0053858012</v>
      </c>
      <c r="N56" s="74">
        <f t="shared" si="32"/>
        <v>-313559.3611236196</v>
      </c>
      <c r="O56" s="74">
        <f t="shared" si="32"/>
        <v>-235592.43436114863</v>
      </c>
      <c r="P56" s="74">
        <f t="shared" si="32"/>
        <v>-163572.26024870016</v>
      </c>
      <c r="Q56" s="74">
        <f t="shared" si="32"/>
        <v>-157450.64182335138</v>
      </c>
      <c r="R56" s="74">
        <f t="shared" si="32"/>
        <v>-116310.54652659036</v>
      </c>
      <c r="S56" s="74">
        <f t="shared" si="32"/>
        <v>-88069.687468659133</v>
      </c>
      <c r="T56" s="74">
        <f t="shared" si="32"/>
        <v>-83113.571981379762</v>
      </c>
      <c r="U56" s="74">
        <f t="shared" si="32"/>
        <v>-57879.88027334027</v>
      </c>
      <c r="V56" s="74">
        <f t="shared" si="32"/>
        <v>-43810.09061332047</v>
      </c>
    </row>
    <row r="57" spans="1:22">
      <c r="A57" s="2" t="s">
        <v>96</v>
      </c>
      <c r="B57" s="74">
        <f t="shared" ref="B57:V57" si="33">C132-C86</f>
        <v>-2170043.8190428503</v>
      </c>
      <c r="C57" s="74">
        <f t="shared" si="33"/>
        <v>-2299504.7794708572</v>
      </c>
      <c r="D57" s="74">
        <f t="shared" si="33"/>
        <v>-1950529.953815192</v>
      </c>
      <c r="E57" s="74">
        <f t="shared" si="33"/>
        <v>-1137023.4758202098</v>
      </c>
      <c r="F57" s="74">
        <f t="shared" si="33"/>
        <v>-945027.79484602064</v>
      </c>
      <c r="G57" s="74">
        <f t="shared" si="33"/>
        <v>-675796.75929690152</v>
      </c>
      <c r="H57" s="74">
        <f t="shared" si="33"/>
        <v>-635113.75867059082</v>
      </c>
      <c r="I57" s="74">
        <f t="shared" si="33"/>
        <v>-445305.86718134955</v>
      </c>
      <c r="J57" s="74">
        <f t="shared" si="33"/>
        <v>-327996.4848157391</v>
      </c>
      <c r="K57" s="74">
        <f t="shared" si="33"/>
        <v>-400184.22835038975</v>
      </c>
      <c r="L57" s="74">
        <f t="shared" si="33"/>
        <v>-232614.19550529122</v>
      </c>
      <c r="M57" s="74">
        <f t="shared" si="33"/>
        <v>-209657.72531967983</v>
      </c>
      <c r="N57" s="74">
        <f t="shared" si="33"/>
        <v>-170322.30924190953</v>
      </c>
      <c r="O57" s="74">
        <f t="shared" si="33"/>
        <v>-128263.15798836201</v>
      </c>
      <c r="P57" s="74">
        <f t="shared" si="33"/>
        <v>-89241.663157258183</v>
      </c>
      <c r="Q57" s="74">
        <f t="shared" si="33"/>
        <v>-86809.958017941564</v>
      </c>
      <c r="R57" s="74">
        <f t="shared" si="33"/>
        <v>-64367.981197141111</v>
      </c>
      <c r="S57" s="74">
        <f t="shared" si="33"/>
        <v>-48891.203094489872</v>
      </c>
      <c r="T57" s="74">
        <f t="shared" si="33"/>
        <v>-46086.937475878745</v>
      </c>
      <c r="U57" s="74">
        <f t="shared" si="33"/>
        <v>-32067.487232740968</v>
      </c>
      <c r="V57" s="74">
        <f t="shared" si="33"/>
        <v>-24204.138168387115</v>
      </c>
    </row>
    <row r="58" spans="1:22" ht="16" customHeight="1">
      <c r="A58" s="2" t="s">
        <v>97</v>
      </c>
      <c r="B58" s="74">
        <f t="shared" ref="B58:V58" si="34">C133-C87</f>
        <v>-132147.12103326782</v>
      </c>
      <c r="C58" s="74">
        <f t="shared" si="34"/>
        <v>-140122.82566024503</v>
      </c>
      <c r="D58" s="74">
        <f t="shared" si="34"/>
        <v>-119542.06184023293</v>
      </c>
      <c r="E58" s="74">
        <f t="shared" si="34"/>
        <v>-67298.56947028893</v>
      </c>
      <c r="F58" s="74">
        <f t="shared" si="34"/>
        <v>-55893.53197256499</v>
      </c>
      <c r="G58" s="74">
        <f t="shared" si="34"/>
        <v>-40270.996323967818</v>
      </c>
      <c r="H58" s="74">
        <f t="shared" si="34"/>
        <v>-38057.558129623998</v>
      </c>
      <c r="I58" s="74">
        <f t="shared" si="34"/>
        <v>-26486.075459166197</v>
      </c>
      <c r="J58" s="74">
        <f t="shared" si="34"/>
        <v>-19509.363408957841</v>
      </c>
      <c r="K58" s="74">
        <f t="shared" si="34"/>
        <v>-23737.499371995917</v>
      </c>
      <c r="L58" s="74">
        <f t="shared" si="34"/>
        <v>-13938.480905053904</v>
      </c>
      <c r="M58" s="74">
        <f t="shared" si="34"/>
        <v>-12547.537756636972</v>
      </c>
      <c r="N58" s="74">
        <f t="shared" si="34"/>
        <v>-10163.722935398109</v>
      </c>
      <c r="O58" s="74">
        <f t="shared" si="34"/>
        <v>-7647.2131181110162</v>
      </c>
      <c r="P58" s="74">
        <f t="shared" si="34"/>
        <v>-5353.214121283032</v>
      </c>
      <c r="Q58" s="74">
        <f t="shared" si="34"/>
        <v>-5043.2280247260351</v>
      </c>
      <c r="R58" s="74">
        <f t="shared" si="34"/>
        <v>-3737.9698743680492</v>
      </c>
      <c r="S58" s="74">
        <f t="shared" si="34"/>
        <v>-2849.4297288300004</v>
      </c>
      <c r="T58" s="74">
        <f t="shared" si="34"/>
        <v>-2693.208764296025</v>
      </c>
      <c r="U58" s="74">
        <f t="shared" si="34"/>
        <v>-1875.022513495991</v>
      </c>
      <c r="V58" s="74">
        <f t="shared" si="34"/>
        <v>-1412.8115604200866</v>
      </c>
    </row>
    <row r="59" spans="1:22" ht="16" customHeight="1">
      <c r="A59" s="2" t="s">
        <v>98</v>
      </c>
      <c r="B59" s="74">
        <f t="shared" ref="B59:V59" si="35">C134-C88</f>
        <v>-241294.12462148396</v>
      </c>
      <c r="C59" s="74">
        <f t="shared" si="35"/>
        <v>-256444.35230594035</v>
      </c>
      <c r="D59" s="74">
        <f t="shared" si="35"/>
        <v>-219641.12473757821</v>
      </c>
      <c r="E59" s="74">
        <f t="shared" si="35"/>
        <v>-121703.25528518576</v>
      </c>
      <c r="F59" s="74">
        <f t="shared" si="35"/>
        <v>-100426.74066315498</v>
      </c>
      <c r="G59" s="74">
        <f t="shared" si="35"/>
        <v>-73151.451669550035</v>
      </c>
      <c r="H59" s="74">
        <f t="shared" si="35"/>
        <v>-69484.413821810391</v>
      </c>
      <c r="I59" s="74">
        <f t="shared" si="35"/>
        <v>-48379.675123821944</v>
      </c>
      <c r="J59" s="74">
        <f t="shared" si="35"/>
        <v>-36064.895538259298</v>
      </c>
      <c r="K59" s="74">
        <f t="shared" si="35"/>
        <v>-43557.325008815154</v>
      </c>
      <c r="L59" s="74">
        <f t="shared" si="35"/>
        <v>-25607.749407185707</v>
      </c>
      <c r="M59" s="74">
        <f t="shared" si="35"/>
        <v>-23011.535771152005</v>
      </c>
      <c r="N59" s="74">
        <f t="shared" si="35"/>
        <v>-18882.692420838866</v>
      </c>
      <c r="O59" s="74">
        <f t="shared" si="35"/>
        <v>-14214.393306929152</v>
      </c>
      <c r="P59" s="74">
        <f t="shared" si="35"/>
        <v>-9988.9589036260732</v>
      </c>
      <c r="Q59" s="74">
        <f t="shared" si="35"/>
        <v>-9305.7783120488748</v>
      </c>
      <c r="R59" s="74">
        <f t="shared" si="35"/>
        <v>-6868.0582645237446</v>
      </c>
      <c r="S59" s="74">
        <f t="shared" si="35"/>
        <v>-5274.6189563749358</v>
      </c>
      <c r="T59" s="74">
        <f t="shared" si="35"/>
        <v>-5007.2986481403932</v>
      </c>
      <c r="U59" s="74">
        <f t="shared" si="35"/>
        <v>-3484.986486131791</v>
      </c>
      <c r="V59" s="74">
        <f t="shared" si="35"/>
        <v>-2646.4603515742347</v>
      </c>
    </row>
    <row r="60" spans="1:22" ht="16" customHeight="1">
      <c r="A60" s="2" t="s">
        <v>99</v>
      </c>
      <c r="B60" s="74">
        <f t="shared" ref="B60:V60" si="36">C135-C89</f>
        <v>-288495.35051676817</v>
      </c>
      <c r="C60" s="74">
        <f t="shared" si="36"/>
        <v>-306217.09795348439</v>
      </c>
      <c r="D60" s="74">
        <f t="shared" si="36"/>
        <v>-260874.63981802901</v>
      </c>
      <c r="E60" s="74">
        <f t="shared" si="36"/>
        <v>-150350.70762450201</v>
      </c>
      <c r="F60" s="74">
        <f t="shared" si="36"/>
        <v>-124525.97286710702</v>
      </c>
      <c r="G60" s="74">
        <f t="shared" si="36"/>
        <v>-89700.465145125985</v>
      </c>
      <c r="H60" s="74">
        <f t="shared" si="36"/>
        <v>-84880.334629952442</v>
      </c>
      <c r="I60" s="74">
        <f t="shared" si="36"/>
        <v>-59467.447461089119</v>
      </c>
      <c r="J60" s="74">
        <f t="shared" si="36"/>
        <v>-44128.543962129857</v>
      </c>
      <c r="K60" s="74">
        <f t="shared" si="36"/>
        <v>-53754.377398156095</v>
      </c>
      <c r="L60" s="74">
        <f t="shared" si="36"/>
        <v>-31364.065828224178</v>
      </c>
      <c r="M60" s="74">
        <f t="shared" si="36"/>
        <v>-28266.669217532966</v>
      </c>
      <c r="N60" s="74">
        <f t="shared" si="36"/>
        <v>-23052.689693288878</v>
      </c>
      <c r="O60" s="74">
        <f t="shared" si="36"/>
        <v>-17358.433639273979</v>
      </c>
      <c r="P60" s="74">
        <f t="shared" si="36"/>
        <v>-12149.603363253176</v>
      </c>
      <c r="Q60" s="74">
        <f t="shared" si="36"/>
        <v>-11676.789510714822</v>
      </c>
      <c r="R60" s="74">
        <f t="shared" si="36"/>
        <v>-8640.3338262862526</v>
      </c>
      <c r="S60" s="74">
        <f t="shared" si="36"/>
        <v>-6601.1133345272392</v>
      </c>
      <c r="T60" s="74">
        <f t="shared" si="36"/>
        <v>-6259.0888224910013</v>
      </c>
      <c r="U60" s="74">
        <f t="shared" si="36"/>
        <v>-4357.0410906351171</v>
      </c>
      <c r="V60" s="74">
        <f t="shared" si="36"/>
        <v>-3305.2733716592193</v>
      </c>
    </row>
    <row r="61" spans="1:22" ht="16" customHeight="1">
      <c r="A61" s="2" t="s">
        <v>52</v>
      </c>
      <c r="B61" s="74">
        <f t="shared" ref="B61:V61" si="37">C136-C90</f>
        <v>-4574813.1972623095</v>
      </c>
      <c r="C61" s="74">
        <f t="shared" si="37"/>
        <v>-4850834.5880687917</v>
      </c>
      <c r="D61" s="74">
        <f t="shared" si="37"/>
        <v>-4113466.6685965387</v>
      </c>
      <c r="E61" s="74">
        <f t="shared" si="37"/>
        <v>-3348648.2477683071</v>
      </c>
      <c r="F61" s="74">
        <f t="shared" si="37"/>
        <v>-3135772.4250691342</v>
      </c>
      <c r="G61" s="74">
        <f t="shared" si="37"/>
        <v>-2523173.0913919643</v>
      </c>
      <c r="H61" s="74">
        <f t="shared" si="37"/>
        <v>-2674957.0796141829</v>
      </c>
      <c r="I61" s="74">
        <f t="shared" si="37"/>
        <v>-2105052.6842668308</v>
      </c>
      <c r="J61" s="74">
        <f t="shared" si="37"/>
        <v>-1744907.0642623804</v>
      </c>
      <c r="K61" s="74">
        <f t="shared" si="37"/>
        <v>-2400446.3337306334</v>
      </c>
      <c r="L61" s="74">
        <f t="shared" si="37"/>
        <v>-1565574.6053795302</v>
      </c>
      <c r="M61" s="74">
        <f t="shared" si="37"/>
        <v>-1587280.3534118719</v>
      </c>
      <c r="N61" s="74">
        <f t="shared" si="37"/>
        <v>-1458415.7973725656</v>
      </c>
      <c r="O61" s="74">
        <f t="shared" si="37"/>
        <v>-1236406.1314653209</v>
      </c>
      <c r="P61" s="74">
        <f t="shared" si="37"/>
        <v>-967981.80472449632</v>
      </c>
      <c r="Q61" s="74">
        <f t="shared" si="37"/>
        <v>-1042129.0365443788</v>
      </c>
      <c r="R61" s="74">
        <f t="shared" si="37"/>
        <v>-870555.91646237485</v>
      </c>
      <c r="S61" s="74">
        <f t="shared" si="37"/>
        <v>-743323.91723132133</v>
      </c>
      <c r="T61" s="74">
        <f t="shared" si="37"/>
        <v>-788631.22218572069</v>
      </c>
      <c r="U61" s="74">
        <f t="shared" si="37"/>
        <v>-617987.92498811334</v>
      </c>
      <c r="V61" s="74">
        <f t="shared" si="37"/>
        <v>-524033.8734240979</v>
      </c>
    </row>
    <row r="62" spans="1:22" ht="16" customHeight="1">
      <c r="A62" s="2" t="s">
        <v>100</v>
      </c>
      <c r="B62" s="74">
        <f t="shared" ref="B62:V62" si="38">C137-C91</f>
        <v>-4263516.7760229986</v>
      </c>
      <c r="C62" s="74">
        <f t="shared" si="38"/>
        <v>-4513654.614796414</v>
      </c>
      <c r="D62" s="74">
        <f t="shared" si="38"/>
        <v>-3821898.163063223</v>
      </c>
      <c r="E62" s="74">
        <f t="shared" si="38"/>
        <v>-3101681.182388288</v>
      </c>
      <c r="F62" s="74">
        <f t="shared" si="38"/>
        <v>-2873272.6250671195</v>
      </c>
      <c r="G62" s="74">
        <f t="shared" si="38"/>
        <v>-2314096.2985065626</v>
      </c>
      <c r="H62" s="74">
        <f t="shared" si="38"/>
        <v>-2457110.8642774355</v>
      </c>
      <c r="I62" s="74">
        <f t="shared" si="38"/>
        <v>-1928978.9603275135</v>
      </c>
      <c r="J62" s="74">
        <f t="shared" si="38"/>
        <v>-1611452.4105800474</v>
      </c>
      <c r="K62" s="74">
        <f t="shared" si="38"/>
        <v>-2222146.6148382425</v>
      </c>
      <c r="L62" s="74">
        <f t="shared" si="38"/>
        <v>-1444701.2962628892</v>
      </c>
      <c r="M62" s="74">
        <f t="shared" si="38"/>
        <v>-1463927.6459342344</v>
      </c>
      <c r="N62" s="74">
        <f t="shared" si="38"/>
        <v>-1349511.8939205054</v>
      </c>
      <c r="O62" s="74">
        <f t="shared" si="38"/>
        <v>-1141268.0075251879</v>
      </c>
      <c r="P62" s="74">
        <f t="shared" si="38"/>
        <v>-895330.29435283225</v>
      </c>
      <c r="Q62" s="74">
        <f t="shared" si="38"/>
        <v>-953020.91293973941</v>
      </c>
      <c r="R62" s="74">
        <f t="shared" si="38"/>
        <v>-792193.13443583436</v>
      </c>
      <c r="S62" s="74">
        <f t="shared" si="38"/>
        <v>-677225.56146561727</v>
      </c>
      <c r="T62" s="74">
        <f t="shared" si="38"/>
        <v>-719719.98729116656</v>
      </c>
      <c r="U62" s="74">
        <f t="shared" si="38"/>
        <v>-564036.79292183649</v>
      </c>
      <c r="V62" s="74">
        <f t="shared" si="38"/>
        <v>-480021.24337257165</v>
      </c>
    </row>
    <row r="63" spans="1:22" ht="16" customHeight="1">
      <c r="A63" s="2" t="s">
        <v>101</v>
      </c>
      <c r="B63" s="74">
        <f t="shared" ref="B63:V63" si="39">C138-C92</f>
        <v>-934481.85000238474</v>
      </c>
      <c r="C63" s="74">
        <f t="shared" si="39"/>
        <v>-987641.63553624554</v>
      </c>
      <c r="D63" s="74">
        <f t="shared" si="39"/>
        <v>-834710.91695464682</v>
      </c>
      <c r="E63" s="74">
        <f t="shared" si="39"/>
        <v>-474635.55485740071</v>
      </c>
      <c r="F63" s="74">
        <f t="shared" si="39"/>
        <v>-392503.83958750218</v>
      </c>
      <c r="G63" s="74">
        <f t="shared" si="39"/>
        <v>-280247.91106964648</v>
      </c>
      <c r="H63" s="74">
        <f t="shared" si="39"/>
        <v>-264122.18187593576</v>
      </c>
      <c r="I63" s="74">
        <f t="shared" si="39"/>
        <v>-183520.21003544889</v>
      </c>
      <c r="J63" s="74">
        <f t="shared" si="39"/>
        <v>-134829.79317445029</v>
      </c>
      <c r="K63" s="74">
        <f t="shared" si="39"/>
        <v>-165196.65627522022</v>
      </c>
      <c r="L63" s="74">
        <f t="shared" si="39"/>
        <v>-96007.522486454807</v>
      </c>
      <c r="M63" s="74">
        <f t="shared" si="39"/>
        <v>-86477.878212873824</v>
      </c>
      <c r="N63" s="74">
        <f t="shared" si="39"/>
        <v>-70078.27678743843</v>
      </c>
      <c r="O63" s="74">
        <f t="shared" si="39"/>
        <v>-52646.922657324001</v>
      </c>
      <c r="P63" s="74">
        <f t="shared" si="39"/>
        <v>-36579.264474787749</v>
      </c>
      <c r="Q63" s="74">
        <f t="shared" si="39"/>
        <v>-34587.902784877457</v>
      </c>
      <c r="R63" s="74">
        <f t="shared" si="39"/>
        <v>-25589.138029851951</v>
      </c>
      <c r="S63" s="74">
        <f t="shared" si="39"/>
        <v>-19384.641950301826</v>
      </c>
      <c r="T63" s="74">
        <f t="shared" si="39"/>
        <v>-18259.22142574843</v>
      </c>
      <c r="U63" s="74">
        <f t="shared" si="39"/>
        <v>-12711.794464049861</v>
      </c>
      <c r="V63" s="74">
        <f t="shared" si="39"/>
        <v>-9545.7218876909465</v>
      </c>
    </row>
    <row r="64" spans="1:22" ht="16" customHeight="1">
      <c r="A64" s="2" t="s">
        <v>102</v>
      </c>
      <c r="B64" s="74">
        <f t="shared" ref="B64:V64" si="40">C139-C93</f>
        <v>-1088328.227538781</v>
      </c>
      <c r="C64" s="74">
        <f t="shared" si="40"/>
        <v>-1145650.09907534</v>
      </c>
      <c r="D64" s="74">
        <f t="shared" si="40"/>
        <v>-965250.66032639658</v>
      </c>
      <c r="E64" s="74">
        <f t="shared" si="40"/>
        <v>-813586.96062354674</v>
      </c>
      <c r="F64" s="74">
        <f t="shared" si="40"/>
        <v>-749552.30090287887</v>
      </c>
      <c r="G64" s="74">
        <f t="shared" si="40"/>
        <v>-601705.17130927788</v>
      </c>
      <c r="H64" s="74">
        <f t="shared" si="40"/>
        <v>-637022.03948086686</v>
      </c>
      <c r="I64" s="74">
        <f t="shared" si="40"/>
        <v>-502856.17124212021</v>
      </c>
      <c r="J64" s="74">
        <f t="shared" si="40"/>
        <v>-419912.36053436599</v>
      </c>
      <c r="K64" s="74">
        <f t="shared" si="40"/>
        <v>-580939.39262953401</v>
      </c>
      <c r="L64" s="74">
        <f t="shared" si="40"/>
        <v>-373612.36492050881</v>
      </c>
      <c r="M64" s="74">
        <f t="shared" si="40"/>
        <v>-379390.26667021681</v>
      </c>
      <c r="N64" s="74">
        <f t="shared" si="40"/>
        <v>-351554.51899642916</v>
      </c>
      <c r="O64" s="74">
        <f t="shared" si="40"/>
        <v>-296856.68463587807</v>
      </c>
      <c r="P64" s="74">
        <f t="shared" si="40"/>
        <v>-231371.51330355997</v>
      </c>
      <c r="Q64" s="74">
        <f t="shared" si="40"/>
        <v>-254835.501206588</v>
      </c>
      <c r="R64" s="74">
        <f t="shared" si="40"/>
        <v>-211019.09425327601</v>
      </c>
      <c r="S64" s="74">
        <f t="shared" si="40"/>
        <v>-180285.52284736396</v>
      </c>
      <c r="T64" s="74">
        <f t="shared" si="40"/>
        <v>-191335.78802252794</v>
      </c>
      <c r="U64" s="74">
        <f t="shared" si="40"/>
        <v>-149712.95946331485</v>
      </c>
      <c r="V64" s="74">
        <f t="shared" si="40"/>
        <v>-127661.42056016927</v>
      </c>
    </row>
    <row r="65" spans="1:23" ht="16" customHeight="1">
      <c r="A65" s="2" t="s">
        <v>56</v>
      </c>
      <c r="B65" s="74">
        <f t="shared" ref="B65:V65" si="41">C140-C94</f>
        <v>-508995.35087728314</v>
      </c>
      <c r="C65" s="74">
        <f t="shared" si="41"/>
        <v>-536702.33248905651</v>
      </c>
      <c r="D65" s="74">
        <f t="shared" si="41"/>
        <v>-450780.05130011402</v>
      </c>
      <c r="E65" s="74">
        <f t="shared" si="41"/>
        <v>-269885.75847402122</v>
      </c>
      <c r="F65" s="74">
        <f t="shared" si="41"/>
        <v>-223669.03607522137</v>
      </c>
      <c r="G65" s="74">
        <f t="shared" si="41"/>
        <v>-158055.45696783531</v>
      </c>
      <c r="H65" s="74">
        <f t="shared" si="41"/>
        <v>-148488.07850651722</v>
      </c>
      <c r="I65" s="74">
        <f t="shared" si="41"/>
        <v>-104407.82780054864</v>
      </c>
      <c r="J65" s="74">
        <f t="shared" si="41"/>
        <v>-76994.890684811398</v>
      </c>
      <c r="K65" s="74">
        <f t="shared" si="41"/>
        <v>-95249.337440821342</v>
      </c>
      <c r="L65" s="74">
        <f t="shared" si="41"/>
        <v>-54209.500450055115</v>
      </c>
      <c r="M65" s="74">
        <f t="shared" si="41"/>
        <v>-48994.395823680796</v>
      </c>
      <c r="N65" s="74">
        <f t="shared" si="41"/>
        <v>-40182.251163704321</v>
      </c>
      <c r="O65" s="74">
        <f t="shared" si="41"/>
        <v>-30233.950220686384</v>
      </c>
      <c r="P65" s="74">
        <f t="shared" si="41"/>
        <v>-20878.150933357887</v>
      </c>
      <c r="Q65" s="74">
        <f t="shared" si="41"/>
        <v>-20701.612162834033</v>
      </c>
      <c r="R65" s="74">
        <f t="shared" si="41"/>
        <v>-15351.374245586805</v>
      </c>
      <c r="S65" s="74">
        <f t="shared" si="41"/>
        <v>-11584.663505208679</v>
      </c>
      <c r="T65" s="74">
        <f t="shared" si="41"/>
        <v>-10909.755376779474</v>
      </c>
      <c r="U65" s="74">
        <f t="shared" si="41"/>
        <v>-7586.3426429471001</v>
      </c>
      <c r="V65" s="74">
        <f t="shared" si="41"/>
        <v>-5731.3230486996472</v>
      </c>
    </row>
    <row r="66" spans="1:23" ht="16" customHeight="1">
      <c r="A66" s="2" t="s">
        <v>103</v>
      </c>
      <c r="B66" s="74">
        <f t="shared" ref="B66:V66" si="42">C141-C95</f>
        <v>-1857057.6401507976</v>
      </c>
      <c r="C66" s="74">
        <f t="shared" si="42"/>
        <v>-1966747.3847580589</v>
      </c>
      <c r="D66" s="74">
        <f t="shared" si="42"/>
        <v>-1666413.3749526278</v>
      </c>
      <c r="E66" s="74">
        <f t="shared" si="42"/>
        <v>-960351.61558322422</v>
      </c>
      <c r="F66" s="74">
        <f t="shared" si="42"/>
        <v>-791261.65700328723</v>
      </c>
      <c r="G66" s="74">
        <f t="shared" si="42"/>
        <v>-567015.89003528748</v>
      </c>
      <c r="H66" s="74">
        <f t="shared" si="42"/>
        <v>-534249.56003114581</v>
      </c>
      <c r="I66" s="74">
        <f t="shared" si="42"/>
        <v>-373614.65798453707</v>
      </c>
      <c r="J66" s="74">
        <f t="shared" si="42"/>
        <v>-277141.40629910957</v>
      </c>
      <c r="K66" s="74">
        <f t="shared" si="42"/>
        <v>-338703.51171599329</v>
      </c>
      <c r="L66" s="74">
        <f t="shared" si="42"/>
        <v>-196034.63948155288</v>
      </c>
      <c r="M66" s="74">
        <f t="shared" si="42"/>
        <v>-176581.0522552589</v>
      </c>
      <c r="N66" s="74">
        <f t="shared" si="42"/>
        <v>-144483.53973253537</v>
      </c>
      <c r="O66" s="74">
        <f t="shared" si="42"/>
        <v>-108659.59195772279</v>
      </c>
      <c r="P66" s="74">
        <f t="shared" si="42"/>
        <v>-75696.357818788849</v>
      </c>
      <c r="Q66" s="74">
        <f t="shared" si="42"/>
        <v>-72535.443441567943</v>
      </c>
      <c r="R66" s="74">
        <f t="shared" si="42"/>
        <v>-53569.723764564842</v>
      </c>
      <c r="S66" s="74">
        <f t="shared" si="42"/>
        <v>-40742.330447308719</v>
      </c>
      <c r="T66" s="74">
        <f t="shared" si="42"/>
        <v>-38461.45419812575</v>
      </c>
      <c r="U66" s="74">
        <f t="shared" si="42"/>
        <v>-26776.445062977262</v>
      </c>
      <c r="V66" s="74">
        <f t="shared" si="42"/>
        <v>-20264.642390673049</v>
      </c>
    </row>
    <row r="67" spans="1:23" ht="16" customHeight="1">
      <c r="A67" s="2" t="s">
        <v>104</v>
      </c>
      <c r="B67" s="74">
        <f t="shared" ref="B67:V67" si="43">C142-C96</f>
        <v>-27763.427073274419</v>
      </c>
      <c r="C67" s="74">
        <f t="shared" si="43"/>
        <v>-29561.969683373405</v>
      </c>
      <c r="D67" s="74">
        <f t="shared" si="43"/>
        <v>-24737.678798760113</v>
      </c>
      <c r="E67" s="74">
        <f t="shared" si="43"/>
        <v>-13460.274570532492</v>
      </c>
      <c r="F67" s="74">
        <f t="shared" si="43"/>
        <v>-11128.223532981385</v>
      </c>
      <c r="G67" s="74">
        <f t="shared" si="43"/>
        <v>-7779.1036101228965</v>
      </c>
      <c r="H67" s="74">
        <f t="shared" si="43"/>
        <v>-7302.0523916002712</v>
      </c>
      <c r="I67" s="74">
        <f t="shared" si="43"/>
        <v>-4940.1335480874986</v>
      </c>
      <c r="J67" s="74">
        <f t="shared" si="43"/>
        <v>-3636.2208384365949</v>
      </c>
      <c r="K67" s="74">
        <f t="shared" si="43"/>
        <v>-4508.633470926201</v>
      </c>
      <c r="L67" s="74">
        <f t="shared" si="43"/>
        <v>-2601.1844810004986</v>
      </c>
      <c r="M67" s="74">
        <f t="shared" si="43"/>
        <v>-2328.5420636494528</v>
      </c>
      <c r="N67" s="74">
        <f t="shared" si="43"/>
        <v>-1830.5647348942002</v>
      </c>
      <c r="O67" s="74">
        <f t="shared" si="43"/>
        <v>-1366.32453049178</v>
      </c>
      <c r="P67" s="74">
        <f t="shared" si="43"/>
        <v>-949.87555666200933</v>
      </c>
      <c r="Q67" s="74">
        <f t="shared" si="43"/>
        <v>-845.1268408979231</v>
      </c>
      <c r="R67" s="74">
        <f t="shared" si="43"/>
        <v>-625.25249313999666</v>
      </c>
      <c r="S67" s="74">
        <f t="shared" si="43"/>
        <v>-464.50819185891305</v>
      </c>
      <c r="T67" s="74">
        <f t="shared" si="43"/>
        <v>-433.66536681060097</v>
      </c>
      <c r="U67" s="74">
        <f t="shared" si="43"/>
        <v>-300.62351462151855</v>
      </c>
      <c r="V67" s="74">
        <f t="shared" si="43"/>
        <v>-222.57190920520225</v>
      </c>
    </row>
    <row r="68" spans="1:23" ht="16" customHeight="1" thickBot="1">
      <c r="A68" s="33" t="s">
        <v>105</v>
      </c>
      <c r="B68" s="75">
        <f t="shared" ref="B68:V68" si="44">C143-C97</f>
        <v>-1894741.873310643</v>
      </c>
      <c r="C68" s="75">
        <f t="shared" si="44"/>
        <v>-2002327.8837997701</v>
      </c>
      <c r="D68" s="75">
        <f t="shared" si="44"/>
        <v>-1691747.894747548</v>
      </c>
      <c r="E68" s="75">
        <f t="shared" si="44"/>
        <v>-1350728.228995787</v>
      </c>
      <c r="F68" s="75">
        <f t="shared" si="44"/>
        <v>-1246796.659747324</v>
      </c>
      <c r="G68" s="75">
        <f t="shared" si="44"/>
        <v>-1002813.6521935631</v>
      </c>
      <c r="H68" s="75">
        <f t="shared" si="44"/>
        <v>-1068069.2538724598</v>
      </c>
      <c r="I68" s="75">
        <f t="shared" si="44"/>
        <v>-832901.81607272103</v>
      </c>
      <c r="J68" s="75">
        <f t="shared" si="44"/>
        <v>-696155.84306265973</v>
      </c>
      <c r="K68" s="75">
        <f t="shared" si="44"/>
        <v>-964725.64345253306</v>
      </c>
      <c r="L68" s="75">
        <f t="shared" si="44"/>
        <v>-626062.00002108701</v>
      </c>
      <c r="M68" s="75">
        <f t="shared" si="44"/>
        <v>-634360.85974745918</v>
      </c>
      <c r="N68" s="75">
        <f t="shared" si="44"/>
        <v>-584204.2975297207</v>
      </c>
      <c r="O68" s="75">
        <f t="shared" si="44"/>
        <v>-493050.80382320099</v>
      </c>
      <c r="P68" s="75">
        <f t="shared" si="44"/>
        <v>-386999.07013730891</v>
      </c>
      <c r="Q68" s="75">
        <f t="shared" si="44"/>
        <v>-403437.73944899719</v>
      </c>
      <c r="R68" s="75">
        <f t="shared" si="44"/>
        <v>-334994.72592954803</v>
      </c>
      <c r="S68" s="75">
        <f t="shared" si="44"/>
        <v>-285993.42839086521</v>
      </c>
      <c r="T68" s="75">
        <f t="shared" si="44"/>
        <v>-304173.99570021173</v>
      </c>
      <c r="U68" s="75">
        <f t="shared" si="44"/>
        <v>-238346.73446615599</v>
      </c>
      <c r="V68" s="75">
        <f t="shared" si="44"/>
        <v>-202444.95626512403</v>
      </c>
    </row>
    <row r="69" spans="1:23" ht="17" customHeight="1" thickTop="1">
      <c r="A69" s="7" t="s">
        <v>6</v>
      </c>
      <c r="B69" s="72">
        <f t="shared" ref="B69:V69" si="45">SUM(B47:B68)</f>
        <v>-40914258.796006694</v>
      </c>
      <c r="C69" s="72">
        <f t="shared" si="45"/>
        <v>-43333837.291121021</v>
      </c>
      <c r="D69" s="72">
        <f t="shared" si="45"/>
        <v>-36719882.234538212</v>
      </c>
      <c r="E69" s="72">
        <f t="shared" si="45"/>
        <v>-23909144.622994907</v>
      </c>
      <c r="F69" s="72">
        <f t="shared" si="45"/>
        <v>-20756764.585727248</v>
      </c>
      <c r="G69" s="72">
        <f t="shared" si="45"/>
        <v>-15646240.067436066</v>
      </c>
      <c r="H69" s="72">
        <f t="shared" si="45"/>
        <v>-15601815.769135544</v>
      </c>
      <c r="I69" s="72">
        <f t="shared" si="45"/>
        <v>-11562538.161347538</v>
      </c>
      <c r="J69" s="72">
        <f t="shared" si="45"/>
        <v>-9110422.7730218656</v>
      </c>
      <c r="K69" s="72">
        <f t="shared" si="45"/>
        <v>-11921717.053188935</v>
      </c>
      <c r="L69" s="72">
        <f t="shared" si="45"/>
        <v>-7391224.3901176685</v>
      </c>
      <c r="M69" s="72">
        <f t="shared" si="45"/>
        <v>-7162022.1522534769</v>
      </c>
      <c r="N69" s="72">
        <f t="shared" si="45"/>
        <v>-6318365.1807679916</v>
      </c>
      <c r="O69" s="72">
        <f t="shared" si="45"/>
        <v>-5144105.8786589783</v>
      </c>
      <c r="P69" s="72">
        <f t="shared" si="45"/>
        <v>-3889312.7983983983</v>
      </c>
      <c r="Q69" s="72">
        <f t="shared" si="45"/>
        <v>-4033828.5586102274</v>
      </c>
      <c r="R69" s="72">
        <f t="shared" si="45"/>
        <v>-3258590.2438626597</v>
      </c>
      <c r="S69" s="72">
        <f t="shared" si="45"/>
        <v>-2707751.5476605953</v>
      </c>
      <c r="T69" s="72">
        <f t="shared" si="45"/>
        <v>-2803732.0555794826</v>
      </c>
      <c r="U69" s="72">
        <f t="shared" si="45"/>
        <v>-2146412.8523625545</v>
      </c>
      <c r="V69" s="72">
        <f t="shared" si="45"/>
        <v>-1786172.2705116039</v>
      </c>
    </row>
    <row r="70" spans="1:23">
      <c r="A70" s="7" t="s">
        <v>106</v>
      </c>
      <c r="B70" s="72">
        <f>SUM($B$69:B69)</f>
        <v>-40914258.796006694</v>
      </c>
      <c r="C70" s="72">
        <f>SUM($B$69:C69)</f>
        <v>-84248096.087127715</v>
      </c>
      <c r="D70" s="72">
        <f>SUM($B$69:D69)</f>
        <v>-120967978.32166593</v>
      </c>
      <c r="E70" s="72">
        <f>SUM($B$69:E69)</f>
        <v>-144877122.94466084</v>
      </c>
      <c r="F70" s="72">
        <f>SUM($B$69:F69)</f>
        <v>-165633887.53038809</v>
      </c>
      <c r="G70" s="72">
        <f>SUM($B$69:G69)</f>
        <v>-181280127.59782416</v>
      </c>
      <c r="H70" s="72">
        <f>SUM($B$69:H69)</f>
        <v>-196881943.36695969</v>
      </c>
      <c r="I70" s="72">
        <f>SUM($B$69:I69)</f>
        <v>-208444481.52830723</v>
      </c>
      <c r="J70" s="72">
        <f>SUM($B$69:J69)</f>
        <v>-217554904.30132911</v>
      </c>
      <c r="K70" s="72">
        <f>SUM($B$69:K69)</f>
        <v>-229476621.35451806</v>
      </c>
      <c r="L70" s="72">
        <f>SUM($B$69:L69)</f>
        <v>-236867845.74463573</v>
      </c>
      <c r="M70" s="72">
        <f>SUM($B$69:M69)</f>
        <v>-244029867.89688921</v>
      </c>
      <c r="N70" s="72">
        <f>SUM($B$69:N69)</f>
        <v>-250348233.07765719</v>
      </c>
      <c r="O70" s="72">
        <f>SUM($B$69:O69)</f>
        <v>-255492338.95631617</v>
      </c>
      <c r="P70" s="72">
        <f>SUM($B$69:P69)</f>
        <v>-259381651.75471458</v>
      </c>
      <c r="Q70" s="72">
        <f>SUM($B$69:Q69)</f>
        <v>-263415480.31332481</v>
      </c>
      <c r="R70" s="72">
        <f>SUM($B$69:R69)</f>
        <v>-266674070.55718747</v>
      </c>
      <c r="S70" s="72">
        <f>SUM($B$69:S69)</f>
        <v>-269381822.10484809</v>
      </c>
      <c r="T70" s="72">
        <f>SUM($B$69:T69)</f>
        <v>-272185554.16042757</v>
      </c>
      <c r="U70" s="72">
        <f>SUM($B$69:U69)</f>
        <v>-274331967.01279014</v>
      </c>
      <c r="V70" s="72">
        <f>SUM($B$69:V69)</f>
        <v>-276118139.28330177</v>
      </c>
    </row>
    <row r="74" spans="1:23" ht="26" customHeight="1">
      <c r="A74" s="138" t="s">
        <v>108</v>
      </c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>
      <c r="A75" s="111" t="s">
        <v>109</v>
      </c>
      <c r="B75" s="112" t="s">
        <v>30</v>
      </c>
      <c r="C75" s="13">
        <v>43951</v>
      </c>
      <c r="D75" s="13">
        <v>43982</v>
      </c>
      <c r="E75" s="13">
        <v>44012</v>
      </c>
      <c r="F75" s="13">
        <v>44043</v>
      </c>
      <c r="G75" s="13">
        <v>44074</v>
      </c>
      <c r="H75" s="13">
        <v>44104</v>
      </c>
      <c r="I75" s="13">
        <v>44135</v>
      </c>
      <c r="J75" s="13">
        <v>44165</v>
      </c>
      <c r="K75" s="14">
        <v>44196</v>
      </c>
      <c r="L75" s="13">
        <v>44227</v>
      </c>
      <c r="M75" s="14">
        <v>44255</v>
      </c>
      <c r="N75" s="13">
        <v>44286</v>
      </c>
      <c r="O75" s="14">
        <v>44316</v>
      </c>
      <c r="P75" s="13">
        <v>44347</v>
      </c>
      <c r="Q75" s="14">
        <v>44377</v>
      </c>
      <c r="R75" s="13">
        <v>44408</v>
      </c>
      <c r="S75" s="14">
        <v>44439</v>
      </c>
      <c r="T75" s="13">
        <v>44469</v>
      </c>
      <c r="U75" s="13">
        <v>44500</v>
      </c>
      <c r="V75" s="14">
        <v>44530</v>
      </c>
      <c r="W75" s="13">
        <v>44561</v>
      </c>
    </row>
    <row r="76" spans="1:23">
      <c r="A76" s="111" t="s">
        <v>110</v>
      </c>
      <c r="B76" s="111" t="s">
        <v>38</v>
      </c>
      <c r="C76" s="76">
        <v>1509842.50341206</v>
      </c>
      <c r="D76" s="76">
        <v>1605284.2143257831</v>
      </c>
      <c r="E76" s="76">
        <v>1360544.5143530739</v>
      </c>
      <c r="F76" s="76">
        <v>1554620.2006194331</v>
      </c>
      <c r="G76" s="76">
        <v>1636820.0652791909</v>
      </c>
      <c r="H76" s="76">
        <v>1455323.9624312981</v>
      </c>
      <c r="I76" s="76">
        <v>1703885.709089027</v>
      </c>
      <c r="J76" s="76">
        <v>1498322.90823758</v>
      </c>
      <c r="K76" s="76">
        <v>1369243.8706055931</v>
      </c>
      <c r="L76" s="76">
        <v>2090472.5118518011</v>
      </c>
      <c r="M76" s="76">
        <v>1513414.2304140299</v>
      </c>
      <c r="N76" s="76">
        <v>1706411.2526300531</v>
      </c>
      <c r="O76" s="76">
        <v>1732112.744598052</v>
      </c>
      <c r="P76" s="76">
        <v>1636891.325376793</v>
      </c>
      <c r="Q76" s="76">
        <v>1417591.6126080609</v>
      </c>
      <c r="R76" s="76">
        <v>1745978.864954913</v>
      </c>
      <c r="S76" s="76">
        <v>1629633.950739315</v>
      </c>
      <c r="T76" s="76">
        <v>1540525.0186893081</v>
      </c>
      <c r="U76" s="76">
        <v>1808913.4000241971</v>
      </c>
      <c r="V76" s="76">
        <v>1573864.693294175</v>
      </c>
      <c r="W76" s="76">
        <v>1478566.674967953</v>
      </c>
    </row>
    <row r="77" spans="1:23">
      <c r="A77" s="111" t="s">
        <v>110</v>
      </c>
      <c r="B77" s="111" t="s">
        <v>39</v>
      </c>
      <c r="C77" s="76">
        <v>3435009.1702518719</v>
      </c>
      <c r="D77" s="76">
        <v>3621538.4885186958</v>
      </c>
      <c r="E77" s="76">
        <v>3051028.7769716168</v>
      </c>
      <c r="F77" s="76">
        <v>3387760.4263128</v>
      </c>
      <c r="G77" s="76">
        <v>3462676.606785222</v>
      </c>
      <c r="H77" s="76">
        <v>3078441.7387058642</v>
      </c>
      <c r="I77" s="76">
        <v>3647934.759450431</v>
      </c>
      <c r="J77" s="76">
        <v>3161364.0359236929</v>
      </c>
      <c r="K77" s="76">
        <v>2940609.5058237049</v>
      </c>
      <c r="L77" s="76">
        <v>4564091.960916901</v>
      </c>
      <c r="M77" s="76">
        <v>3263401.0113335419</v>
      </c>
      <c r="N77" s="76">
        <v>3680604.6666215672</v>
      </c>
      <c r="O77" s="76">
        <v>3770249.2207712</v>
      </c>
      <c r="P77" s="76">
        <v>3532669.6341885999</v>
      </c>
      <c r="Q77" s="76">
        <v>3078087.8164698859</v>
      </c>
      <c r="R77" s="76">
        <v>3589874.3469095631</v>
      </c>
      <c r="S77" s="76">
        <v>3310065.3324030731</v>
      </c>
      <c r="T77" s="76">
        <v>3132936.0800932432</v>
      </c>
      <c r="U77" s="76">
        <v>3706129.7929884349</v>
      </c>
      <c r="V77" s="76">
        <v>3225692.0845362688</v>
      </c>
      <c r="W77" s="76">
        <v>3047867.9821797651</v>
      </c>
    </row>
    <row r="78" spans="1:23">
      <c r="A78" s="111" t="s">
        <v>110</v>
      </c>
      <c r="B78" s="111" t="s">
        <v>40</v>
      </c>
      <c r="C78" s="76">
        <v>6278906.1826738594</v>
      </c>
      <c r="D78" s="76">
        <v>6693790.9927331852</v>
      </c>
      <c r="E78" s="76">
        <v>5682597.2629336584</v>
      </c>
      <c r="F78" s="76">
        <v>6325122.3826896949</v>
      </c>
      <c r="G78" s="76">
        <v>6640861.8764545415</v>
      </c>
      <c r="H78" s="76">
        <v>5913928.3228612877</v>
      </c>
      <c r="I78" s="76">
        <v>6951560.1933486601</v>
      </c>
      <c r="J78" s="76">
        <v>6073920.9100225139</v>
      </c>
      <c r="K78" s="76">
        <v>5573206.2996559702</v>
      </c>
      <c r="L78" s="76">
        <v>8534651.6991809532</v>
      </c>
      <c r="M78" s="76">
        <v>6172967.1590960752</v>
      </c>
      <c r="N78" s="76">
        <v>6958116.3156885356</v>
      </c>
      <c r="O78" s="76">
        <v>7072058.3517827606</v>
      </c>
      <c r="P78" s="76">
        <v>6684512.3809258183</v>
      </c>
      <c r="Q78" s="76">
        <v>5809377.3063880084</v>
      </c>
      <c r="R78" s="76">
        <v>6971041.3901355145</v>
      </c>
      <c r="S78" s="76">
        <v>6502410.9610871496</v>
      </c>
      <c r="T78" s="76">
        <v>6147764.767674285</v>
      </c>
      <c r="U78" s="76">
        <v>7228342.9108762005</v>
      </c>
      <c r="V78" s="76">
        <v>6294964.9868436232</v>
      </c>
      <c r="W78" s="76">
        <v>5910730.0910684094</v>
      </c>
    </row>
    <row r="79" spans="1:23">
      <c r="A79" s="111" t="s">
        <v>110</v>
      </c>
      <c r="B79" s="111" t="s">
        <v>41</v>
      </c>
      <c r="C79" s="76">
        <v>16960379.525209539</v>
      </c>
      <c r="D79" s="76">
        <v>17958564.561117221</v>
      </c>
      <c r="E79" s="76">
        <v>15212338.147971701</v>
      </c>
      <c r="F79" s="76">
        <v>16962261.020158909</v>
      </c>
      <c r="G79" s="76">
        <v>17507214.79656294</v>
      </c>
      <c r="H79" s="76">
        <v>15667593.51576156</v>
      </c>
      <c r="I79" s="76">
        <v>18490577.10223335</v>
      </c>
      <c r="J79" s="76">
        <v>16125536.75371453</v>
      </c>
      <c r="K79" s="76">
        <v>14919652.15000223</v>
      </c>
      <c r="L79" s="76">
        <v>22858078.159290951</v>
      </c>
      <c r="M79" s="76">
        <v>16550111.185045959</v>
      </c>
      <c r="N79" s="76">
        <v>18641205.40868086</v>
      </c>
      <c r="O79" s="76">
        <v>19032322.92480443</v>
      </c>
      <c r="P79" s="76">
        <v>17892003.55119269</v>
      </c>
      <c r="Q79" s="76">
        <v>15591925.394429989</v>
      </c>
      <c r="R79" s="76">
        <v>18494433.070080221</v>
      </c>
      <c r="S79" s="76">
        <v>17101818.161329672</v>
      </c>
      <c r="T79" s="76">
        <v>16243138.43178059</v>
      </c>
      <c r="U79" s="76">
        <v>19181784.025028359</v>
      </c>
      <c r="V79" s="76">
        <v>16700829.37249312</v>
      </c>
      <c r="W79" s="76">
        <v>15766741.98966899</v>
      </c>
    </row>
    <row r="80" spans="1:23">
      <c r="A80" s="111" t="s">
        <v>110</v>
      </c>
      <c r="B80" s="111" t="s">
        <v>42</v>
      </c>
      <c r="C80" s="76">
        <v>21045401.93872216</v>
      </c>
      <c r="D80" s="76">
        <v>22180282.38737097</v>
      </c>
      <c r="E80" s="76">
        <v>18708216.963291518</v>
      </c>
      <c r="F80" s="76">
        <v>21196141.956278142</v>
      </c>
      <c r="G80" s="76">
        <v>21607780.158571489</v>
      </c>
      <c r="H80" s="76">
        <v>19305879.99465245</v>
      </c>
      <c r="I80" s="76">
        <v>22824627.335414778</v>
      </c>
      <c r="J80" s="76">
        <v>19886916.502255268</v>
      </c>
      <c r="K80" s="76">
        <v>18528215.180061352</v>
      </c>
      <c r="L80" s="76">
        <v>28513911.737783931</v>
      </c>
      <c r="M80" s="76">
        <v>20562122.73696854</v>
      </c>
      <c r="N80" s="76">
        <v>23174636.90523224</v>
      </c>
      <c r="O80" s="76">
        <v>23668295.281843189</v>
      </c>
      <c r="P80" s="76">
        <v>22162448.83948835</v>
      </c>
      <c r="Q80" s="76">
        <v>19318516.619516749</v>
      </c>
      <c r="R80" s="76">
        <v>22962761.405915361</v>
      </c>
      <c r="S80" s="76">
        <v>21105979.395644829</v>
      </c>
      <c r="T80" s="76">
        <v>20067383.88898607</v>
      </c>
      <c r="U80" s="76">
        <v>23765236.513113741</v>
      </c>
      <c r="V80" s="76">
        <v>20668828.087747429</v>
      </c>
      <c r="W80" s="76">
        <v>19610208.03681206</v>
      </c>
    </row>
    <row r="81" spans="1:23">
      <c r="A81" s="111" t="s">
        <v>110</v>
      </c>
      <c r="B81" s="111" t="s">
        <v>43</v>
      </c>
      <c r="C81" s="76">
        <v>38330882.984089091</v>
      </c>
      <c r="D81" s="76">
        <v>40524256.219220117</v>
      </c>
      <c r="E81" s="76">
        <v>34274638.766792752</v>
      </c>
      <c r="F81" s="76">
        <v>38896568.208678223</v>
      </c>
      <c r="G81" s="76">
        <v>40102829.481864937</v>
      </c>
      <c r="H81" s="76">
        <v>35807976.14203468</v>
      </c>
      <c r="I81" s="76">
        <v>42169149.898228243</v>
      </c>
      <c r="J81" s="76">
        <v>36887366.356210448</v>
      </c>
      <c r="K81" s="76">
        <v>34162184.711932413</v>
      </c>
      <c r="L81" s="76">
        <v>52354482.327064507</v>
      </c>
      <c r="M81" s="76">
        <v>37781025.535816602</v>
      </c>
      <c r="N81" s="76">
        <v>42575262.379982069</v>
      </c>
      <c r="O81" s="76">
        <v>43509972.024245501</v>
      </c>
      <c r="P81" s="76">
        <v>40881456.834946074</v>
      </c>
      <c r="Q81" s="76">
        <v>35557916.708199158</v>
      </c>
      <c r="R81" s="76">
        <v>42826460.448061094</v>
      </c>
      <c r="S81" s="76">
        <v>39569798.644342378</v>
      </c>
      <c r="T81" s="76">
        <v>37566340.263314784</v>
      </c>
      <c r="U81" s="76">
        <v>44337433.963375524</v>
      </c>
      <c r="V81" s="76">
        <v>38565007.830974713</v>
      </c>
      <c r="W81" s="76">
        <v>36481607.797620967</v>
      </c>
    </row>
    <row r="82" spans="1:23">
      <c r="A82" s="111" t="s">
        <v>110</v>
      </c>
      <c r="B82" s="111" t="s">
        <v>44</v>
      </c>
      <c r="C82" s="76">
        <v>1050154.606327391</v>
      </c>
      <c r="D82" s="76">
        <v>1113212.5901764871</v>
      </c>
      <c r="E82" s="76">
        <v>944340.50237763033</v>
      </c>
      <c r="F82" s="76">
        <v>1037835.882101162</v>
      </c>
      <c r="G82" s="76">
        <v>1060539.210794464</v>
      </c>
      <c r="H82" s="76">
        <v>952680.88335453614</v>
      </c>
      <c r="I82" s="76">
        <v>1128587.049472217</v>
      </c>
      <c r="J82" s="76">
        <v>980608.32360029593</v>
      </c>
      <c r="K82" s="76">
        <v>918337.29003052739</v>
      </c>
      <c r="L82" s="76">
        <v>1407249.557670295</v>
      </c>
      <c r="M82" s="76">
        <v>1017909.367270402</v>
      </c>
      <c r="N82" s="76">
        <v>1145052.7456886009</v>
      </c>
      <c r="O82" s="76">
        <v>1175006.3382659571</v>
      </c>
      <c r="P82" s="76">
        <v>1102699.813798367</v>
      </c>
      <c r="Q82" s="76">
        <v>965647.97580966982</v>
      </c>
      <c r="R82" s="76">
        <v>1122546.607210662</v>
      </c>
      <c r="S82" s="76">
        <v>1033102.6591484511</v>
      </c>
      <c r="T82" s="76">
        <v>984414.57890113792</v>
      </c>
      <c r="U82" s="76">
        <v>1166689.8908590709</v>
      </c>
      <c r="V82" s="76">
        <v>1015364.098072655</v>
      </c>
      <c r="W82" s="76">
        <v>964757.30081912142</v>
      </c>
    </row>
    <row r="83" spans="1:23">
      <c r="A83" s="111" t="s">
        <v>110</v>
      </c>
      <c r="B83" s="111" t="s">
        <v>45</v>
      </c>
      <c r="C83" s="76">
        <v>6120450.5695140762</v>
      </c>
      <c r="D83" s="76">
        <v>6508339.8418928273</v>
      </c>
      <c r="E83" s="76">
        <v>5569264.8822625242</v>
      </c>
      <c r="F83" s="76">
        <v>6004533.8591818986</v>
      </c>
      <c r="G83" s="76">
        <v>6273169.9997259276</v>
      </c>
      <c r="H83" s="76">
        <v>5684156.4361719918</v>
      </c>
      <c r="I83" s="76">
        <v>6719250.5235571079</v>
      </c>
      <c r="J83" s="76">
        <v>5852133.7681516949</v>
      </c>
      <c r="K83" s="76">
        <v>5383467.0817652242</v>
      </c>
      <c r="L83" s="76">
        <v>8125439.0654642954</v>
      </c>
      <c r="M83" s="76">
        <v>5990580.8224412613</v>
      </c>
      <c r="N83" s="76">
        <v>6731857.4514782587</v>
      </c>
      <c r="O83" s="76">
        <v>6865427.277757383</v>
      </c>
      <c r="P83" s="76">
        <v>6473113.0773270456</v>
      </c>
      <c r="Q83" s="76">
        <v>5665543.881018037</v>
      </c>
      <c r="R83" s="76">
        <v>6618026.3682482326</v>
      </c>
      <c r="S83" s="76">
        <v>6146599.9109009579</v>
      </c>
      <c r="T83" s="76">
        <v>5872216.4882457489</v>
      </c>
      <c r="U83" s="76">
        <v>6935153.4960410288</v>
      </c>
      <c r="V83" s="76">
        <v>6039419.6209761444</v>
      </c>
      <c r="W83" s="76">
        <v>5684836.8662746688</v>
      </c>
    </row>
    <row r="84" spans="1:23">
      <c r="A84" s="111" t="s">
        <v>110</v>
      </c>
      <c r="B84" s="111" t="s">
        <v>46</v>
      </c>
      <c r="C84" s="76">
        <v>10969658.29951109</v>
      </c>
      <c r="D84" s="76">
        <v>11722511.82284002</v>
      </c>
      <c r="E84" s="76">
        <v>10081378.016610481</v>
      </c>
      <c r="F84" s="76">
        <v>10872017.334501119</v>
      </c>
      <c r="G84" s="76">
        <v>11364370.03725829</v>
      </c>
      <c r="H84" s="76">
        <v>10309333.52310623</v>
      </c>
      <c r="I84" s="76">
        <v>12229148.02254553</v>
      </c>
      <c r="J84" s="76">
        <v>10666015.489867991</v>
      </c>
      <c r="K84" s="76">
        <v>9877332.5365863349</v>
      </c>
      <c r="L84" s="76">
        <v>14946978.66243124</v>
      </c>
      <c r="M84" s="76">
        <v>11041022.16498268</v>
      </c>
      <c r="N84" s="76">
        <v>12420768.3619841</v>
      </c>
      <c r="O84" s="76">
        <v>12631609.348561831</v>
      </c>
      <c r="P84" s="76">
        <v>11927301.77577205</v>
      </c>
      <c r="Q84" s="76">
        <v>10509288.70308922</v>
      </c>
      <c r="R84" s="76">
        <v>12247176.511648141</v>
      </c>
      <c r="S84" s="76">
        <v>11380695.29590367</v>
      </c>
      <c r="T84" s="76">
        <v>10898164.29034134</v>
      </c>
      <c r="U84" s="76">
        <v>12927697.798855189</v>
      </c>
      <c r="V84" s="76">
        <v>11269407.65660031</v>
      </c>
      <c r="W84" s="76">
        <v>10658088.939402301</v>
      </c>
    </row>
    <row r="85" spans="1:23">
      <c r="A85" s="111" t="s">
        <v>110</v>
      </c>
      <c r="B85" s="111" t="s">
        <v>47</v>
      </c>
      <c r="C85" s="76">
        <v>13466113.94841199</v>
      </c>
      <c r="D85" s="76">
        <v>14217004.904655039</v>
      </c>
      <c r="E85" s="76">
        <v>11973593.60870409</v>
      </c>
      <c r="F85" s="76">
        <v>13631219.66330852</v>
      </c>
      <c r="G85" s="76">
        <v>14004471.279626351</v>
      </c>
      <c r="H85" s="76">
        <v>12446240.357255479</v>
      </c>
      <c r="I85" s="76">
        <v>14659347.92970044</v>
      </c>
      <c r="J85" s="76">
        <v>12825476.25228582</v>
      </c>
      <c r="K85" s="76">
        <v>11904776.83738767</v>
      </c>
      <c r="L85" s="76">
        <v>18364099.493196521</v>
      </c>
      <c r="M85" s="76">
        <v>13127299.60110691</v>
      </c>
      <c r="N85" s="76">
        <v>14804148.634655241</v>
      </c>
      <c r="O85" s="76">
        <v>15209630.80710561</v>
      </c>
      <c r="P85" s="76">
        <v>14284671.388616949</v>
      </c>
      <c r="Q85" s="76">
        <v>12397342.00443469</v>
      </c>
      <c r="R85" s="76">
        <v>14916721.305112571</v>
      </c>
      <c r="S85" s="76">
        <v>13773935.654458361</v>
      </c>
      <c r="T85" s="76">
        <v>13036932.63989972</v>
      </c>
      <c r="U85" s="76">
        <v>15379100.212095769</v>
      </c>
      <c r="V85" s="76">
        <v>13387411.612919111</v>
      </c>
      <c r="W85" s="76">
        <v>12666398.778599661</v>
      </c>
    </row>
    <row r="86" spans="1:23">
      <c r="A86" s="111" t="s">
        <v>110</v>
      </c>
      <c r="B86" s="111" t="s">
        <v>48</v>
      </c>
      <c r="C86" s="76">
        <v>21700438.190428499</v>
      </c>
      <c r="D86" s="76">
        <v>22995047.794708628</v>
      </c>
      <c r="E86" s="76">
        <v>19505299.538151842</v>
      </c>
      <c r="F86" s="76">
        <v>22207489.76211343</v>
      </c>
      <c r="G86" s="76">
        <v>23071967.64760796</v>
      </c>
      <c r="H86" s="76">
        <v>20623680.39846503</v>
      </c>
      <c r="I86" s="76">
        <v>24227667.18561523</v>
      </c>
      <c r="J86" s="76">
        <v>21233838.423793249</v>
      </c>
      <c r="K86" s="76">
        <v>19550113.965018339</v>
      </c>
      <c r="L86" s="76">
        <v>29816048.469423499</v>
      </c>
      <c r="M86" s="76">
        <v>21663885.14500941</v>
      </c>
      <c r="N86" s="76">
        <v>24407371.566593241</v>
      </c>
      <c r="O86" s="76">
        <v>24785158.05588007</v>
      </c>
      <c r="P86" s="76">
        <v>23330932.524617281</v>
      </c>
      <c r="Q86" s="76">
        <v>20291204.95473427</v>
      </c>
      <c r="R86" s="76">
        <v>24672874.02451463</v>
      </c>
      <c r="S86" s="76">
        <v>22868100.7275846</v>
      </c>
      <c r="T86" s="76">
        <v>21712055.750846509</v>
      </c>
      <c r="U86" s="76">
        <v>25583389.560093269</v>
      </c>
      <c r="V86" s="76">
        <v>22251289.167289119</v>
      </c>
      <c r="W86" s="76">
        <v>20993743.348245628</v>
      </c>
    </row>
    <row r="87" spans="1:23">
      <c r="A87" s="111" t="s">
        <v>110</v>
      </c>
      <c r="B87" s="111" t="s">
        <v>49</v>
      </c>
      <c r="C87" s="76">
        <v>1321471.2103326779</v>
      </c>
      <c r="D87" s="76">
        <v>1401228.256602444</v>
      </c>
      <c r="E87" s="76">
        <v>1195420.618402329</v>
      </c>
      <c r="F87" s="76">
        <v>1314425.1849665779</v>
      </c>
      <c r="G87" s="76">
        <v>1364588.1829239391</v>
      </c>
      <c r="H87" s="76">
        <v>1228973.2764882799</v>
      </c>
      <c r="I87" s="76">
        <v>1451780.6293344209</v>
      </c>
      <c r="J87" s="76">
        <v>1262954.4953902471</v>
      </c>
      <c r="K87" s="76">
        <v>1162848.675784946</v>
      </c>
      <c r="L87" s="76">
        <v>1768581.522404864</v>
      </c>
      <c r="M87" s="76">
        <v>1298122.1922723809</v>
      </c>
      <c r="N87" s="76">
        <v>1460725.646074496</v>
      </c>
      <c r="O87" s="76">
        <v>1479016.3456051</v>
      </c>
      <c r="P87" s="76">
        <v>1391019.9628500401</v>
      </c>
      <c r="Q87" s="76">
        <v>1217179.970190743</v>
      </c>
      <c r="R87" s="76">
        <v>1433371.615100445</v>
      </c>
      <c r="S87" s="76">
        <v>1327993.6703609701</v>
      </c>
      <c r="T87" s="76">
        <v>1265400.9967990599</v>
      </c>
      <c r="U87" s="76">
        <v>1495031.190121626</v>
      </c>
      <c r="V87" s="76">
        <v>1301058.22885845</v>
      </c>
      <c r="W87" s="76">
        <v>1225418.6904956021</v>
      </c>
    </row>
    <row r="88" spans="1:23">
      <c r="A88" s="111" t="s">
        <v>110</v>
      </c>
      <c r="B88" s="111" t="s">
        <v>50</v>
      </c>
      <c r="C88" s="76">
        <v>2412941.2462148401</v>
      </c>
      <c r="D88" s="76">
        <v>2564443.5230593951</v>
      </c>
      <c r="E88" s="76">
        <v>2196411.2473757742</v>
      </c>
      <c r="F88" s="76">
        <v>2377016.7047887999</v>
      </c>
      <c r="G88" s="76">
        <v>2451824.7232215442</v>
      </c>
      <c r="H88" s="76">
        <v>2232405.141282639</v>
      </c>
      <c r="I88" s="76">
        <v>2650620.0340961502</v>
      </c>
      <c r="J88" s="76">
        <v>2306922.6800833619</v>
      </c>
      <c r="K88" s="76">
        <v>2149635.2874194751</v>
      </c>
      <c r="L88" s="76">
        <v>3245273.605645861</v>
      </c>
      <c r="M88" s="76">
        <v>2384907.5108008729</v>
      </c>
      <c r="N88" s="76">
        <v>2678895.342530678</v>
      </c>
      <c r="O88" s="76">
        <v>2747793.3939136961</v>
      </c>
      <c r="P88" s="76">
        <v>2585583.0803138399</v>
      </c>
      <c r="Q88" s="76">
        <v>2271226.2997689839</v>
      </c>
      <c r="R88" s="76">
        <v>2644861.2720881258</v>
      </c>
      <c r="S88" s="76">
        <v>2440024.4543175739</v>
      </c>
      <c r="T88" s="76">
        <v>2342401.3645964512</v>
      </c>
      <c r="U88" s="76">
        <v>2779609.1251697792</v>
      </c>
      <c r="V88" s="76">
        <v>2418195.1483823229</v>
      </c>
      <c r="W88" s="76">
        <v>2295438.4500589962</v>
      </c>
    </row>
    <row r="89" spans="1:23">
      <c r="A89" s="111" t="s">
        <v>110</v>
      </c>
      <c r="B89" s="111" t="s">
        <v>51</v>
      </c>
      <c r="C89" s="76">
        <v>2884953.5051676752</v>
      </c>
      <c r="D89" s="76">
        <v>3062170.9795348402</v>
      </c>
      <c r="E89" s="76">
        <v>2608746.398180292</v>
      </c>
      <c r="F89" s="76">
        <v>2936537.258291061</v>
      </c>
      <c r="G89" s="76">
        <v>3040184.8844508501</v>
      </c>
      <c r="H89" s="76">
        <v>2737440.952915227</v>
      </c>
      <c r="I89" s="76">
        <v>3237927.8041821462</v>
      </c>
      <c r="J89" s="76">
        <v>2835628.86529392</v>
      </c>
      <c r="K89" s="76">
        <v>2630266.187317939</v>
      </c>
      <c r="L89" s="76">
        <v>4005013.2124242731</v>
      </c>
      <c r="M89" s="76">
        <v>2921006.2537550712</v>
      </c>
      <c r="N89" s="76">
        <v>3290673.3939346229</v>
      </c>
      <c r="O89" s="76">
        <v>3354607.8620257769</v>
      </c>
      <c r="P89" s="76">
        <v>3157480.6851993199</v>
      </c>
      <c r="Q89" s="76">
        <v>2762499.9718803172</v>
      </c>
      <c r="R89" s="76">
        <v>3318743.185535403</v>
      </c>
      <c r="S89" s="76">
        <v>3069663.217405098</v>
      </c>
      <c r="T89" s="76">
        <v>2931483.20486086</v>
      </c>
      <c r="U89" s="76">
        <v>3474492.261951935</v>
      </c>
      <c r="V89" s="76">
        <v>3023304.586287586</v>
      </c>
      <c r="W89" s="76">
        <v>2866867.6561691002</v>
      </c>
    </row>
    <row r="90" spans="1:23">
      <c r="A90" s="111" t="s">
        <v>110</v>
      </c>
      <c r="B90" s="111" t="s">
        <v>52</v>
      </c>
      <c r="C90" s="76">
        <v>5083125.7747358987</v>
      </c>
      <c r="D90" s="76">
        <v>5389816.2089653239</v>
      </c>
      <c r="E90" s="76">
        <v>4570518.5206628209</v>
      </c>
      <c r="F90" s="76">
        <v>5103868.6903952239</v>
      </c>
      <c r="G90" s="76">
        <v>5310458.1365800174</v>
      </c>
      <c r="H90" s="76">
        <v>4747795.3176212683</v>
      </c>
      <c r="I90" s="76">
        <v>5592670.7440800518</v>
      </c>
      <c r="J90" s="76">
        <v>4890158.0314719677</v>
      </c>
      <c r="K90" s="76">
        <v>4503910.1281563332</v>
      </c>
      <c r="L90" s="76">
        <v>6884412.8505398585</v>
      </c>
      <c r="M90" s="76">
        <v>4988915.6863604644</v>
      </c>
      <c r="N90" s="76">
        <v>5620093.3273091028</v>
      </c>
      <c r="O90" s="76">
        <v>5737579.777494844</v>
      </c>
      <c r="P90" s="76">
        <v>5404630.6268656859</v>
      </c>
      <c r="Q90" s="76">
        <v>4701425.4323469894</v>
      </c>
      <c r="R90" s="76">
        <v>5623948.6370091746</v>
      </c>
      <c r="S90" s="76">
        <v>5220042.163837431</v>
      </c>
      <c r="T90" s="76">
        <v>4952368.3225617763</v>
      </c>
      <c r="U90" s="76">
        <v>5838029.53253992</v>
      </c>
      <c r="V90" s="76">
        <v>5083113.42394883</v>
      </c>
      <c r="W90" s="76">
        <v>4789240.6755307484</v>
      </c>
    </row>
    <row r="91" spans="1:23">
      <c r="A91" s="111" t="s">
        <v>110</v>
      </c>
      <c r="B91" s="111" t="s">
        <v>53</v>
      </c>
      <c r="C91" s="76">
        <v>8527033.5520459972</v>
      </c>
      <c r="D91" s="76">
        <v>9027309.2295928281</v>
      </c>
      <c r="E91" s="76">
        <v>7643796.326126446</v>
      </c>
      <c r="F91" s="76">
        <v>8509413.3947552461</v>
      </c>
      <c r="G91" s="76">
        <v>8758642.3565527219</v>
      </c>
      <c r="H91" s="76">
        <v>7837884.8024744289</v>
      </c>
      <c r="I91" s="76">
        <v>9246975.1647969764</v>
      </c>
      <c r="J91" s="76">
        <v>8066031.6231508628</v>
      </c>
      <c r="K91" s="76">
        <v>7486992.6124224244</v>
      </c>
      <c r="L91" s="76">
        <v>11471497.65142256</v>
      </c>
      <c r="M91" s="76">
        <v>8286725.7054869914</v>
      </c>
      <c r="N91" s="76">
        <v>9330007.7446357682</v>
      </c>
      <c r="O91" s="76">
        <v>9556450.1555685643</v>
      </c>
      <c r="P91" s="76">
        <v>8979765.924745502</v>
      </c>
      <c r="Q91" s="76">
        <v>7827411.0858462844</v>
      </c>
      <c r="R91" s="76">
        <v>9257522.6843828466</v>
      </c>
      <c r="S91" s="76">
        <v>8550291.4560978301</v>
      </c>
      <c r="T91" s="76">
        <v>8121582.814908796</v>
      </c>
      <c r="U91" s="76">
        <v>9590216.0109456833</v>
      </c>
      <c r="V91" s="76">
        <v>8350832.0793855852</v>
      </c>
      <c r="W91" s="76">
        <v>7896602.2710384121</v>
      </c>
    </row>
    <row r="92" spans="1:23">
      <c r="A92" s="111" t="s">
        <v>110</v>
      </c>
      <c r="B92" s="111" t="s">
        <v>54</v>
      </c>
      <c r="C92" s="76">
        <v>4672409.2500119247</v>
      </c>
      <c r="D92" s="76">
        <v>4938208.1776812254</v>
      </c>
      <c r="E92" s="76">
        <v>4173554.584773236</v>
      </c>
      <c r="F92" s="76">
        <v>4635112.8404043065</v>
      </c>
      <c r="G92" s="76">
        <v>4791306.635589622</v>
      </c>
      <c r="H92" s="76">
        <v>4276243.7602179917</v>
      </c>
      <c r="I92" s="76">
        <v>5037730.824965192</v>
      </c>
      <c r="J92" s="76">
        <v>4375462.7713071909</v>
      </c>
      <c r="K92" s="76">
        <v>4018240.9636512371</v>
      </c>
      <c r="L92" s="76">
        <v>6154055.0096042827</v>
      </c>
      <c r="M92" s="76">
        <v>4470698.6512269061</v>
      </c>
      <c r="N92" s="76">
        <v>5033675.0115310485</v>
      </c>
      <c r="O92" s="76">
        <v>5098865.7158041392</v>
      </c>
      <c r="P92" s="76">
        <v>4788209.7221485507</v>
      </c>
      <c r="Q92" s="76">
        <v>4158580.9043213609</v>
      </c>
      <c r="R92" s="76">
        <v>4915236.6137941461</v>
      </c>
      <c r="S92" s="76">
        <v>4545544.0353684956</v>
      </c>
      <c r="T92" s="76">
        <v>4304255.163468047</v>
      </c>
      <c r="U92" s="76">
        <v>5067952.0096486192</v>
      </c>
      <c r="V92" s="76">
        <v>4410289.655716015</v>
      </c>
      <c r="W92" s="76">
        <v>4139796.9634311199</v>
      </c>
    </row>
    <row r="93" spans="1:23">
      <c r="A93" s="111" t="s">
        <v>110</v>
      </c>
      <c r="B93" s="111" t="s">
        <v>55</v>
      </c>
      <c r="C93" s="76">
        <v>2176656.4550775611</v>
      </c>
      <c r="D93" s="76">
        <v>2291300.1981506799</v>
      </c>
      <c r="E93" s="76">
        <v>1930501.3206527929</v>
      </c>
      <c r="F93" s="76">
        <v>2232062.9921084978</v>
      </c>
      <c r="G93" s="76">
        <v>2284872.1259042178</v>
      </c>
      <c r="H93" s="76">
        <v>2037985.9821818429</v>
      </c>
      <c r="I93" s="76">
        <v>2397338.7054475169</v>
      </c>
      <c r="J93" s="76">
        <v>2102694.6703694682</v>
      </c>
      <c r="K93" s="76">
        <v>1950960.9595321571</v>
      </c>
      <c r="L93" s="76">
        <v>2999012.231537058</v>
      </c>
      <c r="M93" s="76">
        <v>2143019.5960114859</v>
      </c>
      <c r="N93" s="76">
        <v>2417957.0186432358</v>
      </c>
      <c r="O93" s="76">
        <v>2489502.5030080662</v>
      </c>
      <c r="P93" s="76">
        <v>2335738.4274765491</v>
      </c>
      <c r="Q93" s="76">
        <v>2022761.833933454</v>
      </c>
      <c r="R93" s="76">
        <v>2475439.312164641</v>
      </c>
      <c r="S93" s="76">
        <v>2277569.2949576131</v>
      </c>
      <c r="T93" s="76">
        <v>2162062.224829853</v>
      </c>
      <c r="U93" s="76">
        <v>2549535.3334104521</v>
      </c>
      <c r="V93" s="76">
        <v>2216571.3305856199</v>
      </c>
      <c r="W93" s="76">
        <v>2100097.6049240902</v>
      </c>
    </row>
    <row r="94" spans="1:23">
      <c r="A94" s="111" t="s">
        <v>110</v>
      </c>
      <c r="B94" s="111" t="s">
        <v>56</v>
      </c>
      <c r="C94" s="76">
        <v>5089953.5087728342</v>
      </c>
      <c r="D94" s="76">
        <v>5367023.3248905633</v>
      </c>
      <c r="E94" s="76">
        <v>4507800.5130011402</v>
      </c>
      <c r="F94" s="76">
        <v>5271206.2201957377</v>
      </c>
      <c r="G94" s="76">
        <v>5460669.8260552082</v>
      </c>
      <c r="H94" s="76">
        <v>4823469.7560984986</v>
      </c>
      <c r="I94" s="76">
        <v>5664370.6705672406</v>
      </c>
      <c r="J94" s="76">
        <v>4978553.1902574804</v>
      </c>
      <c r="K94" s="76">
        <v>4589253.108788196</v>
      </c>
      <c r="L94" s="76">
        <v>7096628.6540643042</v>
      </c>
      <c r="M94" s="76">
        <v>5048653.1527764257</v>
      </c>
      <c r="N94" s="76">
        <v>5703698.3575300789</v>
      </c>
      <c r="O94" s="76">
        <v>5847287.1261916533</v>
      </c>
      <c r="P94" s="76">
        <v>5499523.5078761848</v>
      </c>
      <c r="Q94" s="76">
        <v>4747141.9141760468</v>
      </c>
      <c r="R94" s="76">
        <v>5883752.0563298026</v>
      </c>
      <c r="S94" s="76">
        <v>5453903.7270679874</v>
      </c>
      <c r="T94" s="76">
        <v>5144624.0624067057</v>
      </c>
      <c r="U94" s="76">
        <v>6056130.8061643606</v>
      </c>
      <c r="V94" s="76">
        <v>5264082.6718094973</v>
      </c>
      <c r="W94" s="76">
        <v>4971130.3204929661</v>
      </c>
    </row>
    <row r="95" spans="1:23">
      <c r="A95" s="111" t="s">
        <v>110</v>
      </c>
      <c r="B95" s="111" t="s">
        <v>57</v>
      </c>
      <c r="C95" s="76">
        <v>6190192.1338359909</v>
      </c>
      <c r="D95" s="76">
        <v>6555824.6158601958</v>
      </c>
      <c r="E95" s="76">
        <v>5554711.2498420896</v>
      </c>
      <c r="F95" s="76">
        <v>6252289.1639532829</v>
      </c>
      <c r="G95" s="76">
        <v>6439303.8493106086</v>
      </c>
      <c r="H95" s="76">
        <v>5767983.9074227568</v>
      </c>
      <c r="I95" s="76">
        <v>6793334.4527072366</v>
      </c>
      <c r="J95" s="76">
        <v>5938445.0592126306</v>
      </c>
      <c r="K95" s="76">
        <v>5506305.0250035478</v>
      </c>
      <c r="L95" s="76">
        <v>8411792.70833713</v>
      </c>
      <c r="M95" s="76">
        <v>6085716.1718592262</v>
      </c>
      <c r="N95" s="76">
        <v>6852246.6756115947</v>
      </c>
      <c r="O95" s="76">
        <v>7008374.0736074289</v>
      </c>
      <c r="P95" s="76">
        <v>6588354.8788238186</v>
      </c>
      <c r="Q95" s="76">
        <v>5737119.698307965</v>
      </c>
      <c r="R95" s="76">
        <v>6871937.6563391648</v>
      </c>
      <c r="S95" s="76">
        <v>6343929.679597782</v>
      </c>
      <c r="T95" s="76">
        <v>6031076.4452651907</v>
      </c>
      <c r="U95" s="76">
        <v>7116798.6685542054</v>
      </c>
      <c r="V95" s="76">
        <v>6193297.0471930988</v>
      </c>
      <c r="W95" s="76">
        <v>5858925.1478959648</v>
      </c>
    </row>
    <row r="96" spans="1:23">
      <c r="A96" s="111" t="s">
        <v>110</v>
      </c>
      <c r="B96" s="111" t="s">
        <v>58</v>
      </c>
      <c r="C96" s="76">
        <v>277634.27073274401</v>
      </c>
      <c r="D96" s="76">
        <v>295619.69683373329</v>
      </c>
      <c r="E96" s="76">
        <v>247376.7879876006</v>
      </c>
      <c r="F96" s="76">
        <v>262895.98770571238</v>
      </c>
      <c r="G96" s="76">
        <v>271685.14484817837</v>
      </c>
      <c r="H96" s="76">
        <v>237399.40216439471</v>
      </c>
      <c r="I96" s="76">
        <v>278551.19291688228</v>
      </c>
      <c r="J96" s="76">
        <v>235563.92422139691</v>
      </c>
      <c r="K96" s="76">
        <v>216735.65139988941</v>
      </c>
      <c r="L96" s="76">
        <v>335919.37057124102</v>
      </c>
      <c r="M96" s="76">
        <v>242254.18278952109</v>
      </c>
      <c r="N96" s="76">
        <v>271077.97372731398</v>
      </c>
      <c r="O96" s="76">
        <v>266382.22842217359</v>
      </c>
      <c r="P96" s="76">
        <v>248532.98427693019</v>
      </c>
      <c r="Q96" s="76">
        <v>215976.6965319241</v>
      </c>
      <c r="R96" s="76">
        <v>240199.49503835331</v>
      </c>
      <c r="S96" s="76">
        <v>222134.30850827351</v>
      </c>
      <c r="T96" s="76">
        <v>206283.0758915107</v>
      </c>
      <c r="U96" s="76">
        <v>240732.63760778011</v>
      </c>
      <c r="V96" s="76">
        <v>208599.46729777701</v>
      </c>
      <c r="W96" s="76">
        <v>193050.3579956571</v>
      </c>
    </row>
    <row r="97" spans="1:23">
      <c r="A97" s="111" t="s">
        <v>110</v>
      </c>
      <c r="B97" s="111" t="s">
        <v>59</v>
      </c>
      <c r="C97" s="76">
        <v>3789483.7466212851</v>
      </c>
      <c r="D97" s="76">
        <v>4004655.7675995412</v>
      </c>
      <c r="E97" s="76">
        <v>3383495.7894950961</v>
      </c>
      <c r="F97" s="76">
        <v>3705701.588465807</v>
      </c>
      <c r="G97" s="76">
        <v>3800629.9641741319</v>
      </c>
      <c r="H97" s="76">
        <v>3396547.4510781332</v>
      </c>
      <c r="I97" s="76">
        <v>4019521.4666254949</v>
      </c>
      <c r="J97" s="76">
        <v>3482781.5780228572</v>
      </c>
      <c r="K97" s="76">
        <v>3234419.8437909358</v>
      </c>
      <c r="L97" s="76">
        <v>4980251.0235979389</v>
      </c>
      <c r="M97" s="76">
        <v>3591056.5611199518</v>
      </c>
      <c r="N97" s="76">
        <v>4042953.7284682752</v>
      </c>
      <c r="O97" s="76">
        <v>4136991.5116439848</v>
      </c>
      <c r="P97" s="76">
        <v>3879440.042256901</v>
      </c>
      <c r="Q97" s="76">
        <v>3383333.3138744729</v>
      </c>
      <c r="R97" s="76">
        <v>3918942.358950498</v>
      </c>
      <c r="S97" s="76">
        <v>3615661.911779989</v>
      </c>
      <c r="T97" s="76">
        <v>3429757.300018894</v>
      </c>
      <c r="U97" s="76">
        <v>4053096.1696043168</v>
      </c>
      <c r="V97" s="76">
        <v>3528836.3829708518</v>
      </c>
      <c r="W97" s="76">
        <v>3330326.1542586992</v>
      </c>
    </row>
    <row r="98" spans="1:23">
      <c r="A98" s="111" t="s">
        <v>110</v>
      </c>
      <c r="B98" s="111" t="s">
        <v>6</v>
      </c>
      <c r="C98" s="77">
        <v>183293092.572101</v>
      </c>
      <c r="D98" s="77">
        <v>194037433.7963298</v>
      </c>
      <c r="E98" s="77">
        <v>164375574.3369205</v>
      </c>
      <c r="F98" s="77">
        <v>184676100.7219736</v>
      </c>
      <c r="G98" s="77">
        <v>190706866.99014241</v>
      </c>
      <c r="H98" s="77">
        <v>170569365.02474591</v>
      </c>
      <c r="I98" s="77">
        <v>201122557.39837429</v>
      </c>
      <c r="J98" s="77">
        <v>175666696.6128445</v>
      </c>
      <c r="K98" s="77">
        <v>162576707.87213641</v>
      </c>
      <c r="L98" s="77">
        <v>248927941.4844242</v>
      </c>
      <c r="M98" s="77">
        <v>180144814.6239447</v>
      </c>
      <c r="N98" s="77">
        <v>202947439.90923101</v>
      </c>
      <c r="O98" s="77">
        <v>207174693.06890139</v>
      </c>
      <c r="P98" s="77">
        <v>194766980.98908329</v>
      </c>
      <c r="Q98" s="77">
        <v>169647100.09787631</v>
      </c>
      <c r="R98" s="77">
        <v>202751849.22952351</v>
      </c>
      <c r="S98" s="77">
        <v>187488898.61284149</v>
      </c>
      <c r="T98" s="77">
        <v>178093167.17437989</v>
      </c>
      <c r="U98" s="77">
        <v>210281495.30906951</v>
      </c>
      <c r="V98" s="77">
        <v>182990259.2341823</v>
      </c>
      <c r="W98" s="77">
        <v>172930442.09795079</v>
      </c>
    </row>
    <row r="99" spans="1:23">
      <c r="A99" s="111" t="s">
        <v>111</v>
      </c>
      <c r="B99" s="111" t="s">
        <v>38</v>
      </c>
      <c r="C99" s="76">
        <v>1132381.8775590451</v>
      </c>
      <c r="D99" s="76">
        <v>1203963.1607443369</v>
      </c>
      <c r="E99" s="76">
        <v>1114796.1614480501</v>
      </c>
      <c r="F99" s="76">
        <v>1315937.41794308</v>
      </c>
      <c r="G99" s="76">
        <v>1423212.489228904</v>
      </c>
      <c r="H99" s="76">
        <v>1293890.2190464691</v>
      </c>
      <c r="I99" s="76">
        <v>1543230.7916232049</v>
      </c>
      <c r="J99" s="76">
        <v>1378240.9094306061</v>
      </c>
      <c r="K99" s="76">
        <v>1275967.375303634</v>
      </c>
      <c r="L99" s="76">
        <v>1969425.296980778</v>
      </c>
      <c r="M99" s="76">
        <v>1438926.0991306461</v>
      </c>
      <c r="N99" s="76">
        <v>1635022.15410916</v>
      </c>
      <c r="O99" s="76">
        <v>1670518.054510656</v>
      </c>
      <c r="P99" s="76">
        <v>1587414.0369747509</v>
      </c>
      <c r="Q99" s="76">
        <v>1381170.2572186899</v>
      </c>
      <c r="R99" s="76">
        <v>1707849.2098760561</v>
      </c>
      <c r="S99" s="76">
        <v>1599383.427986925</v>
      </c>
      <c r="T99" s="76">
        <v>1516218.066786861</v>
      </c>
      <c r="U99" s="76">
        <v>1784652.972634082</v>
      </c>
      <c r="V99" s="76">
        <v>1555922.852852246</v>
      </c>
      <c r="W99" s="76">
        <v>1464239.5372182161</v>
      </c>
    </row>
    <row r="100" spans="1:23">
      <c r="A100" s="111" t="s">
        <v>111</v>
      </c>
      <c r="B100" s="111" t="s">
        <v>39</v>
      </c>
      <c r="C100" s="76">
        <v>3263258.7117392779</v>
      </c>
      <c r="D100" s="76">
        <v>3440461.5640927609</v>
      </c>
      <c r="E100" s="76">
        <v>2965218.592619291</v>
      </c>
      <c r="F100" s="76">
        <v>3316299.854820264</v>
      </c>
      <c r="G100" s="76">
        <v>3407895.9807794411</v>
      </c>
      <c r="H100" s="76">
        <v>3041915.3059663358</v>
      </c>
      <c r="I100" s="76">
        <v>3615472.0587712391</v>
      </c>
      <c r="J100" s="76">
        <v>3140264.477981295</v>
      </c>
      <c r="K100" s="76">
        <v>2925889.856342725</v>
      </c>
      <c r="L100" s="76">
        <v>4546957.2902651345</v>
      </c>
      <c r="M100" s="76">
        <v>3254212.3322908101</v>
      </c>
      <c r="N100" s="76">
        <v>3672832.1246828092</v>
      </c>
      <c r="O100" s="76">
        <v>3764277.833694417</v>
      </c>
      <c r="P100" s="76">
        <v>3528473.3059292012</v>
      </c>
      <c r="Q100" s="76">
        <v>3075345.5560351368</v>
      </c>
      <c r="R100" s="76">
        <v>3587475.689616248</v>
      </c>
      <c r="S100" s="76">
        <v>3308406.560065174</v>
      </c>
      <c r="T100" s="76">
        <v>3131758.574398296</v>
      </c>
      <c r="U100" s="76">
        <v>3705085.088717612</v>
      </c>
      <c r="V100" s="76">
        <v>3225010.1276529478</v>
      </c>
      <c r="W100" s="76">
        <v>3047384.710413096</v>
      </c>
    </row>
    <row r="101" spans="1:23">
      <c r="A101" s="111" t="s">
        <v>111</v>
      </c>
      <c r="B101" s="111" t="s">
        <v>40</v>
      </c>
      <c r="C101" s="76">
        <v>5651015.5644064732</v>
      </c>
      <c r="D101" s="76">
        <v>6024411.8934598668</v>
      </c>
      <c r="E101" s="76">
        <v>5362951.1668936396</v>
      </c>
      <c r="F101" s="76">
        <v>6058281.2821699725</v>
      </c>
      <c r="G101" s="76">
        <v>6430740.8561448473</v>
      </c>
      <c r="H101" s="76">
        <v>5773588.0316058882</v>
      </c>
      <c r="I101" s="76">
        <v>6827837.3568996564</v>
      </c>
      <c r="J101" s="76">
        <v>5992843.8529533045</v>
      </c>
      <c r="K101" s="76">
        <v>5517411.3067787075</v>
      </c>
      <c r="L101" s="76">
        <v>8470569.5346473474</v>
      </c>
      <c r="M101" s="76">
        <v>6138205.0114045907</v>
      </c>
      <c r="N101" s="76">
        <v>6928728.6167765046</v>
      </c>
      <c r="O101" s="76">
        <v>7049656.6507941717</v>
      </c>
      <c r="P101" s="76">
        <v>6668631.8083792552</v>
      </c>
      <c r="Q101" s="76">
        <v>5799026.1881043799</v>
      </c>
      <c r="R101" s="76">
        <v>6961725.6661537867</v>
      </c>
      <c r="S101" s="76">
        <v>6495893.8574358635</v>
      </c>
      <c r="T101" s="76">
        <v>6143143.5255933357</v>
      </c>
      <c r="U101" s="76">
        <v>7224267.7806828357</v>
      </c>
      <c r="V101" s="76">
        <v>6292303.2977607632</v>
      </c>
      <c r="W101" s="76">
        <v>5908855.6732851481</v>
      </c>
    </row>
    <row r="102" spans="1:23">
      <c r="A102" s="111" t="s">
        <v>111</v>
      </c>
      <c r="B102" s="111" t="s">
        <v>41</v>
      </c>
      <c r="C102" s="76">
        <v>15264341.572688591</v>
      </c>
      <c r="D102" s="76">
        <v>16162708.105005501</v>
      </c>
      <c r="E102" s="76">
        <v>14356644.127148289</v>
      </c>
      <c r="F102" s="76">
        <v>16246665.633370951</v>
      </c>
      <c r="G102" s="76">
        <v>16953275.578390449</v>
      </c>
      <c r="H102" s="76">
        <v>15295794.177448081</v>
      </c>
      <c r="I102" s="76">
        <v>18161484.555662841</v>
      </c>
      <c r="J102" s="76">
        <v>15910286.82158334</v>
      </c>
      <c r="K102" s="76">
        <v>14770287.16319168</v>
      </c>
      <c r="L102" s="76">
        <v>22686448.996537149</v>
      </c>
      <c r="M102" s="76">
        <v>16456911.69207971</v>
      </c>
      <c r="N102" s="76">
        <v>18562474.02405706</v>
      </c>
      <c r="O102" s="76">
        <v>18972035.468724228</v>
      </c>
      <c r="P102" s="76">
        <v>17849497.04597491</v>
      </c>
      <c r="Q102" s="76">
        <v>15564143.78281909</v>
      </c>
      <c r="R102" s="76">
        <v>18469718.10655652</v>
      </c>
      <c r="S102" s="76">
        <v>17084677.70031454</v>
      </c>
      <c r="T102" s="76">
        <v>16230928.55100533</v>
      </c>
      <c r="U102" s="76">
        <v>19170969.89124877</v>
      </c>
      <c r="V102" s="76">
        <v>16693767.78989364</v>
      </c>
      <c r="W102" s="76">
        <v>15761742.021625411</v>
      </c>
    </row>
    <row r="103" spans="1:23">
      <c r="A103" s="111" t="s">
        <v>111</v>
      </c>
      <c r="B103" s="111" t="s">
        <v>42</v>
      </c>
      <c r="C103" s="76">
        <v>20414039.880560491</v>
      </c>
      <c r="D103" s="76">
        <v>21514873.91574984</v>
      </c>
      <c r="E103" s="76">
        <v>18392515.80203598</v>
      </c>
      <c r="F103" s="76">
        <v>20927878.284644</v>
      </c>
      <c r="G103" s="76">
        <v>21402675.057847548</v>
      </c>
      <c r="H103" s="76">
        <v>19168438.720081151</v>
      </c>
      <c r="I103" s="76">
        <v>22702758.53662926</v>
      </c>
      <c r="J103" s="76">
        <v>19807279.014968101</v>
      </c>
      <c r="K103" s="76">
        <v>18472567.771096941</v>
      </c>
      <c r="L103" s="76">
        <v>28449682.99426112</v>
      </c>
      <c r="M103" s="76">
        <v>20527384.974932361</v>
      </c>
      <c r="N103" s="76">
        <v>23145273.38696662</v>
      </c>
      <c r="O103" s="76">
        <v>23645803.52424847</v>
      </c>
      <c r="P103" s="76">
        <v>22146653.265037362</v>
      </c>
      <c r="Q103" s="76">
        <v>19308190.129771989</v>
      </c>
      <c r="R103" s="76">
        <v>22953555.546913348</v>
      </c>
      <c r="S103" s="76">
        <v>21099633.294658288</v>
      </c>
      <c r="T103" s="76">
        <v>20062858.525261849</v>
      </c>
      <c r="U103" s="76">
        <v>23761217.067686439</v>
      </c>
      <c r="V103" s="76">
        <v>20666206.278371599</v>
      </c>
      <c r="W103" s="76">
        <v>19608342.393036511</v>
      </c>
    </row>
    <row r="104" spans="1:23">
      <c r="A104" s="111" t="s">
        <v>111</v>
      </c>
      <c r="B104" s="111" t="s">
        <v>43</v>
      </c>
      <c r="C104" s="76">
        <v>34497794.685680181</v>
      </c>
      <c r="D104" s="76">
        <v>36471830.597298108</v>
      </c>
      <c r="E104" s="76">
        <v>32346690.33616066</v>
      </c>
      <c r="F104" s="76">
        <v>37255619.237374611</v>
      </c>
      <c r="G104" s="76">
        <v>38833950.892790303</v>
      </c>
      <c r="H104" s="76">
        <v>34958236.083195381</v>
      </c>
      <c r="I104" s="76">
        <v>41418629.627822757</v>
      </c>
      <c r="J104" s="76">
        <v>36394979.453005902</v>
      </c>
      <c r="K104" s="76">
        <v>33820177.122370973</v>
      </c>
      <c r="L104" s="76">
        <v>51961380.33898025</v>
      </c>
      <c r="M104" s="76">
        <v>37568267.302091584</v>
      </c>
      <c r="N104" s="76">
        <v>42395445.180159964</v>
      </c>
      <c r="O104" s="76">
        <v>43372148.305205718</v>
      </c>
      <c r="P104" s="76">
        <v>40784333.678599</v>
      </c>
      <c r="Q104" s="76">
        <v>35494559.797061503</v>
      </c>
      <c r="R104" s="76">
        <v>42769229.474621013</v>
      </c>
      <c r="S104" s="76">
        <v>39530139.434740119</v>
      </c>
      <c r="T104" s="76">
        <v>37538101.845123358</v>
      </c>
      <c r="U104" s="76">
        <v>44312437.80338861</v>
      </c>
      <c r="V104" s="76">
        <v>38548701.455873556</v>
      </c>
      <c r="W104" s="76">
        <v>36470038.706601053</v>
      </c>
    </row>
    <row r="105" spans="1:23">
      <c r="A105" s="111" t="s">
        <v>111</v>
      </c>
      <c r="B105" s="111" t="s">
        <v>44</v>
      </c>
      <c r="C105" s="76">
        <v>787615.95474554342</v>
      </c>
      <c r="D105" s="76">
        <v>834909.44263236527</v>
      </c>
      <c r="E105" s="76">
        <v>773768.99913567083</v>
      </c>
      <c r="F105" s="76">
        <v>878495.641827318</v>
      </c>
      <c r="G105" s="76">
        <v>922137.18669326918</v>
      </c>
      <c r="H105" s="76">
        <v>847003.49108913599</v>
      </c>
      <c r="I105" s="76">
        <v>1022175.534709943</v>
      </c>
      <c r="J105" s="76">
        <v>902018.18331926083</v>
      </c>
      <c r="K105" s="76">
        <v>855777.73744968534</v>
      </c>
      <c r="L105" s="76">
        <v>1325763.846368799</v>
      </c>
      <c r="M105" s="76">
        <v>967809.29218185181</v>
      </c>
      <c r="N105" s="76">
        <v>1097148.535523793</v>
      </c>
      <c r="O105" s="76">
        <v>1133222.596715685</v>
      </c>
      <c r="P105" s="76">
        <v>1069369.19748783</v>
      </c>
      <c r="Q105" s="76">
        <v>940838.14497038804</v>
      </c>
      <c r="R105" s="76">
        <v>1098031.811641251</v>
      </c>
      <c r="S105" s="76">
        <v>1013925.410489666</v>
      </c>
      <c r="T105" s="76">
        <v>968882.13539575716</v>
      </c>
      <c r="U105" s="76">
        <v>1151042.709858815</v>
      </c>
      <c r="V105" s="76">
        <v>1003789.0873899061</v>
      </c>
      <c r="W105" s="76">
        <v>955408.91567159374</v>
      </c>
    </row>
    <row r="106" spans="1:23">
      <c r="A106" s="111" t="s">
        <v>111</v>
      </c>
      <c r="B106" s="111" t="s">
        <v>45</v>
      </c>
      <c r="C106" s="76">
        <v>5814428.0410383726</v>
      </c>
      <c r="D106" s="76">
        <v>6182922.8497981858</v>
      </c>
      <c r="E106" s="76">
        <v>5412629.307448891</v>
      </c>
      <c r="F106" s="76">
        <v>5877875.7230897807</v>
      </c>
      <c r="G106" s="76">
        <v>6173926.4899646379</v>
      </c>
      <c r="H106" s="76">
        <v>5616712.5878326464</v>
      </c>
      <c r="I106" s="76">
        <v>6659456.4118423481</v>
      </c>
      <c r="J106" s="76">
        <v>5813075.4901031479</v>
      </c>
      <c r="K106" s="76">
        <v>5356519.3526366064</v>
      </c>
      <c r="L106" s="76">
        <v>8094934.2633086992</v>
      </c>
      <c r="M106" s="76">
        <v>5973713.2893781196</v>
      </c>
      <c r="N106" s="76">
        <v>6717641.4057176625</v>
      </c>
      <c r="O106" s="76">
        <v>6854553.693195085</v>
      </c>
      <c r="P106" s="76">
        <v>6465423.9045072058</v>
      </c>
      <c r="Q106" s="76">
        <v>5660496.4627010152</v>
      </c>
      <c r="R106" s="76">
        <v>6613604.3813814186</v>
      </c>
      <c r="S106" s="76">
        <v>6143519.6665914189</v>
      </c>
      <c r="T106" s="76">
        <v>5870009.4312933898</v>
      </c>
      <c r="U106" s="76">
        <v>6933198.5767908078</v>
      </c>
      <c r="V106" s="76">
        <v>6038142.8023357261</v>
      </c>
      <c r="W106" s="76">
        <v>5683935.4751476077</v>
      </c>
    </row>
    <row r="107" spans="1:23">
      <c r="A107" s="111" t="s">
        <v>111</v>
      </c>
      <c r="B107" s="111" t="s">
        <v>46</v>
      </c>
      <c r="C107" s="76">
        <v>9324209.5545844249</v>
      </c>
      <c r="D107" s="76">
        <v>9964135.0494140163</v>
      </c>
      <c r="E107" s="76">
        <v>9230761.7464589737</v>
      </c>
      <c r="F107" s="76">
        <v>10184022.48755222</v>
      </c>
      <c r="G107" s="76">
        <v>10825006.3811931</v>
      </c>
      <c r="H107" s="76">
        <v>9942365.5476011336</v>
      </c>
      <c r="I107" s="76">
        <v>11902669.18068387</v>
      </c>
      <c r="J107" s="76">
        <v>10452454.3093595</v>
      </c>
      <c r="K107" s="76">
        <v>9729005.2536291592</v>
      </c>
      <c r="L107" s="76">
        <v>14778635.281877439</v>
      </c>
      <c r="M107" s="76">
        <v>10947758.350368381</v>
      </c>
      <c r="N107" s="76">
        <v>12342079.435775351</v>
      </c>
      <c r="O107" s="76">
        <v>12571590.852908481</v>
      </c>
      <c r="P107" s="76">
        <v>11884797.767175529</v>
      </c>
      <c r="Q107" s="76">
        <v>10481200.609123571</v>
      </c>
      <c r="R107" s="76">
        <v>12222626.81177845</v>
      </c>
      <c r="S107" s="76">
        <v>11363585.67964494</v>
      </c>
      <c r="T107" s="76">
        <v>10885876.15213334</v>
      </c>
      <c r="U107" s="76">
        <v>12916765.406961139</v>
      </c>
      <c r="V107" s="76">
        <v>11262260.120579241</v>
      </c>
      <c r="W107" s="76">
        <v>10653019.080568669</v>
      </c>
    </row>
    <row r="108" spans="1:23">
      <c r="A108" s="111" t="s">
        <v>111</v>
      </c>
      <c r="B108" s="111" t="s">
        <v>47</v>
      </c>
      <c r="C108" s="76">
        <v>11446196.856150189</v>
      </c>
      <c r="D108" s="76">
        <v>12084454.16895679</v>
      </c>
      <c r="E108" s="76">
        <v>10963321.64796968</v>
      </c>
      <c r="F108" s="76">
        <v>12768619.04398977</v>
      </c>
      <c r="G108" s="76">
        <v>13339805.94350346</v>
      </c>
      <c r="H108" s="76">
        <v>12003207.68047622</v>
      </c>
      <c r="I108" s="76">
        <v>14267990.58201666</v>
      </c>
      <c r="J108" s="76">
        <v>12568677.0894097</v>
      </c>
      <c r="K108" s="76">
        <v>11726003.55057561</v>
      </c>
      <c r="L108" s="76">
        <v>18157270.095809251</v>
      </c>
      <c r="M108" s="76">
        <v>13016412.944229521</v>
      </c>
      <c r="N108" s="76">
        <v>14710360.349941621</v>
      </c>
      <c r="O108" s="76">
        <v>15137362.964165291</v>
      </c>
      <c r="P108" s="76">
        <v>14233766.682178359</v>
      </c>
      <c r="Q108" s="76">
        <v>12364207.72513352</v>
      </c>
      <c r="R108" s="76">
        <v>14886820.45157853</v>
      </c>
      <c r="S108" s="76">
        <v>13753228.06609994</v>
      </c>
      <c r="T108" s="76">
        <v>13022232.950500701</v>
      </c>
      <c r="U108" s="76">
        <v>15366094.77577506</v>
      </c>
      <c r="V108" s="76">
        <v>13378920.74901145</v>
      </c>
      <c r="W108" s="76">
        <v>12660373.603345159</v>
      </c>
    </row>
    <row r="109" spans="1:23">
      <c r="A109" s="111" t="s">
        <v>111</v>
      </c>
      <c r="B109" s="111" t="s">
        <v>48</v>
      </c>
      <c r="C109" s="76">
        <v>20615416.280907068</v>
      </c>
      <c r="D109" s="76">
        <v>21845295.404973201</v>
      </c>
      <c r="E109" s="76">
        <v>18956712.988641322</v>
      </c>
      <c r="F109" s="76">
        <v>21739050.524943851</v>
      </c>
      <c r="G109" s="76">
        <v>22706961.90943291</v>
      </c>
      <c r="H109" s="76">
        <v>20378975.596862148</v>
      </c>
      <c r="I109" s="76">
        <v>24012066.973477621</v>
      </c>
      <c r="J109" s="76">
        <v>21092119.659654949</v>
      </c>
      <c r="K109" s="76">
        <v>19452253.020099141</v>
      </c>
      <c r="L109" s="76">
        <v>29704112.03715276</v>
      </c>
      <c r="M109" s="76">
        <v>21602886.669270519</v>
      </c>
      <c r="N109" s="76">
        <v>24355829.133678179</v>
      </c>
      <c r="O109" s="76">
        <v>24745902.886302549</v>
      </c>
      <c r="P109" s="76">
        <v>23303218.568428539</v>
      </c>
      <c r="Q109" s="76">
        <v>20273127.572983488</v>
      </c>
      <c r="R109" s="76">
        <v>24656388.275012881</v>
      </c>
      <c r="S109" s="76">
        <v>22856640.84111774</v>
      </c>
      <c r="T109" s="76">
        <v>21703895.33242685</v>
      </c>
      <c r="U109" s="76">
        <v>25576177.973390039</v>
      </c>
      <c r="V109" s="76">
        <v>22246584.930364851</v>
      </c>
      <c r="W109" s="76">
        <v>20990414.567768179</v>
      </c>
    </row>
    <row r="110" spans="1:23">
      <c r="A110" s="111" t="s">
        <v>111</v>
      </c>
      <c r="B110" s="111" t="s">
        <v>49</v>
      </c>
      <c r="C110" s="76">
        <v>1255397.6498160439</v>
      </c>
      <c r="D110" s="76">
        <v>1331166.843772321</v>
      </c>
      <c r="E110" s="76">
        <v>1161799.4135097631</v>
      </c>
      <c r="F110" s="76">
        <v>1286699.0287211889</v>
      </c>
      <c r="G110" s="76">
        <v>1342999.9714362749</v>
      </c>
      <c r="H110" s="76">
        <v>1214391.220522135</v>
      </c>
      <c r="I110" s="76">
        <v>1438861.341263318</v>
      </c>
      <c r="J110" s="76">
        <v>1254525.291650567</v>
      </c>
      <c r="K110" s="76">
        <v>1157027.867250839</v>
      </c>
      <c r="L110" s="76">
        <v>1761941.852966408</v>
      </c>
      <c r="M110" s="76">
        <v>1294467.1011139201</v>
      </c>
      <c r="N110" s="76">
        <v>1457640.948756119</v>
      </c>
      <c r="O110" s="76">
        <v>1476673.853484462</v>
      </c>
      <c r="P110" s="76">
        <v>1389367.6214244489</v>
      </c>
      <c r="Q110" s="76">
        <v>1216095.5877191441</v>
      </c>
      <c r="R110" s="76">
        <v>1432413.8748158719</v>
      </c>
      <c r="S110" s="76">
        <v>1327328.1731746341</v>
      </c>
      <c r="T110" s="76">
        <v>1264925.3991992271</v>
      </c>
      <c r="U110" s="76">
        <v>1494609.762498586</v>
      </c>
      <c r="V110" s="76">
        <v>1300783.166765877</v>
      </c>
      <c r="W110" s="76">
        <v>1225224.3873765271</v>
      </c>
    </row>
    <row r="111" spans="1:23">
      <c r="A111" s="111" t="s">
        <v>111</v>
      </c>
      <c r="B111" s="111" t="s">
        <v>50</v>
      </c>
      <c r="C111" s="76">
        <v>2292294.1839040979</v>
      </c>
      <c r="D111" s="76">
        <v>2436221.346906425</v>
      </c>
      <c r="E111" s="76">
        <v>2134637.1810433301</v>
      </c>
      <c r="F111" s="76">
        <v>2326876.508672161</v>
      </c>
      <c r="G111" s="76">
        <v>2413036.0899049528</v>
      </c>
      <c r="H111" s="76">
        <v>2205917.1310613649</v>
      </c>
      <c r="I111" s="76">
        <v>2627032.363138434</v>
      </c>
      <c r="J111" s="76">
        <v>2291525.8297985038</v>
      </c>
      <c r="K111" s="76">
        <v>2138874.9746747548</v>
      </c>
      <c r="L111" s="76">
        <v>3233090.088117342</v>
      </c>
      <c r="M111" s="76">
        <v>2378192.384591362</v>
      </c>
      <c r="N111" s="76">
        <v>2673238.1670703008</v>
      </c>
      <c r="O111" s="76">
        <v>2743441.3903719429</v>
      </c>
      <c r="P111" s="76">
        <v>2582511.761319858</v>
      </c>
      <c r="Q111" s="76">
        <v>2269202.8701621699</v>
      </c>
      <c r="R111" s="76">
        <v>2643094.0470637842</v>
      </c>
      <c r="S111" s="76">
        <v>2438801.6853803578</v>
      </c>
      <c r="T111" s="76">
        <v>2341520.9792722221</v>
      </c>
      <c r="U111" s="76">
        <v>2778825.5936459289</v>
      </c>
      <c r="V111" s="76">
        <v>2417683.907760642</v>
      </c>
      <c r="W111" s="76">
        <v>2295074.483968101</v>
      </c>
    </row>
    <row r="112" spans="1:23">
      <c r="A112" s="111" t="s">
        <v>111</v>
      </c>
      <c r="B112" s="111" t="s">
        <v>51</v>
      </c>
      <c r="C112" s="76">
        <v>2740705.8299092911</v>
      </c>
      <c r="D112" s="76">
        <v>2909062.430558098</v>
      </c>
      <c r="E112" s="76">
        <v>2535375.4057314722</v>
      </c>
      <c r="F112" s="76">
        <v>2874594.6754989838</v>
      </c>
      <c r="G112" s="76">
        <v>2992088.2095210608</v>
      </c>
      <c r="H112" s="76">
        <v>2704960.5744211641</v>
      </c>
      <c r="I112" s="76">
        <v>3209113.7249676841</v>
      </c>
      <c r="J112" s="76">
        <v>2816703.3271823539</v>
      </c>
      <c r="K112" s="76">
        <v>2617100.0065508839</v>
      </c>
      <c r="L112" s="76">
        <v>3989977.454394307</v>
      </c>
      <c r="M112" s="76">
        <v>2912781.6473232061</v>
      </c>
      <c r="N112" s="76">
        <v>3283724.2920131199</v>
      </c>
      <c r="O112" s="76">
        <v>3349294.775048763</v>
      </c>
      <c r="P112" s="76">
        <v>3153730.03008581</v>
      </c>
      <c r="Q112" s="76">
        <v>2760038.8678359981</v>
      </c>
      <c r="R112" s="76">
        <v>3316525.690777272</v>
      </c>
      <c r="S112" s="76">
        <v>3068124.9177280939</v>
      </c>
      <c r="T112" s="76">
        <v>2930381.4146933891</v>
      </c>
      <c r="U112" s="76">
        <v>3473512.852943683</v>
      </c>
      <c r="V112" s="76">
        <v>3022665.4169809809</v>
      </c>
      <c r="W112" s="76">
        <v>2866413.083922171</v>
      </c>
    </row>
    <row r="113" spans="1:23">
      <c r="A113" s="111" t="s">
        <v>111</v>
      </c>
      <c r="B113" s="111" t="s">
        <v>52</v>
      </c>
      <c r="C113" s="76">
        <v>1524937.73242077</v>
      </c>
      <c r="D113" s="76">
        <v>1616944.8626895971</v>
      </c>
      <c r="E113" s="76">
        <v>2258978.7788375998</v>
      </c>
      <c r="F113" s="76">
        <v>2909779.3387529468</v>
      </c>
      <c r="G113" s="76">
        <v>3369993.5002193321</v>
      </c>
      <c r="H113" s="76">
        <v>3273159.914057442</v>
      </c>
      <c r="I113" s="76">
        <v>4116179.6005541221</v>
      </c>
      <c r="J113" s="76">
        <v>3792787.1953968508</v>
      </c>
      <c r="K113" s="76">
        <v>3644819.1432712842</v>
      </c>
      <c r="L113" s="76">
        <v>5768230.1735634394</v>
      </c>
      <c r="M113" s="76">
        <v>4301382.8235196508</v>
      </c>
      <c r="N113" s="76">
        <v>4961754.07424792</v>
      </c>
      <c r="O113" s="76">
        <v>5166293.3770129606</v>
      </c>
      <c r="P113" s="76">
        <v>4947215.9534284649</v>
      </c>
      <c r="Q113" s="76">
        <v>4363210.6757425144</v>
      </c>
      <c r="R113" s="76">
        <v>5280055.6879931353</v>
      </c>
      <c r="S113" s="76">
        <v>4948726.5032333434</v>
      </c>
      <c r="T113" s="76">
        <v>4733575.6797639616</v>
      </c>
      <c r="U113" s="76">
        <v>5618797.0052082166</v>
      </c>
      <c r="V113" s="76">
        <v>4920862.4063804066</v>
      </c>
      <c r="W113" s="76">
        <v>4659300.5695466297</v>
      </c>
    </row>
    <row r="114" spans="1:23">
      <c r="A114" s="111" t="s">
        <v>111</v>
      </c>
      <c r="B114" s="111" t="s">
        <v>53</v>
      </c>
      <c r="C114" s="76">
        <v>6395275.1640344979</v>
      </c>
      <c r="D114" s="76">
        <v>6770481.9221946206</v>
      </c>
      <c r="E114" s="76">
        <v>6263135.6147198575</v>
      </c>
      <c r="F114" s="76">
        <v>7202952.5194917293</v>
      </c>
      <c r="G114" s="76">
        <v>7615625.8436439093</v>
      </c>
      <c r="H114" s="76">
        <v>6968457.0210691998</v>
      </c>
      <c r="I114" s="76">
        <v>8375102.1136970809</v>
      </c>
      <c r="J114" s="76">
        <v>7419585.3902173154</v>
      </c>
      <c r="K114" s="76">
        <v>6976958.9754417827</v>
      </c>
      <c r="L114" s="76">
        <v>10807249.3375932</v>
      </c>
      <c r="M114" s="76">
        <v>7878864.6586863147</v>
      </c>
      <c r="N114" s="76">
        <v>8939679.3047266249</v>
      </c>
      <c r="O114" s="76">
        <v>9216618.5900404844</v>
      </c>
      <c r="P114" s="76">
        <v>8708340.166936446</v>
      </c>
      <c r="Q114" s="76">
        <v>7626305.9732025834</v>
      </c>
      <c r="R114" s="76">
        <v>9055351.7681562491</v>
      </c>
      <c r="S114" s="76">
        <v>8391574.3490352798</v>
      </c>
      <c r="T114" s="76">
        <v>7993437.5913916314</v>
      </c>
      <c r="U114" s="76">
        <v>9461595.846383933</v>
      </c>
      <c r="V114" s="76">
        <v>8255633.7453966131</v>
      </c>
      <c r="W114" s="76">
        <v>7820085.1207418218</v>
      </c>
    </row>
    <row r="115" spans="1:23">
      <c r="A115" s="111" t="s">
        <v>111</v>
      </c>
      <c r="B115" s="111" t="s">
        <v>54</v>
      </c>
      <c r="C115" s="76">
        <v>4205168.3250107327</v>
      </c>
      <c r="D115" s="76">
        <v>4444387.3599131033</v>
      </c>
      <c r="E115" s="76">
        <v>3938792.1393797412</v>
      </c>
      <c r="F115" s="76">
        <v>4439569.0174497506</v>
      </c>
      <c r="G115" s="76">
        <v>4639706.6990729189</v>
      </c>
      <c r="H115" s="76">
        <v>4174766.4912987561</v>
      </c>
      <c r="I115" s="76">
        <v>4948070.0395306312</v>
      </c>
      <c r="J115" s="76">
        <v>4317057.3936164631</v>
      </c>
      <c r="K115" s="76">
        <v>3978013.1820311882</v>
      </c>
      <c r="L115" s="76">
        <v>6107847.4806301156</v>
      </c>
      <c r="M115" s="76">
        <v>4445522.5758011574</v>
      </c>
      <c r="N115" s="76">
        <v>5012415.2166457064</v>
      </c>
      <c r="O115" s="76">
        <v>5082714.3692704076</v>
      </c>
      <c r="P115" s="76">
        <v>4776834.2458942588</v>
      </c>
      <c r="Q115" s="76">
        <v>4151171.1664850288</v>
      </c>
      <c r="R115" s="76">
        <v>4908668.1565097319</v>
      </c>
      <c r="S115" s="76">
        <v>4540988.2203320004</v>
      </c>
      <c r="T115" s="76">
        <v>4301019.6777524659</v>
      </c>
      <c r="U115" s="76">
        <v>5065094.8452185849</v>
      </c>
      <c r="V115" s="76">
        <v>4408424.8606212996</v>
      </c>
      <c r="W115" s="76">
        <v>4138484.1460755998</v>
      </c>
    </row>
    <row r="116" spans="1:23">
      <c r="A116" s="111" t="s">
        <v>111</v>
      </c>
      <c r="B116" s="111" t="s">
        <v>55</v>
      </c>
      <c r="C116" s="76">
        <v>1632492.34130817</v>
      </c>
      <c r="D116" s="76">
        <v>1718475.1486130101</v>
      </c>
      <c r="E116" s="76">
        <v>1581804.519609882</v>
      </c>
      <c r="F116" s="76">
        <v>1889371.57085134</v>
      </c>
      <c r="G116" s="76">
        <v>1986692.7433610209</v>
      </c>
      <c r="H116" s="76">
        <v>1811919.68040819</v>
      </c>
      <c r="I116" s="76">
        <v>2171299.9225603682</v>
      </c>
      <c r="J116" s="76">
        <v>1934175.7366265811</v>
      </c>
      <c r="K116" s="76">
        <v>1818056.365483749</v>
      </c>
      <c r="L116" s="76">
        <v>2825356.7178034112</v>
      </c>
      <c r="M116" s="76">
        <v>2037543.1693976719</v>
      </c>
      <c r="N116" s="76">
        <v>2316799.8259927789</v>
      </c>
      <c r="O116" s="76">
        <v>2400974.7004023739</v>
      </c>
      <c r="P116" s="76">
        <v>2265137.5256229159</v>
      </c>
      <c r="Q116" s="76">
        <v>1970792.1926301969</v>
      </c>
      <c r="R116" s="76">
        <v>2421379.2951529711</v>
      </c>
      <c r="S116" s="76">
        <v>2235291.296425486</v>
      </c>
      <c r="T116" s="76">
        <v>2127948.4377303431</v>
      </c>
      <c r="U116" s="76">
        <v>2515341.9790829811</v>
      </c>
      <c r="V116" s="76">
        <v>2191302.7231183029</v>
      </c>
      <c r="W116" s="76">
        <v>2079747.905324447</v>
      </c>
    </row>
    <row r="117" spans="1:23">
      <c r="A117" s="111" t="s">
        <v>111</v>
      </c>
      <c r="B117" s="111" t="s">
        <v>56</v>
      </c>
      <c r="C117" s="76">
        <v>4835455.8333341926</v>
      </c>
      <c r="D117" s="76">
        <v>5098672.158646035</v>
      </c>
      <c r="E117" s="76">
        <v>4381018.6235729838</v>
      </c>
      <c r="F117" s="76">
        <v>5160016.7139884839</v>
      </c>
      <c r="G117" s="76">
        <v>5374280.322947694</v>
      </c>
      <c r="H117" s="76">
        <v>4766238.1569416663</v>
      </c>
      <c r="I117" s="76">
        <v>5613963.8563723741</v>
      </c>
      <c r="J117" s="76">
        <v>4945325.3587539</v>
      </c>
      <c r="K117" s="76">
        <v>4566280.9334595529</v>
      </c>
      <c r="L117" s="76">
        <v>7069986.2472577496</v>
      </c>
      <c r="M117" s="76">
        <v>5034437.7825973313</v>
      </c>
      <c r="N117" s="76">
        <v>5691653.5337292599</v>
      </c>
      <c r="O117" s="76">
        <v>5838026.0899218973</v>
      </c>
      <c r="P117" s="76">
        <v>5492990.8262786781</v>
      </c>
      <c r="Q117" s="76">
        <v>4742912.6977840615</v>
      </c>
      <c r="R117" s="76">
        <v>5879820.6917698923</v>
      </c>
      <c r="S117" s="76">
        <v>5451170.6134501183</v>
      </c>
      <c r="T117" s="76">
        <v>5142690.4691328648</v>
      </c>
      <c r="U117" s="76">
        <v>6054423.6706695827</v>
      </c>
      <c r="V117" s="76">
        <v>5262969.7703550719</v>
      </c>
      <c r="W117" s="76">
        <v>4970342.0951018482</v>
      </c>
    </row>
    <row r="118" spans="1:23">
      <c r="A118" s="111" t="s">
        <v>111</v>
      </c>
      <c r="B118" s="111" t="s">
        <v>57</v>
      </c>
      <c r="C118" s="76">
        <v>5261663.3137605926</v>
      </c>
      <c r="D118" s="76">
        <v>5572450.9234811664</v>
      </c>
      <c r="E118" s="76">
        <v>5086032.4881366631</v>
      </c>
      <c r="F118" s="76">
        <v>5856636.4902968649</v>
      </c>
      <c r="G118" s="76">
        <v>6133688.4517749678</v>
      </c>
      <c r="H118" s="76">
        <v>5562668.4646243583</v>
      </c>
      <c r="I118" s="76">
        <v>6611974.3154016864</v>
      </c>
      <c r="J118" s="76">
        <v>5819542.050077212</v>
      </c>
      <c r="K118" s="76">
        <v>5423617.1879314464</v>
      </c>
      <c r="L118" s="76">
        <v>8317053.1858543344</v>
      </c>
      <c r="M118" s="76">
        <v>6034309.9617849756</v>
      </c>
      <c r="N118" s="76">
        <v>6808835.8400410963</v>
      </c>
      <c r="O118" s="76">
        <v>6975074.1149666272</v>
      </c>
      <c r="P118" s="76">
        <v>6564876.6858786857</v>
      </c>
      <c r="Q118" s="76">
        <v>5721786.1432281751</v>
      </c>
      <c r="R118" s="76">
        <v>6858162.7256989563</v>
      </c>
      <c r="S118" s="76">
        <v>6334392.2831937764</v>
      </c>
      <c r="T118" s="76">
        <v>6024276.1531308442</v>
      </c>
      <c r="U118" s="76">
        <v>7110780.3013796164</v>
      </c>
      <c r="V118" s="76">
        <v>6189368.9956856146</v>
      </c>
      <c r="W118" s="76">
        <v>5856138.1638892153</v>
      </c>
    </row>
    <row r="119" spans="1:23">
      <c r="A119" s="111" t="s">
        <v>111</v>
      </c>
      <c r="B119" s="111" t="s">
        <v>58</v>
      </c>
      <c r="C119" s="76">
        <v>263752.55719610682</v>
      </c>
      <c r="D119" s="76">
        <v>280838.71199204662</v>
      </c>
      <c r="E119" s="76">
        <v>240419.31582544939</v>
      </c>
      <c r="F119" s="76">
        <v>257350.5254650451</v>
      </c>
      <c r="G119" s="76">
        <v>267387.00095507252</v>
      </c>
      <c r="H119" s="76">
        <v>234582.60261722931</v>
      </c>
      <c r="I119" s="76">
        <v>276072.3865248363</v>
      </c>
      <c r="J119" s="76">
        <v>233991.72481260731</v>
      </c>
      <c r="K119" s="76">
        <v>215650.74950716269</v>
      </c>
      <c r="L119" s="76">
        <v>334658.25054351689</v>
      </c>
      <c r="M119" s="76">
        <v>241572.07356522369</v>
      </c>
      <c r="N119" s="76">
        <v>270505.52297252993</v>
      </c>
      <c r="O119" s="76">
        <v>265960.32756015059</v>
      </c>
      <c r="P119" s="76">
        <v>248237.76109069699</v>
      </c>
      <c r="Q119" s="76">
        <v>215784.283454377</v>
      </c>
      <c r="R119" s="76">
        <v>240039.00020902301</v>
      </c>
      <c r="S119" s="76">
        <v>222022.99038936969</v>
      </c>
      <c r="T119" s="76">
        <v>206205.544945962</v>
      </c>
      <c r="U119" s="76">
        <v>240664.77856649359</v>
      </c>
      <c r="V119" s="76">
        <v>208555.36642303361</v>
      </c>
      <c r="W119" s="76">
        <v>193019.74781565249</v>
      </c>
    </row>
    <row r="120" spans="1:23">
      <c r="A120" s="111" t="s">
        <v>111</v>
      </c>
      <c r="B120" s="111" t="s">
        <v>59</v>
      </c>
      <c r="C120" s="76">
        <v>2842112.809965963</v>
      </c>
      <c r="D120" s="76">
        <v>3003491.8256996558</v>
      </c>
      <c r="E120" s="76">
        <v>2772351.8625175441</v>
      </c>
      <c r="F120" s="76">
        <v>3136760.5914616659</v>
      </c>
      <c r="G120" s="76">
        <v>3304641.8153650891</v>
      </c>
      <c r="H120" s="76">
        <v>3019780.9140277081</v>
      </c>
      <c r="I120" s="76">
        <v>3640531.3230799721</v>
      </c>
      <c r="J120" s="76">
        <v>3203656.58367232</v>
      </c>
      <c r="K120" s="76">
        <v>3014082.653433098</v>
      </c>
      <c r="L120" s="76">
        <v>4691873.3901455514</v>
      </c>
      <c r="M120" s="76">
        <v>3414309.7807638692</v>
      </c>
      <c r="N120" s="76">
        <v>3873813.4807160501</v>
      </c>
      <c r="O120" s="76">
        <v>3989878.2761755679</v>
      </c>
      <c r="P120" s="76">
        <v>3762178.6389899538</v>
      </c>
      <c r="Q120" s="76">
        <v>3296407.3022295451</v>
      </c>
      <c r="R120" s="76">
        <v>3833358.3215832631</v>
      </c>
      <c r="S120" s="76">
        <v>3548545.2056769822</v>
      </c>
      <c r="T120" s="76">
        <v>3375641.3689452428</v>
      </c>
      <c r="U120" s="76">
        <v>3998737.6550803361</v>
      </c>
      <c r="V120" s="76">
        <v>3488608.13488911</v>
      </c>
      <c r="W120" s="76">
        <v>3298055.684234309</v>
      </c>
    </row>
    <row r="121" spans="1:23">
      <c r="A121" s="111" t="s">
        <v>111</v>
      </c>
      <c r="B121" s="111" t="s">
        <v>6</v>
      </c>
      <c r="C121" s="77">
        <v>161459954.72072011</v>
      </c>
      <c r="D121" s="77">
        <v>170912159.68659109</v>
      </c>
      <c r="E121" s="77">
        <v>152230356.21884471</v>
      </c>
      <c r="F121" s="77">
        <v>173909352.112376</v>
      </c>
      <c r="G121" s="77">
        <v>181859729.4141711</v>
      </c>
      <c r="H121" s="77">
        <v>164256969.61225379</v>
      </c>
      <c r="I121" s="77">
        <v>195161972.5972299</v>
      </c>
      <c r="J121" s="77">
        <v>171481115.1435737</v>
      </c>
      <c r="K121" s="77">
        <v>159452341.54851061</v>
      </c>
      <c r="L121" s="77">
        <v>245052444.15505809</v>
      </c>
      <c r="M121" s="77">
        <v>177865871.9165028</v>
      </c>
      <c r="N121" s="77">
        <v>200852894.55430019</v>
      </c>
      <c r="O121" s="77">
        <v>205422022.69472039</v>
      </c>
      <c r="P121" s="77">
        <v>193413000.47762221</v>
      </c>
      <c r="Q121" s="77">
        <v>168676013.98639661</v>
      </c>
      <c r="R121" s="77">
        <v>201795894.68485969</v>
      </c>
      <c r="S121" s="77">
        <v>186756000.17716399</v>
      </c>
      <c r="T121" s="77">
        <v>177515527.80587721</v>
      </c>
      <c r="U121" s="77">
        <v>209714294.33781219</v>
      </c>
      <c r="V121" s="77">
        <v>182578467.98646289</v>
      </c>
      <c r="W121" s="77">
        <v>172605640.07267699</v>
      </c>
    </row>
    <row r="122" spans="1:23">
      <c r="A122" s="111" t="s">
        <v>112</v>
      </c>
      <c r="B122" s="111" t="s">
        <v>38</v>
      </c>
      <c r="C122" s="76">
        <v>754921.25170602999</v>
      </c>
      <c r="D122" s="76">
        <v>802642.10716289142</v>
      </c>
      <c r="E122" s="76">
        <v>680272.25717653718</v>
      </c>
      <c r="F122" s="76">
        <v>987961.1374936495</v>
      </c>
      <c r="G122" s="76">
        <v>1099861.242864352</v>
      </c>
      <c r="H122" s="76">
        <v>1025646.839143269</v>
      </c>
      <c r="I122" s="76">
        <v>1251128.346527036</v>
      </c>
      <c r="J122" s="76">
        <v>1140001.30713307</v>
      </c>
      <c r="K122" s="76">
        <v>1074536.576210998</v>
      </c>
      <c r="L122" s="76">
        <v>1685526.570460459</v>
      </c>
      <c r="M122" s="76">
        <v>1249566.773871077</v>
      </c>
      <c r="N122" s="76">
        <v>1438666.2864487921</v>
      </c>
      <c r="O122" s="76">
        <v>1487512.844803222</v>
      </c>
      <c r="P122" s="76">
        <v>1428853.4191436211</v>
      </c>
      <c r="Q122" s="76">
        <v>1255441.8670704199</v>
      </c>
      <c r="R122" s="76">
        <v>1566238.0823954639</v>
      </c>
      <c r="S122" s="76">
        <v>1478646.720181399</v>
      </c>
      <c r="T122" s="76">
        <v>1412066.940441489</v>
      </c>
      <c r="U122" s="76">
        <v>1673159.301493953</v>
      </c>
      <c r="V122" s="76">
        <v>1467561.802078109</v>
      </c>
      <c r="W122" s="76">
        <v>1388687.0800021</v>
      </c>
    </row>
    <row r="123" spans="1:23">
      <c r="A123" s="111" t="s">
        <v>112</v>
      </c>
      <c r="B123" s="111" t="s">
        <v>39</v>
      </c>
      <c r="C123" s="76">
        <v>3091508.2532266849</v>
      </c>
      <c r="D123" s="76">
        <v>3259384.6396668269</v>
      </c>
      <c r="E123" s="76">
        <v>2745925.8992744549</v>
      </c>
      <c r="F123" s="76">
        <v>3214307.0924855839</v>
      </c>
      <c r="G123" s="76">
        <v>3320845.3729713</v>
      </c>
      <c r="H123" s="76">
        <v>2977567.35981195</v>
      </c>
      <c r="I123" s="76">
        <v>3552306.3384922929</v>
      </c>
      <c r="J123" s="76">
        <v>3095065.426817039</v>
      </c>
      <c r="K123" s="76">
        <v>2891274.264972847</v>
      </c>
      <c r="L123" s="76">
        <v>4502833.755579168</v>
      </c>
      <c r="M123" s="76">
        <v>3228360.5097900149</v>
      </c>
      <c r="N123" s="76">
        <v>3648988.513276278</v>
      </c>
      <c r="O123" s="76">
        <v>3744340.2654096289</v>
      </c>
      <c r="P123" s="76">
        <v>3513248.5774891931</v>
      </c>
      <c r="Q123" s="76">
        <v>3064550.243087789</v>
      </c>
      <c r="R123" s="76">
        <v>3577243.5994321811</v>
      </c>
      <c r="S123" s="76">
        <v>3300748.326779583</v>
      </c>
      <c r="T123" s="76">
        <v>3125881.3352118009</v>
      </c>
      <c r="U123" s="76">
        <v>3699453.4230865599</v>
      </c>
      <c r="V123" s="76">
        <v>3221043.3723218921</v>
      </c>
      <c r="W123" s="76">
        <v>3044354.0296399072</v>
      </c>
    </row>
    <row r="124" spans="1:23">
      <c r="A124" s="111" t="s">
        <v>112</v>
      </c>
      <c r="B124" s="111" t="s">
        <v>40</v>
      </c>
      <c r="C124" s="76">
        <v>5023124.9461390879</v>
      </c>
      <c r="D124" s="76">
        <v>5355032.7941865483</v>
      </c>
      <c r="E124" s="76">
        <v>4546077.8103469266</v>
      </c>
      <c r="F124" s="76">
        <v>5677429.8507022699</v>
      </c>
      <c r="G124" s="76">
        <v>6096842.4715353856</v>
      </c>
      <c r="H124" s="76">
        <v>5526353.1162942499</v>
      </c>
      <c r="I124" s="76">
        <v>6587098.2342836214</v>
      </c>
      <c r="J124" s="76">
        <v>5819162.2023366028</v>
      </c>
      <c r="K124" s="76">
        <v>5386200.5278521935</v>
      </c>
      <c r="L124" s="76">
        <v>8305551.387113872</v>
      </c>
      <c r="M124" s="76">
        <v>6040403.6987580769</v>
      </c>
      <c r="N124" s="76">
        <v>6838576.7876179498</v>
      </c>
      <c r="O124" s="76">
        <v>6974860.721906567</v>
      </c>
      <c r="P124" s="76">
        <v>6611015.3900374128</v>
      </c>
      <c r="Q124" s="76">
        <v>5758277.4831999158</v>
      </c>
      <c r="R124" s="76">
        <v>6921987.047312079</v>
      </c>
      <c r="S124" s="76">
        <v>6465805.6416104482</v>
      </c>
      <c r="T124" s="76">
        <v>6120077.6965574259</v>
      </c>
      <c r="U124" s="76">
        <v>7202300.060924259</v>
      </c>
      <c r="V124" s="76">
        <v>6276820.9855834246</v>
      </c>
      <c r="W124" s="76">
        <v>5897100.8754085703</v>
      </c>
    </row>
    <row r="125" spans="1:23">
      <c r="A125" s="111" t="s">
        <v>112</v>
      </c>
      <c r="B125" s="111" t="s">
        <v>41</v>
      </c>
      <c r="C125" s="76">
        <v>13568303.620167639</v>
      </c>
      <c r="D125" s="76">
        <v>14366851.648893779</v>
      </c>
      <c r="E125" s="76">
        <v>12169870.51837736</v>
      </c>
      <c r="F125" s="76">
        <v>15225325.49169464</v>
      </c>
      <c r="G125" s="76">
        <v>16073023.760428511</v>
      </c>
      <c r="H125" s="76">
        <v>14640802.107112611</v>
      </c>
      <c r="I125" s="76">
        <v>17521138.333455771</v>
      </c>
      <c r="J125" s="76">
        <v>15449182.720632009</v>
      </c>
      <c r="K125" s="76">
        <v>14419031.69647133</v>
      </c>
      <c r="L125" s="76">
        <v>22244486.295893651</v>
      </c>
      <c r="M125" s="76">
        <v>16194700.25362128</v>
      </c>
      <c r="N125" s="76">
        <v>18320951.938327651</v>
      </c>
      <c r="O125" s="76">
        <v>18770744.670311801</v>
      </c>
      <c r="P125" s="76">
        <v>17695278.89170523</v>
      </c>
      <c r="Q125" s="76">
        <v>15454777.36826526</v>
      </c>
      <c r="R125" s="76">
        <v>18364290.067138281</v>
      </c>
      <c r="S125" s="76">
        <v>17005543.48395627</v>
      </c>
      <c r="T125" s="76">
        <v>16169985.8395919</v>
      </c>
      <c r="U125" s="76">
        <v>19112674.36471843</v>
      </c>
      <c r="V125" s="76">
        <v>16652692.50917233</v>
      </c>
      <c r="W125" s="76">
        <v>15730386.35787403</v>
      </c>
    </row>
    <row r="126" spans="1:23">
      <c r="A126" s="111" t="s">
        <v>112</v>
      </c>
      <c r="B126" s="111" t="s">
        <v>42</v>
      </c>
      <c r="C126" s="76">
        <v>19993131.841786049</v>
      </c>
      <c r="D126" s="76">
        <v>21071268.268002421</v>
      </c>
      <c r="E126" s="76">
        <v>17772806.115126949</v>
      </c>
      <c r="F126" s="76">
        <v>20653520.722197421</v>
      </c>
      <c r="G126" s="76">
        <v>21165252.820923939</v>
      </c>
      <c r="H126" s="76">
        <v>18989572.456820071</v>
      </c>
      <c r="I126" s="76">
        <v>22525460.38000403</v>
      </c>
      <c r="J126" s="76">
        <v>19678387.068672579</v>
      </c>
      <c r="K126" s="76">
        <v>18372789.245976161</v>
      </c>
      <c r="L126" s="76">
        <v>28322558.115292039</v>
      </c>
      <c r="M126" s="76">
        <v>20451730.681104019</v>
      </c>
      <c r="N126" s="76">
        <v>23075102.597627591</v>
      </c>
      <c r="O126" s="76">
        <v>23586971.638493121</v>
      </c>
      <c r="P126" s="76">
        <v>22101529.163990829</v>
      </c>
      <c r="Q126" s="76">
        <v>19276034.752207659</v>
      </c>
      <c r="R126" s="76">
        <v>22922364.88884072</v>
      </c>
      <c r="S126" s="76">
        <v>21076275.37035061</v>
      </c>
      <c r="T126" s="76">
        <v>20044790.023334879</v>
      </c>
      <c r="U126" s="76">
        <v>23743830.69105278</v>
      </c>
      <c r="V126" s="76">
        <v>20653934.627511561</v>
      </c>
      <c r="W126" s="76">
        <v>19598903.521534331</v>
      </c>
    </row>
    <row r="127" spans="1:23">
      <c r="A127" s="111" t="s">
        <v>112</v>
      </c>
      <c r="B127" s="111" t="s">
        <v>43</v>
      </c>
      <c r="C127" s="76">
        <v>30664706.38727127</v>
      </c>
      <c r="D127" s="76">
        <v>32419404.975376099</v>
      </c>
      <c r="E127" s="76">
        <v>27419711.013434201</v>
      </c>
      <c r="F127" s="76">
        <v>34913559.624109574</v>
      </c>
      <c r="G127" s="76">
        <v>36817605.690710559</v>
      </c>
      <c r="H127" s="76">
        <v>33461264.61759029</v>
      </c>
      <c r="I127" s="76">
        <v>39958271.972044013</v>
      </c>
      <c r="J127" s="76">
        <v>35340198.073637247</v>
      </c>
      <c r="K127" s="76">
        <v>33015892.00804444</v>
      </c>
      <c r="L127" s="76">
        <v>50949102.393353559</v>
      </c>
      <c r="M127" s="76">
        <v>36969684.190388232</v>
      </c>
      <c r="N127" s="76">
        <v>41843824.941819496</v>
      </c>
      <c r="O127" s="76">
        <v>42911975.52218467</v>
      </c>
      <c r="P127" s="76">
        <v>40431960.46344161</v>
      </c>
      <c r="Q127" s="76">
        <v>35245145.965157919</v>
      </c>
      <c r="R127" s="76">
        <v>42525096.024130628</v>
      </c>
      <c r="S127" s="76">
        <v>39347040.481305137</v>
      </c>
      <c r="T127" s="76">
        <v>37397156.507303253</v>
      </c>
      <c r="U127" s="76">
        <v>44177691.522514693</v>
      </c>
      <c r="V127" s="76">
        <v>38453851.763840564</v>
      </c>
      <c r="W127" s="76">
        <v>36397486.937315963</v>
      </c>
    </row>
    <row r="128" spans="1:23">
      <c r="A128" s="111" t="s">
        <v>112</v>
      </c>
      <c r="B128" s="111" t="s">
        <v>44</v>
      </c>
      <c r="C128" s="76">
        <v>525077.30316369561</v>
      </c>
      <c r="D128" s="76">
        <v>556606.29508824355</v>
      </c>
      <c r="E128" s="76">
        <v>472170.25118881522</v>
      </c>
      <c r="F128" s="76">
        <v>659544.70307528845</v>
      </c>
      <c r="G128" s="76">
        <v>712629.32269333978</v>
      </c>
      <c r="H128" s="76">
        <v>671406.61594852619</v>
      </c>
      <c r="I128" s="76">
        <v>828698.33439293469</v>
      </c>
      <c r="J128" s="76">
        <v>746097.36295418662</v>
      </c>
      <c r="K128" s="76">
        <v>720680.24449132627</v>
      </c>
      <c r="L128" s="76">
        <v>1134650.9017814649</v>
      </c>
      <c r="M128" s="76">
        <v>840447.84209889139</v>
      </c>
      <c r="N128" s="76">
        <v>965387.90334908513</v>
      </c>
      <c r="O128" s="76">
        <v>1009078.090526611</v>
      </c>
      <c r="P128" s="76">
        <v>962554.06501842581</v>
      </c>
      <c r="Q128" s="76">
        <v>855193.33417391463</v>
      </c>
      <c r="R128" s="76">
        <v>1006985.411316857</v>
      </c>
      <c r="S128" s="76">
        <v>937384.65492052073</v>
      </c>
      <c r="T128" s="76">
        <v>902328.27490046283</v>
      </c>
      <c r="U128" s="76">
        <v>1079132.9440224769</v>
      </c>
      <c r="V128" s="76">
        <v>946783.78127540881</v>
      </c>
      <c r="W128" s="76">
        <v>906111.31825641321</v>
      </c>
    </row>
    <row r="129" spans="1:23">
      <c r="A129" s="111" t="s">
        <v>112</v>
      </c>
      <c r="B129" s="111" t="s">
        <v>45</v>
      </c>
      <c r="C129" s="76">
        <v>5508405.5125626689</v>
      </c>
      <c r="D129" s="76">
        <v>5857505.8577035451</v>
      </c>
      <c r="E129" s="76">
        <v>5012338.3940362716</v>
      </c>
      <c r="F129" s="76">
        <v>5697101.7255917853</v>
      </c>
      <c r="G129" s="76">
        <v>6016220.9565371536</v>
      </c>
      <c r="H129" s="76">
        <v>5497897.9980715076</v>
      </c>
      <c r="I129" s="76">
        <v>6543109.4026323725</v>
      </c>
      <c r="J129" s="76">
        <v>5729405.6277902266</v>
      </c>
      <c r="K129" s="76">
        <v>5293147.4917055592</v>
      </c>
      <c r="L129" s="76">
        <v>8016381.2684273897</v>
      </c>
      <c r="M129" s="76">
        <v>5926257.4506501863</v>
      </c>
      <c r="N129" s="76">
        <v>6674031.2362873927</v>
      </c>
      <c r="O129" s="76">
        <v>6818248.4207477281</v>
      </c>
      <c r="P129" s="76">
        <v>6437526.7618448958</v>
      </c>
      <c r="Q129" s="76">
        <v>5640626.5555186188</v>
      </c>
      <c r="R129" s="76">
        <v>6594741.2580248173</v>
      </c>
      <c r="S129" s="76">
        <v>6129298.7702332521</v>
      </c>
      <c r="T129" s="76">
        <v>5858993.4322515978</v>
      </c>
      <c r="U129" s="76">
        <v>6922660.2341608182</v>
      </c>
      <c r="V129" s="76">
        <v>6030715.9000306847</v>
      </c>
      <c r="W129" s="76">
        <v>5678282.695601359</v>
      </c>
    </row>
    <row r="130" spans="1:23">
      <c r="A130" s="111" t="s">
        <v>112</v>
      </c>
      <c r="B130" s="111" t="s">
        <v>46</v>
      </c>
      <c r="C130" s="76">
        <v>7678760.8096577609</v>
      </c>
      <c r="D130" s="76">
        <v>8205758.2759880126</v>
      </c>
      <c r="E130" s="76">
        <v>7056964.6116273385</v>
      </c>
      <c r="F130" s="76">
        <v>9202075.4719217476</v>
      </c>
      <c r="G130" s="76">
        <v>9967916.2470799908</v>
      </c>
      <c r="H130" s="76">
        <v>9295884.8004507981</v>
      </c>
      <c r="I130" s="76">
        <v>11267408.68877887</v>
      </c>
      <c r="J130" s="76">
        <v>9994967.8183697611</v>
      </c>
      <c r="K130" s="76">
        <v>9380190.1121759247</v>
      </c>
      <c r="L130" s="76">
        <v>14345133.807470441</v>
      </c>
      <c r="M130" s="76">
        <v>10685365.94663509</v>
      </c>
      <c r="N130" s="76">
        <v>12100687.598548619</v>
      </c>
      <c r="O130" s="76">
        <v>12371198.073131811</v>
      </c>
      <c r="P130" s="76">
        <v>11730588.670915229</v>
      </c>
      <c r="Q130" s="76">
        <v>10370627.681544799</v>
      </c>
      <c r="R130" s="76">
        <v>12117903.747021111</v>
      </c>
      <c r="S130" s="76">
        <v>11284593.8676027</v>
      </c>
      <c r="T130" s="76">
        <v>10824542.83738583</v>
      </c>
      <c r="U130" s="76">
        <v>12857832.38886757</v>
      </c>
      <c r="V130" s="76">
        <v>11220684.87248227</v>
      </c>
      <c r="W130" s="76">
        <v>10621225.11959355</v>
      </c>
    </row>
    <row r="131" spans="1:23">
      <c r="A131" s="111" t="s">
        <v>112</v>
      </c>
      <c r="B131" s="111" t="s">
        <v>47</v>
      </c>
      <c r="C131" s="76">
        <v>9426279.7638883907</v>
      </c>
      <c r="D131" s="76">
        <v>9951903.4332585298</v>
      </c>
      <c r="E131" s="76">
        <v>8381515.5260928627</v>
      </c>
      <c r="F131" s="76">
        <v>11537464.323024331</v>
      </c>
      <c r="G131" s="76">
        <v>12283601.84878587</v>
      </c>
      <c r="H131" s="76">
        <v>11222725.145175841</v>
      </c>
      <c r="I131" s="76">
        <v>13506489.898595421</v>
      </c>
      <c r="J131" s="76">
        <v>12018567.05708281</v>
      </c>
      <c r="K131" s="76">
        <v>11305589.800089721</v>
      </c>
      <c r="L131" s="76">
        <v>17624663.179973681</v>
      </c>
      <c r="M131" s="76">
        <v>12704439.682570299</v>
      </c>
      <c r="N131" s="76">
        <v>14422648.62926944</v>
      </c>
      <c r="O131" s="76">
        <v>14896071.445981991</v>
      </c>
      <c r="P131" s="76">
        <v>14049078.954255801</v>
      </c>
      <c r="Q131" s="76">
        <v>12233769.74418599</v>
      </c>
      <c r="R131" s="76">
        <v>14759270.663289219</v>
      </c>
      <c r="S131" s="76">
        <v>13657625.10793177</v>
      </c>
      <c r="T131" s="76">
        <v>12948862.95243106</v>
      </c>
      <c r="U131" s="76">
        <v>15295986.640114389</v>
      </c>
      <c r="V131" s="76">
        <v>13329531.732645771</v>
      </c>
      <c r="W131" s="76">
        <v>12622588.68798634</v>
      </c>
    </row>
    <row r="132" spans="1:23">
      <c r="A132" s="111" t="s">
        <v>112</v>
      </c>
      <c r="B132" s="111" t="s">
        <v>48</v>
      </c>
      <c r="C132" s="76">
        <v>19530394.371385649</v>
      </c>
      <c r="D132" s="76">
        <v>20695543.015237771</v>
      </c>
      <c r="E132" s="76">
        <v>17554769.58433665</v>
      </c>
      <c r="F132" s="76">
        <v>21070466.28629322</v>
      </c>
      <c r="G132" s="76">
        <v>22126939.852761939</v>
      </c>
      <c r="H132" s="76">
        <v>19947883.639168128</v>
      </c>
      <c r="I132" s="76">
        <v>23592553.42694464</v>
      </c>
      <c r="J132" s="76">
        <v>20788532.556611899</v>
      </c>
      <c r="K132" s="76">
        <v>19222117.4802026</v>
      </c>
      <c r="L132" s="76">
        <v>29415864.241073109</v>
      </c>
      <c r="M132" s="76">
        <v>21431270.949504118</v>
      </c>
      <c r="N132" s="76">
        <v>24197713.841273561</v>
      </c>
      <c r="O132" s="76">
        <v>24614835.74663816</v>
      </c>
      <c r="P132" s="76">
        <v>23202669.366628919</v>
      </c>
      <c r="Q132" s="76">
        <v>20201963.291577011</v>
      </c>
      <c r="R132" s="76">
        <v>24586064.066496689</v>
      </c>
      <c r="S132" s="76">
        <v>22803732.746387459</v>
      </c>
      <c r="T132" s="76">
        <v>21663164.547752019</v>
      </c>
      <c r="U132" s="76">
        <v>25537302.62261739</v>
      </c>
      <c r="V132" s="76">
        <v>22219221.680056378</v>
      </c>
      <c r="W132" s="76">
        <v>20969539.210077241</v>
      </c>
    </row>
    <row r="133" spans="1:23">
      <c r="A133" s="111" t="s">
        <v>112</v>
      </c>
      <c r="B133" s="111" t="s">
        <v>49</v>
      </c>
      <c r="C133" s="76">
        <v>1189324.0892994101</v>
      </c>
      <c r="D133" s="76">
        <v>1261105.430942199</v>
      </c>
      <c r="E133" s="76">
        <v>1075878.5565620961</v>
      </c>
      <c r="F133" s="76">
        <v>1247126.615496289</v>
      </c>
      <c r="G133" s="76">
        <v>1308694.6509513741</v>
      </c>
      <c r="H133" s="76">
        <v>1188702.2801643121</v>
      </c>
      <c r="I133" s="76">
        <v>1413723.0712047969</v>
      </c>
      <c r="J133" s="76">
        <v>1236468.4199310809</v>
      </c>
      <c r="K133" s="76">
        <v>1143339.3123759881</v>
      </c>
      <c r="L133" s="76">
        <v>1744844.023032868</v>
      </c>
      <c r="M133" s="76">
        <v>1284183.711367327</v>
      </c>
      <c r="N133" s="76">
        <v>1448178.108317859</v>
      </c>
      <c r="O133" s="76">
        <v>1468852.6226697019</v>
      </c>
      <c r="P133" s="76">
        <v>1383372.749731929</v>
      </c>
      <c r="Q133" s="76">
        <v>1211826.75606946</v>
      </c>
      <c r="R133" s="76">
        <v>1428328.387075719</v>
      </c>
      <c r="S133" s="76">
        <v>1324255.700486602</v>
      </c>
      <c r="T133" s="76">
        <v>1262551.5670702299</v>
      </c>
      <c r="U133" s="76">
        <v>1492337.98135733</v>
      </c>
      <c r="V133" s="76">
        <v>1299183.206344954</v>
      </c>
      <c r="W133" s="76">
        <v>1224005.878935182</v>
      </c>
    </row>
    <row r="134" spans="1:23">
      <c r="A134" s="111" t="s">
        <v>112</v>
      </c>
      <c r="B134" s="111" t="s">
        <v>50</v>
      </c>
      <c r="C134" s="76">
        <v>2171647.1215933561</v>
      </c>
      <c r="D134" s="76">
        <v>2307999.1707534548</v>
      </c>
      <c r="E134" s="76">
        <v>1976770.122638196</v>
      </c>
      <c r="F134" s="76">
        <v>2255313.4495036141</v>
      </c>
      <c r="G134" s="76">
        <v>2351397.9825583892</v>
      </c>
      <c r="H134" s="76">
        <v>2159253.689613089</v>
      </c>
      <c r="I134" s="76">
        <v>2581135.6202743398</v>
      </c>
      <c r="J134" s="76">
        <v>2258543.00495954</v>
      </c>
      <c r="K134" s="76">
        <v>2113570.3918812159</v>
      </c>
      <c r="L134" s="76">
        <v>3201716.2806370459</v>
      </c>
      <c r="M134" s="76">
        <v>2359299.7613936872</v>
      </c>
      <c r="N134" s="76">
        <v>2655883.806759526</v>
      </c>
      <c r="O134" s="76">
        <v>2728910.7014928572</v>
      </c>
      <c r="P134" s="76">
        <v>2571368.6870069108</v>
      </c>
      <c r="Q134" s="76">
        <v>2261237.3408653578</v>
      </c>
      <c r="R134" s="76">
        <v>2635555.4937760769</v>
      </c>
      <c r="S134" s="76">
        <v>2433156.3960530502</v>
      </c>
      <c r="T134" s="76">
        <v>2337126.7456400762</v>
      </c>
      <c r="U134" s="76">
        <v>2774601.8265216388</v>
      </c>
      <c r="V134" s="76">
        <v>2414710.1618961911</v>
      </c>
      <c r="W134" s="76">
        <v>2292791.989707422</v>
      </c>
    </row>
    <row r="135" spans="1:23">
      <c r="A135" s="111" t="s">
        <v>112</v>
      </c>
      <c r="B135" s="111" t="s">
        <v>51</v>
      </c>
      <c r="C135" s="76">
        <v>2596458.154650907</v>
      </c>
      <c r="D135" s="76">
        <v>2755953.8815813558</v>
      </c>
      <c r="E135" s="76">
        <v>2347871.758362263</v>
      </c>
      <c r="F135" s="76">
        <v>2786186.550666559</v>
      </c>
      <c r="G135" s="76">
        <v>2915658.9115837431</v>
      </c>
      <c r="H135" s="76">
        <v>2647740.4877701011</v>
      </c>
      <c r="I135" s="76">
        <v>3153047.4695521938</v>
      </c>
      <c r="J135" s="76">
        <v>2776161.4178328309</v>
      </c>
      <c r="K135" s="76">
        <v>2586137.6433558092</v>
      </c>
      <c r="L135" s="76">
        <v>3951258.835026117</v>
      </c>
      <c r="M135" s="76">
        <v>2889642.187926847</v>
      </c>
      <c r="N135" s="76">
        <v>3262406.7247170899</v>
      </c>
      <c r="O135" s="76">
        <v>3331555.172332488</v>
      </c>
      <c r="P135" s="76">
        <v>3140122.2515600459</v>
      </c>
      <c r="Q135" s="76">
        <v>2750350.368517064</v>
      </c>
      <c r="R135" s="76">
        <v>3307066.3960246881</v>
      </c>
      <c r="S135" s="76">
        <v>3061022.8835788118</v>
      </c>
      <c r="T135" s="76">
        <v>2924882.0915263328</v>
      </c>
      <c r="U135" s="76">
        <v>3468233.173129444</v>
      </c>
      <c r="V135" s="76">
        <v>3018947.5451969509</v>
      </c>
      <c r="W135" s="76">
        <v>2863562.382797441</v>
      </c>
    </row>
    <row r="136" spans="1:23">
      <c r="A136" s="111" t="s">
        <v>112</v>
      </c>
      <c r="B136" s="111" t="s">
        <v>52</v>
      </c>
      <c r="C136" s="76">
        <v>508312.57747358968</v>
      </c>
      <c r="D136" s="76">
        <v>538981.62089653232</v>
      </c>
      <c r="E136" s="76">
        <v>457051.85206628201</v>
      </c>
      <c r="F136" s="76">
        <v>1755220.442626917</v>
      </c>
      <c r="G136" s="76">
        <v>2174685.7115108832</v>
      </c>
      <c r="H136" s="76">
        <v>2224622.226229304</v>
      </c>
      <c r="I136" s="76">
        <v>2917713.6644658688</v>
      </c>
      <c r="J136" s="76">
        <v>2785105.3472051369</v>
      </c>
      <c r="K136" s="76">
        <v>2759003.0638939529</v>
      </c>
      <c r="L136" s="76">
        <v>4483966.5168092251</v>
      </c>
      <c r="M136" s="76">
        <v>3423341.0809809342</v>
      </c>
      <c r="N136" s="76">
        <v>4032812.9738972308</v>
      </c>
      <c r="O136" s="76">
        <v>4279163.9801222784</v>
      </c>
      <c r="P136" s="76">
        <v>4168224.495400365</v>
      </c>
      <c r="Q136" s="76">
        <v>3733443.6276224931</v>
      </c>
      <c r="R136" s="76">
        <v>4581819.6004647957</v>
      </c>
      <c r="S136" s="76">
        <v>4349486.2473750561</v>
      </c>
      <c r="T136" s="76">
        <v>4209044.4053304549</v>
      </c>
      <c r="U136" s="76">
        <v>5049398.3103541993</v>
      </c>
      <c r="V136" s="76">
        <v>4465125.4989607166</v>
      </c>
      <c r="W136" s="76">
        <v>4265206.8021066505</v>
      </c>
    </row>
    <row r="137" spans="1:23">
      <c r="A137" s="111" t="s">
        <v>112</v>
      </c>
      <c r="B137" s="111" t="s">
        <v>53</v>
      </c>
      <c r="C137" s="76">
        <v>4263516.7760229986</v>
      </c>
      <c r="D137" s="76">
        <v>4513654.614796414</v>
      </c>
      <c r="E137" s="76">
        <v>3821898.163063223</v>
      </c>
      <c r="F137" s="76">
        <v>5407732.2123669581</v>
      </c>
      <c r="G137" s="76">
        <v>5885369.7314856024</v>
      </c>
      <c r="H137" s="76">
        <v>5523788.5039678663</v>
      </c>
      <c r="I137" s="76">
        <v>6789864.3005195409</v>
      </c>
      <c r="J137" s="76">
        <v>6137052.6628233492</v>
      </c>
      <c r="K137" s="76">
        <v>5875540.201842377</v>
      </c>
      <c r="L137" s="76">
        <v>9249351.0365843177</v>
      </c>
      <c r="M137" s="76">
        <v>6842024.4092241023</v>
      </c>
      <c r="N137" s="76">
        <v>7866080.0987015339</v>
      </c>
      <c r="O137" s="76">
        <v>8206938.2616480589</v>
      </c>
      <c r="P137" s="76">
        <v>7838497.917220314</v>
      </c>
      <c r="Q137" s="76">
        <v>6932080.7914934522</v>
      </c>
      <c r="R137" s="76">
        <v>8304501.7714431072</v>
      </c>
      <c r="S137" s="76">
        <v>7758098.3216619957</v>
      </c>
      <c r="T137" s="76">
        <v>7444357.2534431787</v>
      </c>
      <c r="U137" s="76">
        <v>8870496.0236545168</v>
      </c>
      <c r="V137" s="76">
        <v>7786795.2864637487</v>
      </c>
      <c r="W137" s="76">
        <v>7416581.0276658405</v>
      </c>
    </row>
    <row r="138" spans="1:23">
      <c r="A138" s="111" t="s">
        <v>112</v>
      </c>
      <c r="B138" s="111" t="s">
        <v>54</v>
      </c>
      <c r="C138" s="76">
        <v>3737927.4000095399</v>
      </c>
      <c r="D138" s="76">
        <v>3950566.5421449798</v>
      </c>
      <c r="E138" s="76">
        <v>3338843.6678185891</v>
      </c>
      <c r="F138" s="76">
        <v>4160477.2855469058</v>
      </c>
      <c r="G138" s="76">
        <v>4398802.7960021198</v>
      </c>
      <c r="H138" s="76">
        <v>3995995.8491483452</v>
      </c>
      <c r="I138" s="76">
        <v>4773608.6430892562</v>
      </c>
      <c r="J138" s="76">
        <v>4191942.561271742</v>
      </c>
      <c r="K138" s="76">
        <v>3883411.1704767868</v>
      </c>
      <c r="L138" s="76">
        <v>5988858.3533290625</v>
      </c>
      <c r="M138" s="76">
        <v>4374691.1287404513</v>
      </c>
      <c r="N138" s="76">
        <v>4947197.1333181746</v>
      </c>
      <c r="O138" s="76">
        <v>5028787.4390167007</v>
      </c>
      <c r="P138" s="76">
        <v>4735562.7994912267</v>
      </c>
      <c r="Q138" s="76">
        <v>4122001.6398465731</v>
      </c>
      <c r="R138" s="76">
        <v>4880648.7110092686</v>
      </c>
      <c r="S138" s="76">
        <v>4519954.8973386437</v>
      </c>
      <c r="T138" s="76">
        <v>4284870.5215177452</v>
      </c>
      <c r="U138" s="76">
        <v>5049692.7882228708</v>
      </c>
      <c r="V138" s="76">
        <v>4397577.8612519652</v>
      </c>
      <c r="W138" s="76">
        <v>4130251.241543429</v>
      </c>
    </row>
    <row r="139" spans="1:23">
      <c r="A139" s="111" t="s">
        <v>112</v>
      </c>
      <c r="B139" s="111" t="s">
        <v>55</v>
      </c>
      <c r="C139" s="76">
        <v>1088328.2275387801</v>
      </c>
      <c r="D139" s="76">
        <v>1145650.09907534</v>
      </c>
      <c r="E139" s="76">
        <v>965250.66032639635</v>
      </c>
      <c r="F139" s="76">
        <v>1418476.031484951</v>
      </c>
      <c r="G139" s="76">
        <v>1535319.825001339</v>
      </c>
      <c r="H139" s="76">
        <v>1436280.810872565</v>
      </c>
      <c r="I139" s="76">
        <v>1760316.66596665</v>
      </c>
      <c r="J139" s="76">
        <v>1599838.499127348</v>
      </c>
      <c r="K139" s="76">
        <v>1531048.5989977911</v>
      </c>
      <c r="L139" s="76">
        <v>2418072.838907524</v>
      </c>
      <c r="M139" s="76">
        <v>1769407.2310909771</v>
      </c>
      <c r="N139" s="76">
        <v>2038566.751973019</v>
      </c>
      <c r="O139" s="76">
        <v>2137947.984011637</v>
      </c>
      <c r="P139" s="76">
        <v>2038881.742840671</v>
      </c>
      <c r="Q139" s="76">
        <v>1791390.320629894</v>
      </c>
      <c r="R139" s="76">
        <v>2220603.810958053</v>
      </c>
      <c r="S139" s="76">
        <v>2066550.2007043371</v>
      </c>
      <c r="T139" s="76">
        <v>1981776.7019824891</v>
      </c>
      <c r="U139" s="76">
        <v>2358199.5453879242</v>
      </c>
      <c r="V139" s="76">
        <v>2066858.371122305</v>
      </c>
      <c r="W139" s="76">
        <v>1972436.1843639209</v>
      </c>
    </row>
    <row r="140" spans="1:23">
      <c r="A140" s="111" t="s">
        <v>112</v>
      </c>
      <c r="B140" s="111" t="s">
        <v>56</v>
      </c>
      <c r="C140" s="76">
        <v>4580958.1578955511</v>
      </c>
      <c r="D140" s="76">
        <v>4830320.9924015068</v>
      </c>
      <c r="E140" s="76">
        <v>4057020.4617010262</v>
      </c>
      <c r="F140" s="76">
        <v>5001320.4617217164</v>
      </c>
      <c r="G140" s="76">
        <v>5237000.7899799868</v>
      </c>
      <c r="H140" s="76">
        <v>4665414.2991306633</v>
      </c>
      <c r="I140" s="76">
        <v>5515882.5920607233</v>
      </c>
      <c r="J140" s="76">
        <v>4874145.3624569317</v>
      </c>
      <c r="K140" s="76">
        <v>4512258.2181033846</v>
      </c>
      <c r="L140" s="76">
        <v>7001379.3166234829</v>
      </c>
      <c r="M140" s="76">
        <v>4994443.6523263706</v>
      </c>
      <c r="N140" s="76">
        <v>5654703.9617063981</v>
      </c>
      <c r="O140" s="76">
        <v>5807104.875027949</v>
      </c>
      <c r="P140" s="76">
        <v>5469289.5576554984</v>
      </c>
      <c r="Q140" s="76">
        <v>4726263.763242689</v>
      </c>
      <c r="R140" s="76">
        <v>5863050.4441669686</v>
      </c>
      <c r="S140" s="76">
        <v>5438552.3528224006</v>
      </c>
      <c r="T140" s="76">
        <v>5133039.398901497</v>
      </c>
      <c r="U140" s="76">
        <v>6045221.0507875811</v>
      </c>
      <c r="V140" s="76">
        <v>5256496.3291665502</v>
      </c>
      <c r="W140" s="76">
        <v>4965398.9974442665</v>
      </c>
    </row>
    <row r="141" spans="1:23">
      <c r="A141" s="111" t="s">
        <v>112</v>
      </c>
      <c r="B141" s="111" t="s">
        <v>57</v>
      </c>
      <c r="C141" s="76">
        <v>4333134.4936851934</v>
      </c>
      <c r="D141" s="76">
        <v>4589077.2311021369</v>
      </c>
      <c r="E141" s="76">
        <v>3888297.8748894618</v>
      </c>
      <c r="F141" s="76">
        <v>5291937.5483700586</v>
      </c>
      <c r="G141" s="76">
        <v>5648042.1923073214</v>
      </c>
      <c r="H141" s="76">
        <v>5200968.0173874693</v>
      </c>
      <c r="I141" s="76">
        <v>6259084.8926760908</v>
      </c>
      <c r="J141" s="76">
        <v>5564830.4012280935</v>
      </c>
      <c r="K141" s="76">
        <v>5229163.6187044382</v>
      </c>
      <c r="L141" s="76">
        <v>8073089.1966211367</v>
      </c>
      <c r="M141" s="76">
        <v>5889681.5323776733</v>
      </c>
      <c r="N141" s="76">
        <v>6675665.6233563358</v>
      </c>
      <c r="O141" s="76">
        <v>6863890.5338748936</v>
      </c>
      <c r="P141" s="76">
        <v>6479695.2868660958</v>
      </c>
      <c r="Q141" s="76">
        <v>5661423.3404891761</v>
      </c>
      <c r="R141" s="76">
        <v>6799402.2128975969</v>
      </c>
      <c r="S141" s="76">
        <v>6290359.9558332171</v>
      </c>
      <c r="T141" s="76">
        <v>5990334.114817882</v>
      </c>
      <c r="U141" s="76">
        <v>7078337.2143560797</v>
      </c>
      <c r="V141" s="76">
        <v>6166520.6021301216</v>
      </c>
      <c r="W141" s="76">
        <v>5838660.5055052917</v>
      </c>
    </row>
    <row r="142" spans="1:23">
      <c r="A142" s="111" t="s">
        <v>112</v>
      </c>
      <c r="B142" s="111" t="s">
        <v>58</v>
      </c>
      <c r="C142" s="76">
        <v>249870.8436594696</v>
      </c>
      <c r="D142" s="76">
        <v>266057.72715035989</v>
      </c>
      <c r="E142" s="76">
        <v>222639.10918884049</v>
      </c>
      <c r="F142" s="76">
        <v>249435.71313517989</v>
      </c>
      <c r="G142" s="76">
        <v>260556.92131519699</v>
      </c>
      <c r="H142" s="76">
        <v>229620.29855427181</v>
      </c>
      <c r="I142" s="76">
        <v>271249.14052528201</v>
      </c>
      <c r="J142" s="76">
        <v>230623.79067330941</v>
      </c>
      <c r="K142" s="76">
        <v>213099.43056145281</v>
      </c>
      <c r="L142" s="76">
        <v>331410.73710031481</v>
      </c>
      <c r="M142" s="76">
        <v>239652.99830852059</v>
      </c>
      <c r="N142" s="76">
        <v>268749.43166366452</v>
      </c>
      <c r="O142" s="76">
        <v>264551.66368727939</v>
      </c>
      <c r="P142" s="76">
        <v>247166.65974643841</v>
      </c>
      <c r="Q142" s="76">
        <v>215026.82097526209</v>
      </c>
      <c r="R142" s="76">
        <v>239354.36819745539</v>
      </c>
      <c r="S142" s="76">
        <v>221509.05601513351</v>
      </c>
      <c r="T142" s="76">
        <v>205818.56769965179</v>
      </c>
      <c r="U142" s="76">
        <v>240298.97224096951</v>
      </c>
      <c r="V142" s="76">
        <v>208298.84378315549</v>
      </c>
      <c r="W142" s="76">
        <v>192827.7860864519</v>
      </c>
    </row>
    <row r="143" spans="1:23">
      <c r="A143" s="111" t="s">
        <v>112</v>
      </c>
      <c r="B143" s="111" t="s">
        <v>59</v>
      </c>
      <c r="C143" s="76">
        <v>1894741.8733106421</v>
      </c>
      <c r="D143" s="76">
        <v>2002327.8837997711</v>
      </c>
      <c r="E143" s="76">
        <v>1691747.894747548</v>
      </c>
      <c r="F143" s="76">
        <v>2354973.35947002</v>
      </c>
      <c r="G143" s="76">
        <v>2553833.3044268079</v>
      </c>
      <c r="H143" s="76">
        <v>2393733.7988845701</v>
      </c>
      <c r="I143" s="76">
        <v>2951452.2127530351</v>
      </c>
      <c r="J143" s="76">
        <v>2649879.7619501362</v>
      </c>
      <c r="K143" s="76">
        <v>2538264.0007282761</v>
      </c>
      <c r="L143" s="76">
        <v>4015525.3801454059</v>
      </c>
      <c r="M143" s="76">
        <v>2964994.5610988648</v>
      </c>
      <c r="N143" s="76">
        <v>3408592.868720816</v>
      </c>
      <c r="O143" s="76">
        <v>3552787.2141142641</v>
      </c>
      <c r="P143" s="76">
        <v>3386389.2384337001</v>
      </c>
      <c r="Q143" s="76">
        <v>2996334.243737164</v>
      </c>
      <c r="R143" s="76">
        <v>3515504.6195015009</v>
      </c>
      <c r="S143" s="76">
        <v>3280667.185850441</v>
      </c>
      <c r="T143" s="76">
        <v>3143763.8716280288</v>
      </c>
      <c r="U143" s="76">
        <v>3748922.1739041051</v>
      </c>
      <c r="V143" s="76">
        <v>3290489.6485046959</v>
      </c>
      <c r="W143" s="76">
        <v>3127881.1979935751</v>
      </c>
    </row>
    <row r="144" spans="1:23">
      <c r="A144" s="111" t="s">
        <v>112</v>
      </c>
      <c r="B144" s="111" t="s">
        <v>6</v>
      </c>
      <c r="C144" s="77">
        <v>142378833.77609441</v>
      </c>
      <c r="D144" s="77">
        <v>150703596.5052087</v>
      </c>
      <c r="E144" s="77">
        <v>127655692.1023823</v>
      </c>
      <c r="F144" s="77">
        <v>160766956.0989787</v>
      </c>
      <c r="G144" s="77">
        <v>169950102.4044151</v>
      </c>
      <c r="H144" s="77">
        <v>154923124.95730981</v>
      </c>
      <c r="I144" s="77">
        <v>185520741.62923881</v>
      </c>
      <c r="J144" s="77">
        <v>164104158.45149699</v>
      </c>
      <c r="K144" s="77">
        <v>153466285.0991146</v>
      </c>
      <c r="L144" s="77">
        <v>237006224.43123531</v>
      </c>
      <c r="M144" s="77">
        <v>172753590.23382711</v>
      </c>
      <c r="N144" s="77">
        <v>195785417.7569775</v>
      </c>
      <c r="O144" s="77">
        <v>200856327.88813341</v>
      </c>
      <c r="P144" s="77">
        <v>189622875.1104244</v>
      </c>
      <c r="Q144" s="77">
        <v>165757787.29947791</v>
      </c>
      <c r="R144" s="77">
        <v>198718020.67091319</v>
      </c>
      <c r="S144" s="77">
        <v>184230308.36897889</v>
      </c>
      <c r="T144" s="77">
        <v>175385415.6267193</v>
      </c>
      <c r="U144" s="77">
        <v>207477763.25348991</v>
      </c>
      <c r="V144" s="77">
        <v>180843846.38181981</v>
      </c>
      <c r="W144" s="77">
        <v>171144269.82743931</v>
      </c>
    </row>
  </sheetData>
  <mergeCells count="4">
    <mergeCell ref="A1:J1"/>
    <mergeCell ref="A11:J11"/>
    <mergeCell ref="A42:J42"/>
    <mergeCell ref="A74:K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9F2B1"/>
  </sheetPr>
  <dimension ref="A1:W99"/>
  <sheetViews>
    <sheetView workbookViewId="0">
      <selection activeCell="E6" sqref="E6"/>
    </sheetView>
  </sheetViews>
  <sheetFormatPr baseColWidth="10" defaultRowHeight="16"/>
  <cols>
    <col min="1" max="1" width="21.6640625" style="94" customWidth="1"/>
    <col min="2" max="2" width="16.33203125" style="94" customWidth="1"/>
    <col min="3" max="4" width="15" style="94" bestFit="1" customWidth="1"/>
    <col min="5" max="6" width="15.83203125" style="94" bestFit="1" customWidth="1"/>
    <col min="7" max="11" width="15" style="94" bestFit="1" customWidth="1"/>
    <col min="12" max="12" width="18.1640625" style="94" customWidth="1"/>
    <col min="13" max="13" width="15.83203125" style="94" bestFit="1" customWidth="1"/>
    <col min="14" max="23" width="15" style="94" bestFit="1" customWidth="1"/>
    <col min="24" max="54" width="10.83203125" style="94" customWidth="1"/>
    <col min="55" max="16384" width="10.83203125" style="94"/>
  </cols>
  <sheetData>
    <row r="1" spans="1:22" ht="26" customHeight="1">
      <c r="A1" s="135" t="s">
        <v>113</v>
      </c>
      <c r="B1" s="136"/>
      <c r="C1" s="136"/>
      <c r="D1" s="136"/>
      <c r="E1" s="136"/>
      <c r="F1" s="136"/>
      <c r="G1" s="136"/>
      <c r="H1" s="136"/>
      <c r="I1" s="136"/>
      <c r="J1" s="136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17</v>
      </c>
      <c r="E5" s="63">
        <f>SUM(B29:D29)</f>
        <v>-26484689.873610541</v>
      </c>
      <c r="F5" s="64">
        <f>SUM(B51:D51)</f>
        <v>-38190246.157471083</v>
      </c>
    </row>
    <row r="6" spans="1:22" ht="19" customHeight="1">
      <c r="B6" s="4"/>
      <c r="D6" s="20" t="s">
        <v>18</v>
      </c>
      <c r="E6" s="65">
        <f>SUM(E29:P29)</f>
        <v>-38316177.775714673</v>
      </c>
      <c r="F6" s="66">
        <f>SUM(E51:P51)</f>
        <v>-64378845.877599247</v>
      </c>
      <c r="K6" s="32"/>
      <c r="L6" s="32"/>
      <c r="M6" s="32"/>
    </row>
    <row r="7" spans="1:22" ht="17" customHeight="1" thickBot="1">
      <c r="D7" s="21" t="s">
        <v>89</v>
      </c>
      <c r="E7" s="67">
        <f>SUM(Q29:V29)</f>
        <v>0</v>
      </c>
      <c r="F7" s="68">
        <f>SUM(Q51:V51)</f>
        <v>-3628549.2471015733</v>
      </c>
    </row>
    <row r="8" spans="1:22" ht="20" customHeight="1" thickTop="1" thickBot="1">
      <c r="D8" s="22" t="s">
        <v>6</v>
      </c>
      <c r="E8" s="69">
        <f>SUM(E5:E7)</f>
        <v>-64800867.649325214</v>
      </c>
      <c r="F8" s="70">
        <f>SUM(F5:F7)</f>
        <v>-106197641.28217191</v>
      </c>
    </row>
    <row r="9" spans="1:22" ht="19" customHeight="1">
      <c r="B9" s="9"/>
    </row>
    <row r="10" spans="1:22" ht="17" customHeight="1"/>
    <row r="11" spans="1:22" ht="26" customHeight="1">
      <c r="A11" s="137" t="s">
        <v>90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7" t="s">
        <v>60</v>
      </c>
      <c r="B16" s="74">
        <f>'Sales Scenario Analysis'!C72-'Sales Scenario Analysis'!C58</f>
        <v>-193189.71297823923</v>
      </c>
      <c r="C16" s="74">
        <f>'Sales Scenario Analysis'!D72-'Sales Scenario Analysis'!D58</f>
        <v>-210343.68044278288</v>
      </c>
      <c r="D16" s="74">
        <f>'Sales Scenario Analysis'!E72-'Sales Scenario Analysis'!E58</f>
        <v>-255578.68083468452</v>
      </c>
      <c r="E16" s="74">
        <f>'Sales Scenario Analysis'!F72-'Sales Scenario Analysis'!F58</f>
        <v>-296199.52768399613</v>
      </c>
      <c r="F16" s="74">
        <f>'Sales Scenario Analysis'!G72-'Sales Scenario Analysis'!G58</f>
        <v>-280665.34901277116</v>
      </c>
      <c r="G16" s="74">
        <f>'Sales Scenario Analysis'!H72-'Sales Scenario Analysis'!H58</f>
        <v>-115795.20245167671</v>
      </c>
      <c r="H16" s="74">
        <f>'Sales Scenario Analysis'!I72-'Sales Scenario Analysis'!I58</f>
        <v>-55380.351355797262</v>
      </c>
      <c r="I16" s="74">
        <f>'Sales Scenario Analysis'!J72-'Sales Scenario Analysis'!J58</f>
        <v>-66803.789350032341</v>
      </c>
      <c r="J16" s="74">
        <f>'Sales Scenario Analysis'!K72-'Sales Scenario Analysis'!K58</f>
        <v>-57147.280390489614</v>
      </c>
      <c r="K16" s="74">
        <f>'Sales Scenario Analysis'!L72-'Sales Scenario Analysis'!L58</f>
        <v>-27169.384617657517</v>
      </c>
      <c r="L16" s="74">
        <f>'Sales Scenario Analysis'!M72-'Sales Scenario Analysis'!M58</f>
        <v>-33956.894145980477</v>
      </c>
      <c r="M16" s="74">
        <f>'Sales Scenario Analysis'!N72-'Sales Scenario Analysis'!N58</f>
        <v>-28636.178994415794</v>
      </c>
      <c r="N16" s="74">
        <f>'Sales Scenario Analysis'!O72-'Sales Scenario Analysis'!O58</f>
        <v>-16355.892090370646</v>
      </c>
      <c r="O16" s="74">
        <f>'Sales Scenario Analysis'!P72-'Sales Scenario Analysis'!P58</f>
        <v>-21118.764581929659</v>
      </c>
      <c r="P16" s="74">
        <f>'Sales Scenario Analysis'!Q72-'Sales Scenario Analysis'!Q58</f>
        <v>-27397.595806484343</v>
      </c>
      <c r="Q16" s="74">
        <f>'Sales Scenario Analysis'!R72-'Sales Scenario Analysis'!R58</f>
        <v>0</v>
      </c>
      <c r="R16" s="74">
        <f>'Sales Scenario Analysis'!S72-'Sales Scenario Analysis'!S58</f>
        <v>0</v>
      </c>
      <c r="S16" s="74">
        <f>'Sales Scenario Analysis'!T72-'Sales Scenario Analysis'!T58</f>
        <v>0</v>
      </c>
      <c r="T16" s="74">
        <f>'Sales Scenario Analysis'!U72-'Sales Scenario Analysis'!U58</f>
        <v>0</v>
      </c>
      <c r="U16" s="74">
        <f>'Sales Scenario Analysis'!V72-'Sales Scenario Analysis'!V58</f>
        <v>0</v>
      </c>
      <c r="V16" s="74">
        <f>'Sales Scenario Analysis'!W72-'Sales Scenario Analysis'!W58</f>
        <v>0</v>
      </c>
    </row>
    <row r="17" spans="1:22">
      <c r="A17" s="7" t="s">
        <v>61</v>
      </c>
      <c r="B17" s="74">
        <f>'Sales Scenario Analysis'!C73-'Sales Scenario Analysis'!C59</f>
        <v>-21793.130717193118</v>
      </c>
      <c r="C17" s="74">
        <f>'Sales Scenario Analysis'!D73-'Sales Scenario Analysis'!D59</f>
        <v>-34447.416424627867</v>
      </c>
      <c r="D17" s="74">
        <f>'Sales Scenario Analysis'!E73-'Sales Scenario Analysis'!E59</f>
        <v>-64205.080549749488</v>
      </c>
      <c r="E17" s="74">
        <f>'Sales Scenario Analysis'!F73-'Sales Scenario Analysis'!F59</f>
        <v>-113377.76393231365</v>
      </c>
      <c r="F17" s="74">
        <f>'Sales Scenario Analysis'!G73-'Sales Scenario Analysis'!G59</f>
        <v>-105499.82951122493</v>
      </c>
      <c r="G17" s="74">
        <f>'Sales Scenario Analysis'!H73-'Sales Scenario Analysis'!H59</f>
        <v>-14366.323497834375</v>
      </c>
      <c r="H17" s="74">
        <f>'Sales Scenario Analysis'!I73-'Sales Scenario Analysis'!I59</f>
        <v>-5630.0856559120803</v>
      </c>
      <c r="I17" s="74">
        <f>'Sales Scenario Analysis'!J73-'Sales Scenario Analysis'!J59</f>
        <v>-12278.62589878001</v>
      </c>
      <c r="J17" s="74">
        <f>'Sales Scenario Analysis'!K73-'Sales Scenario Analysis'!K59</f>
        <v>-5805.333799774191</v>
      </c>
      <c r="K17" s="74">
        <f>'Sales Scenario Analysis'!L73-'Sales Scenario Analysis'!L59</f>
        <v>-1754.7609064391145</v>
      </c>
      <c r="L17" s="74">
        <f>'Sales Scenario Analysis'!M73-'Sales Scenario Analysis'!M59</f>
        <v>-6355.0706673561945</v>
      </c>
      <c r="M17" s="74">
        <f>'Sales Scenario Analysis'!N73-'Sales Scenario Analysis'!N59</f>
        <v>-3309.7859572579473</v>
      </c>
      <c r="N17" s="74">
        <f>'Sales Scenario Analysis'!O73-'Sales Scenario Analysis'!O59</f>
        <v>-1718.577288348024</v>
      </c>
      <c r="O17" s="74">
        <f>'Sales Scenario Analysis'!P73-'Sales Scenario Analysis'!P59</f>
        <v>-4862.4718362735002</v>
      </c>
      <c r="P17" s="74">
        <f>'Sales Scenario Analysis'!Q73-'Sales Scenario Analysis'!Q59</f>
        <v>-8719.7140385469538</v>
      </c>
      <c r="Q17" s="74">
        <f>'Sales Scenario Analysis'!R73-'Sales Scenario Analysis'!R59</f>
        <v>0</v>
      </c>
      <c r="R17" s="74">
        <f>'Sales Scenario Analysis'!S73-'Sales Scenario Analysis'!S59</f>
        <v>0</v>
      </c>
      <c r="S17" s="74">
        <f>'Sales Scenario Analysis'!T73-'Sales Scenario Analysis'!T59</f>
        <v>0</v>
      </c>
      <c r="T17" s="74">
        <f>'Sales Scenario Analysis'!U73-'Sales Scenario Analysis'!U59</f>
        <v>0</v>
      </c>
      <c r="U17" s="74">
        <f>'Sales Scenario Analysis'!V73-'Sales Scenario Analysis'!V59</f>
        <v>0</v>
      </c>
      <c r="V17" s="74">
        <f>'Sales Scenario Analysis'!W73-'Sales Scenario Analysis'!W59</f>
        <v>0</v>
      </c>
    </row>
    <row r="18" spans="1:22">
      <c r="A18" s="7" t="s">
        <v>40</v>
      </c>
      <c r="B18" s="74">
        <f>'Sales Scenario Analysis'!C74-'Sales Scenario Analysis'!C60</f>
        <v>66439.146899870888</v>
      </c>
      <c r="C18" s="74">
        <f>'Sales Scenario Analysis'!D74-'Sales Scenario Analysis'!D60</f>
        <v>53188.844479440188</v>
      </c>
      <c r="D18" s="74">
        <f>'Sales Scenario Analysis'!E74-'Sales Scenario Analysis'!E60</f>
        <v>32250.215741245047</v>
      </c>
      <c r="E18" s="74">
        <f>'Sales Scenario Analysis'!F74-'Sales Scenario Analysis'!F60</f>
        <v>-24261.895332849512</v>
      </c>
      <c r="F18" s="74">
        <f>'Sales Scenario Analysis'!G74-'Sales Scenario Analysis'!G60</f>
        <v>-21194.6679452237</v>
      </c>
      <c r="G18" s="74">
        <f>'Sales Scenario Analysis'!H74-'Sales Scenario Analysis'!H60</f>
        <v>40874.204666515812</v>
      </c>
      <c r="H18" s="74">
        <f>'Sales Scenario Analysis'!I74-'Sales Scenario Analysis'!I60</f>
        <v>20832.689417641785</v>
      </c>
      <c r="I18" s="74">
        <f>'Sales Scenario Analysis'!J74-'Sales Scenario Analysis'!J60</f>
        <v>17042.046097536106</v>
      </c>
      <c r="J18" s="74">
        <f>'Sales Scenario Analysis'!K74-'Sales Scenario Analysis'!K60</f>
        <v>21729.16835651669</v>
      </c>
      <c r="K18" s="74">
        <f>'Sales Scenario Analysis'!L74-'Sales Scenario Analysis'!L60</f>
        <v>12210.802334131004</v>
      </c>
      <c r="L18" s="74">
        <f>'Sales Scenario Analysis'!M74-'Sales Scenario Analysis'!M60</f>
        <v>8453.0694493097253</v>
      </c>
      <c r="M18" s="74">
        <f>'Sales Scenario Analysis'!N74-'Sales Scenario Analysis'!N60</f>
        <v>11109.965736026381</v>
      </c>
      <c r="N18" s="74">
        <f>'Sales Scenario Analysis'!O74-'Sales Scenario Analysis'!O60</f>
        <v>7112.0790212018765</v>
      </c>
      <c r="O18" s="74">
        <f>'Sales Scenario Analysis'!P74-'Sales Scenario Analysis'!P60</f>
        <v>4990.0156701352971</v>
      </c>
      <c r="P18" s="74">
        <f>'Sales Scenario Analysis'!Q74-'Sales Scenario Analysis'!Q60</f>
        <v>2531.4899826110632</v>
      </c>
      <c r="Q18" s="74">
        <f>'Sales Scenario Analysis'!R74-'Sales Scenario Analysis'!R60</f>
        <v>0</v>
      </c>
      <c r="R18" s="74">
        <f>'Sales Scenario Analysis'!S74-'Sales Scenario Analysis'!S60</f>
        <v>0</v>
      </c>
      <c r="S18" s="74">
        <f>'Sales Scenario Analysis'!T74-'Sales Scenario Analysis'!T60</f>
        <v>0</v>
      </c>
      <c r="T18" s="74">
        <f>'Sales Scenario Analysis'!U74-'Sales Scenario Analysis'!U60</f>
        <v>0</v>
      </c>
      <c r="U18" s="74">
        <f>'Sales Scenario Analysis'!V74-'Sales Scenario Analysis'!V60</f>
        <v>0</v>
      </c>
      <c r="V18" s="74">
        <f>'Sales Scenario Analysis'!W74-'Sales Scenario Analysis'!W60</f>
        <v>0</v>
      </c>
    </row>
    <row r="19" spans="1:22">
      <c r="A19" s="7" t="s">
        <v>44</v>
      </c>
      <c r="B19" s="74">
        <f>'Sales Scenario Analysis'!C75-'Sales Scenario Analysis'!C61</f>
        <v>-230838.3638715946</v>
      </c>
      <c r="C19" s="74">
        <f>'Sales Scenario Analysis'!D75-'Sales Scenario Analysis'!D61</f>
        <v>-253584.33787663901</v>
      </c>
      <c r="D19" s="74">
        <f>'Sales Scenario Analysis'!E75-'Sales Scenario Analysis'!E61</f>
        <v>-321483.06708713801</v>
      </c>
      <c r="E19" s="74">
        <f>'Sales Scenario Analysis'!F75-'Sales Scenario Analysis'!F61</f>
        <v>-368179.9008731239</v>
      </c>
      <c r="F19" s="74">
        <f>'Sales Scenario Analysis'!G75-'Sales Scenario Analysis'!G61</f>
        <v>-347997.34200740594</v>
      </c>
      <c r="G19" s="74">
        <f>'Sales Scenario Analysis'!H75-'Sales Scenario Analysis'!H61</f>
        <v>-144967.50071707641</v>
      </c>
      <c r="H19" s="74">
        <f>'Sales Scenario Analysis'!I75-'Sales Scenario Analysis'!I61</f>
        <v>-88534.872880987066</v>
      </c>
      <c r="I19" s="74">
        <f>'Sales Scenario Analysis'!J75-'Sales Scenario Analysis'!J61</f>
        <v>-106314.51321084698</v>
      </c>
      <c r="J19" s="74">
        <f>'Sales Scenario Analysis'!K75-'Sales Scenario Analysis'!K61</f>
        <v>-88340.726366930117</v>
      </c>
      <c r="K19" s="74">
        <f>'Sales Scenario Analysis'!L75-'Sales Scenario Analysis'!L61</f>
        <v>-43696.872986723145</v>
      </c>
      <c r="L19" s="74">
        <f>'Sales Scenario Analysis'!M75-'Sales Scenario Analysis'!M61</f>
        <v>-53630.858163681638</v>
      </c>
      <c r="M19" s="74">
        <f>'Sales Scenario Analysis'!N75-'Sales Scenario Analysis'!N61</f>
        <v>-47921.696905794262</v>
      </c>
      <c r="N19" s="74">
        <f>'Sales Scenario Analysis'!O75-'Sales Scenario Analysis'!O61</f>
        <v>-23224.415275437699</v>
      </c>
      <c r="O19" s="74">
        <f>'Sales Scenario Analysis'!P75-'Sales Scenario Analysis'!P61</f>
        <v>-31215.039925879915</v>
      </c>
      <c r="P19" s="74">
        <f>'Sales Scenario Analysis'!Q75-'Sales Scenario Analysis'!Q61</f>
        <v>-40759.795456530061</v>
      </c>
      <c r="Q19" s="74">
        <f>'Sales Scenario Analysis'!R75-'Sales Scenario Analysis'!R61</f>
        <v>0</v>
      </c>
      <c r="R19" s="74">
        <f>'Sales Scenario Analysis'!S75-'Sales Scenario Analysis'!S61</f>
        <v>0</v>
      </c>
      <c r="S19" s="74">
        <f>'Sales Scenario Analysis'!T75-'Sales Scenario Analysis'!T61</f>
        <v>0</v>
      </c>
      <c r="T19" s="74">
        <f>'Sales Scenario Analysis'!U75-'Sales Scenario Analysis'!U61</f>
        <v>0</v>
      </c>
      <c r="U19" s="74">
        <f>'Sales Scenario Analysis'!V75-'Sales Scenario Analysis'!V61</f>
        <v>0</v>
      </c>
      <c r="V19" s="74">
        <f>'Sales Scenario Analysis'!W75-'Sales Scenario Analysis'!W61</f>
        <v>0</v>
      </c>
    </row>
    <row r="20" spans="1:22">
      <c r="A20" s="7" t="s">
        <v>62</v>
      </c>
      <c r="B20" s="74">
        <f>'Sales Scenario Analysis'!C76-'Sales Scenario Analysis'!C62</f>
        <v>-89350.574979566416</v>
      </c>
      <c r="C20" s="74">
        <f>'Sales Scenario Analysis'!D76-'Sales Scenario Analysis'!D62</f>
        <v>-99702.649875023519</v>
      </c>
      <c r="D20" s="74">
        <f>'Sales Scenario Analysis'!E76-'Sales Scenario Analysis'!E62</f>
        <v>-131808.16962367384</v>
      </c>
      <c r="E20" s="74">
        <f>'Sales Scenario Analysis'!F76-'Sales Scenario Analysis'!F62</f>
        <v>-190739.9272743332</v>
      </c>
      <c r="F20" s="74">
        <f>'Sales Scenario Analysis'!G76-'Sales Scenario Analysis'!G62</f>
        <v>-177718.64314229554</v>
      </c>
      <c r="G20" s="74">
        <f>'Sales Scenario Analysis'!H76-'Sales Scenario Analysis'!H62</f>
        <v>-60344.389971635333</v>
      </c>
      <c r="H20" s="74">
        <f>'Sales Scenario Analysis'!I76-'Sales Scenario Analysis'!I62</f>
        <v>-26648.662940859998</v>
      </c>
      <c r="I20" s="74">
        <f>'Sales Scenario Analysis'!J76-'Sales Scenario Analysis'!J62</f>
        <v>-34681.093332331511</v>
      </c>
      <c r="J20" s="74">
        <f>'Sales Scenario Analysis'!K76-'Sales Scenario Analysis'!K62</f>
        <v>-27347.951440286677</v>
      </c>
      <c r="K20" s="74">
        <f>'Sales Scenario Analysis'!L76-'Sales Scenario Analysis'!L62</f>
        <v>-13673.972904227179</v>
      </c>
      <c r="L20" s="74">
        <f>'Sales Scenario Analysis'!M76-'Sales Scenario Analysis'!M62</f>
        <v>-17896.207539447641</v>
      </c>
      <c r="M20" s="74">
        <f>'Sales Scenario Analysis'!N76-'Sales Scenario Analysis'!N62</f>
        <v>-15102.077657368383</v>
      </c>
      <c r="N20" s="74">
        <f>'Sales Scenario Analysis'!O76-'Sales Scenario Analysis'!O62</f>
        <v>-8549.5352226970135</v>
      </c>
      <c r="O20" s="74">
        <f>'Sales Scenario Analysis'!P76-'Sales Scenario Analysis'!P62</f>
        <v>-12478.780910965055</v>
      </c>
      <c r="P20" s="74">
        <f>'Sales Scenario Analysis'!Q76-'Sales Scenario Analysis'!Q62</f>
        <v>-17200.636373452959</v>
      </c>
      <c r="Q20" s="74">
        <f>'Sales Scenario Analysis'!R76-'Sales Scenario Analysis'!R62</f>
        <v>0</v>
      </c>
      <c r="R20" s="74">
        <f>'Sales Scenario Analysis'!S76-'Sales Scenario Analysis'!S62</f>
        <v>0</v>
      </c>
      <c r="S20" s="74">
        <f>'Sales Scenario Analysis'!T76-'Sales Scenario Analysis'!T62</f>
        <v>0</v>
      </c>
      <c r="T20" s="74">
        <f>'Sales Scenario Analysis'!U76-'Sales Scenario Analysis'!U62</f>
        <v>0</v>
      </c>
      <c r="U20" s="74">
        <f>'Sales Scenario Analysis'!V76-'Sales Scenario Analysis'!V62</f>
        <v>0</v>
      </c>
      <c r="V20" s="74">
        <f>'Sales Scenario Analysis'!W76-'Sales Scenario Analysis'!W62</f>
        <v>0</v>
      </c>
    </row>
    <row r="21" spans="1:22">
      <c r="A21" s="7" t="s">
        <v>49</v>
      </c>
      <c r="B21" s="74">
        <f>'Sales Scenario Analysis'!C77-'Sales Scenario Analysis'!C63</f>
        <v>-197063.71089904895</v>
      </c>
      <c r="C21" s="74">
        <f>'Sales Scenario Analysis'!D77-'Sales Scenario Analysis'!D63</f>
        <v>-206860.87190507131</v>
      </c>
      <c r="D21" s="74">
        <f>'Sales Scenario Analysis'!E77-'Sales Scenario Analysis'!E63</f>
        <v>-245228.56813198549</v>
      </c>
      <c r="E21" s="74">
        <f>'Sales Scenario Analysis'!F77-'Sales Scenario Analysis'!F63</f>
        <v>-301818.22912449413</v>
      </c>
      <c r="F21" s="74">
        <f>'Sales Scenario Analysis'!G77-'Sales Scenario Analysis'!G63</f>
        <v>-282730.10555170709</v>
      </c>
      <c r="G21" s="74">
        <f>'Sales Scenario Analysis'!H77-'Sales Scenario Analysis'!H63</f>
        <v>-131208.6857629813</v>
      </c>
      <c r="H21" s="74">
        <f>'Sales Scenario Analysis'!I77-'Sales Scenario Analysis'!I63</f>
        <v>-60048.127120524645</v>
      </c>
      <c r="I21" s="74">
        <f>'Sales Scenario Analysis'!J77-'Sales Scenario Analysis'!J63</f>
        <v>-70211.873088473105</v>
      </c>
      <c r="J21" s="74">
        <f>'Sales Scenario Analysis'!K77-'Sales Scenario Analysis'!K63</f>
        <v>-61629.068728600512</v>
      </c>
      <c r="K21" s="74">
        <f>'Sales Scenario Analysis'!L77-'Sales Scenario Analysis'!L63</f>
        <v>-32473.730786136468</v>
      </c>
      <c r="L21" s="74">
        <f>'Sales Scenario Analysis'!M77-'Sales Scenario Analysis'!M63</f>
        <v>-35380.868850621744</v>
      </c>
      <c r="M21" s="74">
        <f>'Sales Scenario Analysis'!N77-'Sales Scenario Analysis'!N63</f>
        <v>-33158.150402469561</v>
      </c>
      <c r="N21" s="74">
        <f>'Sales Scenario Analysis'!O77-'Sales Scenario Analysis'!O63</f>
        <v>-20143.411091173301</v>
      </c>
      <c r="O21" s="74">
        <f>'Sales Scenario Analysis'!P77-'Sales Scenario Analysis'!P63</f>
        <v>-25548.334795409814</v>
      </c>
      <c r="P21" s="74">
        <f>'Sales Scenario Analysis'!Q77-'Sales Scenario Analysis'!Q63</f>
        <v>-31828.53691971011</v>
      </c>
      <c r="Q21" s="74">
        <f>'Sales Scenario Analysis'!R77-'Sales Scenario Analysis'!R63</f>
        <v>0</v>
      </c>
      <c r="R21" s="74">
        <f>'Sales Scenario Analysis'!S77-'Sales Scenario Analysis'!S63</f>
        <v>0</v>
      </c>
      <c r="S21" s="74">
        <f>'Sales Scenario Analysis'!T77-'Sales Scenario Analysis'!T63</f>
        <v>0</v>
      </c>
      <c r="T21" s="74">
        <f>'Sales Scenario Analysis'!U77-'Sales Scenario Analysis'!U63</f>
        <v>0</v>
      </c>
      <c r="U21" s="74">
        <f>'Sales Scenario Analysis'!V77-'Sales Scenario Analysis'!V63</f>
        <v>0</v>
      </c>
      <c r="V21" s="74">
        <f>'Sales Scenario Analysis'!W77-'Sales Scenario Analysis'!W63</f>
        <v>0</v>
      </c>
    </row>
    <row r="22" spans="1:22">
      <c r="A22" s="7" t="s">
        <v>63</v>
      </c>
      <c r="B22" s="74">
        <f>'Sales Scenario Analysis'!C78-'Sales Scenario Analysis'!C64</f>
        <v>64223.0280936083</v>
      </c>
      <c r="C22" s="74">
        <f>'Sales Scenario Analysis'!D78-'Sales Scenario Analysis'!D64</f>
        <v>58365.550888071302</v>
      </c>
      <c r="D22" s="74">
        <f>'Sales Scenario Analysis'!E78-'Sales Scenario Analysis'!E64</f>
        <v>39017.697338883183</v>
      </c>
      <c r="E22" s="74">
        <f>'Sales Scenario Analysis'!F78-'Sales Scenario Analysis'!F64</f>
        <v>-32040.722704643704</v>
      </c>
      <c r="F22" s="74">
        <f>'Sales Scenario Analysis'!G78-'Sales Scenario Analysis'!G64</f>
        <v>-25572.580846530109</v>
      </c>
      <c r="G22" s="74">
        <f>'Sales Scenario Analysis'!H78-'Sales Scenario Analysis'!H64</f>
        <v>40129.806588539999</v>
      </c>
      <c r="H22" s="74">
        <f>'Sales Scenario Analysis'!I78-'Sales Scenario Analysis'!I64</f>
        <v>21410.620154149103</v>
      </c>
      <c r="I22" s="74">
        <f>'Sales Scenario Analysis'!J78-'Sales Scenario Analysis'!J64</f>
        <v>16512.551152329717</v>
      </c>
      <c r="J22" s="74">
        <f>'Sales Scenario Analysis'!K78-'Sales Scenario Analysis'!K64</f>
        <v>20474.968503254699</v>
      </c>
      <c r="K22" s="74">
        <f>'Sales Scenario Analysis'!L78-'Sales Scenario Analysis'!L64</f>
        <v>10600.744944101898</v>
      </c>
      <c r="L22" s="74">
        <f>'Sales Scenario Analysis'!M78-'Sales Scenario Analysis'!M64</f>
        <v>8144.3765930563968</v>
      </c>
      <c r="M22" s="74">
        <f>'Sales Scenario Analysis'!N78-'Sales Scenario Analysis'!N64</f>
        <v>9898.9886127474019</v>
      </c>
      <c r="N22" s="74">
        <f>'Sales Scenario Analysis'!O78-'Sales Scenario Analysis'!O64</f>
        <v>6067.4769899393141</v>
      </c>
      <c r="O22" s="74">
        <f>'Sales Scenario Analysis'!P78-'Sales Scenario Analysis'!P64</f>
        <v>4012.8988729031116</v>
      </c>
      <c r="P22" s="74">
        <f>'Sales Scenario Analysis'!Q78-'Sales Scenario Analysis'!Q64</f>
        <v>1322.0205754229391</v>
      </c>
      <c r="Q22" s="74">
        <f>'Sales Scenario Analysis'!R78-'Sales Scenario Analysis'!R64</f>
        <v>0</v>
      </c>
      <c r="R22" s="74">
        <f>'Sales Scenario Analysis'!S78-'Sales Scenario Analysis'!S64</f>
        <v>0</v>
      </c>
      <c r="S22" s="74">
        <f>'Sales Scenario Analysis'!T78-'Sales Scenario Analysis'!T64</f>
        <v>0</v>
      </c>
      <c r="T22" s="74">
        <f>'Sales Scenario Analysis'!U78-'Sales Scenario Analysis'!U64</f>
        <v>0</v>
      </c>
      <c r="U22" s="74">
        <f>'Sales Scenario Analysis'!V78-'Sales Scenario Analysis'!V64</f>
        <v>0</v>
      </c>
      <c r="V22" s="74">
        <f>'Sales Scenario Analysis'!W78-'Sales Scenario Analysis'!W64</f>
        <v>0</v>
      </c>
    </row>
    <row r="23" spans="1:22">
      <c r="A23" s="7" t="s">
        <v>64</v>
      </c>
      <c r="B23" s="74">
        <f>'Sales Scenario Analysis'!C79-'Sales Scenario Analysis'!C65</f>
        <v>63335.841080206679</v>
      </c>
      <c r="C23" s="74">
        <f>'Sales Scenario Analysis'!D79-'Sales Scenario Analysis'!D65</f>
        <v>54308.419823314485</v>
      </c>
      <c r="D23" s="74">
        <f>'Sales Scenario Analysis'!E79-'Sales Scenario Analysis'!E65</f>
        <v>34460.811649145457</v>
      </c>
      <c r="E23" s="74">
        <f>'Sales Scenario Analysis'!F79-'Sales Scenario Analysis'!F65</f>
        <v>-26858.586945311981</v>
      </c>
      <c r="F23" s="74">
        <f>'Sales Scenario Analysis'!G79-'Sales Scenario Analysis'!G65</f>
        <v>-21639.35544976544</v>
      </c>
      <c r="G23" s="74">
        <f>'Sales Scenario Analysis'!H79-'Sales Scenario Analysis'!H65</f>
        <v>38710.215265280101</v>
      </c>
      <c r="H23" s="74">
        <f>'Sales Scenario Analysis'!I79-'Sales Scenario Analysis'!I65</f>
        <v>20456.647427583812</v>
      </c>
      <c r="I23" s="74">
        <f>'Sales Scenario Analysis'!J79-'Sales Scenario Analysis'!J65</f>
        <v>16057.418197793479</v>
      </c>
      <c r="J23" s="74">
        <f>'Sales Scenario Analysis'!K79-'Sales Scenario Analysis'!K65</f>
        <v>20506.232175512414</v>
      </c>
      <c r="K23" s="74">
        <f>'Sales Scenario Analysis'!L79-'Sales Scenario Analysis'!L65</f>
        <v>11052.785904699587</v>
      </c>
      <c r="L23" s="74">
        <f>'Sales Scenario Analysis'!M79-'Sales Scenario Analysis'!M65</f>
        <v>7832.1147580585966</v>
      </c>
      <c r="M23" s="74">
        <f>'Sales Scenario Analysis'!N79-'Sales Scenario Analysis'!N65</f>
        <v>9921.6850696127804</v>
      </c>
      <c r="N23" s="74">
        <f>'Sales Scenario Analysis'!O79-'Sales Scenario Analysis'!O65</f>
        <v>6186.8504977843259</v>
      </c>
      <c r="O23" s="74">
        <f>'Sales Scenario Analysis'!P79-'Sales Scenario Analysis'!P65</f>
        <v>4032.9842567457963</v>
      </c>
      <c r="P23" s="74">
        <f>'Sales Scenario Analysis'!Q79-'Sales Scenario Analysis'!Q65</f>
        <v>1481.8767489011079</v>
      </c>
      <c r="Q23" s="74">
        <f>'Sales Scenario Analysis'!R79-'Sales Scenario Analysis'!R65</f>
        <v>0</v>
      </c>
      <c r="R23" s="74">
        <f>'Sales Scenario Analysis'!S79-'Sales Scenario Analysis'!S65</f>
        <v>0</v>
      </c>
      <c r="S23" s="74">
        <f>'Sales Scenario Analysis'!T79-'Sales Scenario Analysis'!T65</f>
        <v>0</v>
      </c>
      <c r="T23" s="74">
        <f>'Sales Scenario Analysis'!U79-'Sales Scenario Analysis'!U65</f>
        <v>0</v>
      </c>
      <c r="U23" s="74">
        <f>'Sales Scenario Analysis'!V79-'Sales Scenario Analysis'!V65</f>
        <v>0</v>
      </c>
      <c r="V23" s="74">
        <f>'Sales Scenario Analysis'!W79-'Sales Scenario Analysis'!W65</f>
        <v>0</v>
      </c>
    </row>
    <row r="24" spans="1:22">
      <c r="A24" s="7" t="s">
        <v>65</v>
      </c>
      <c r="B24" s="74">
        <f>'Sales Scenario Analysis'!C80-'Sales Scenario Analysis'!C66</f>
        <v>-1594108.312026504</v>
      </c>
      <c r="C24" s="74">
        <f>'Sales Scenario Analysis'!D80-'Sales Scenario Analysis'!D66</f>
        <v>-1687970.9152915049</v>
      </c>
      <c r="D24" s="74">
        <f>'Sales Scenario Analysis'!E80-'Sales Scenario Analysis'!E66</f>
        <v>-1906687.0278370169</v>
      </c>
      <c r="E24" s="74">
        <f>'Sales Scenario Analysis'!F80-'Sales Scenario Analysis'!F66</f>
        <v>-1583267.827763122</v>
      </c>
      <c r="F24" s="74">
        <f>'Sales Scenario Analysis'!G80-'Sales Scenario Analysis'!G66</f>
        <v>-1526793.3428528602</v>
      </c>
      <c r="G24" s="74">
        <f>'Sales Scenario Analysis'!H80-'Sales Scenario Analysis'!H66</f>
        <v>-892659.09398009395</v>
      </c>
      <c r="H24" s="74">
        <f>'Sales Scenario Analysis'!I80-'Sales Scenario Analysis'!I66</f>
        <v>-581736.54233954893</v>
      </c>
      <c r="I24" s="74">
        <f>'Sales Scenario Analysis'!J80-'Sales Scenario Analysis'!J66</f>
        <v>-645694.65387385804</v>
      </c>
      <c r="J24" s="74">
        <f>'Sales Scenario Analysis'!K80-'Sales Scenario Analysis'!K66</f>
        <v>-589422.54310579319</v>
      </c>
      <c r="K24" s="74">
        <f>'Sales Scenario Analysis'!L80-'Sales Scenario Analysis'!L66</f>
        <v>-285126.84563442785</v>
      </c>
      <c r="L24" s="74">
        <f>'Sales Scenario Analysis'!M80-'Sales Scenario Analysis'!M66</f>
        <v>-325550.77647508821</v>
      </c>
      <c r="M24" s="74">
        <f>'Sales Scenario Analysis'!N80-'Sales Scenario Analysis'!N66</f>
        <v>-296808.4623863264</v>
      </c>
      <c r="N24" s="74">
        <f>'Sales Scenario Analysis'!O80-'Sales Scenario Analysis'!O66</f>
        <v>-146222.78454915574</v>
      </c>
      <c r="O24" s="74">
        <f>'Sales Scenario Analysis'!P80-'Sales Scenario Analysis'!P66</f>
        <v>-169776.74282307876</v>
      </c>
      <c r="P24" s="74">
        <f>'Sales Scenario Analysis'!Q80-'Sales Scenario Analysis'!Q66</f>
        <v>-198565.56774990913</v>
      </c>
      <c r="Q24" s="74">
        <f>'Sales Scenario Analysis'!R80-'Sales Scenario Analysis'!R66</f>
        <v>0</v>
      </c>
      <c r="R24" s="74">
        <f>'Sales Scenario Analysis'!S80-'Sales Scenario Analysis'!S66</f>
        <v>0</v>
      </c>
      <c r="S24" s="74">
        <f>'Sales Scenario Analysis'!T80-'Sales Scenario Analysis'!T66</f>
        <v>0</v>
      </c>
      <c r="T24" s="74">
        <f>'Sales Scenario Analysis'!U80-'Sales Scenario Analysis'!U66</f>
        <v>0</v>
      </c>
      <c r="U24" s="74">
        <f>'Sales Scenario Analysis'!V80-'Sales Scenario Analysis'!V66</f>
        <v>0</v>
      </c>
      <c r="V24" s="74">
        <f>'Sales Scenario Analysis'!W80-'Sales Scenario Analysis'!W66</f>
        <v>0</v>
      </c>
    </row>
    <row r="25" spans="1:22">
      <c r="A25" s="7" t="s">
        <v>66</v>
      </c>
      <c r="B25" s="74">
        <f>'Sales Scenario Analysis'!C81-'Sales Scenario Analysis'!C67</f>
        <v>-327355.83765626769</v>
      </c>
      <c r="C25" s="74">
        <f>'Sales Scenario Analysis'!D81-'Sales Scenario Analysis'!D67</f>
        <v>-353206.55068184587</v>
      </c>
      <c r="D25" s="74">
        <f>'Sales Scenario Analysis'!E81-'Sales Scenario Analysis'!E67</f>
        <v>-411811.12176450621</v>
      </c>
      <c r="E25" s="74">
        <f>'Sales Scenario Analysis'!F81-'Sales Scenario Analysis'!F67</f>
        <v>-422161.64657091093</v>
      </c>
      <c r="F25" s="74">
        <f>'Sales Scenario Analysis'!G81-'Sales Scenario Analysis'!G67</f>
        <v>-402412.1550773182</v>
      </c>
      <c r="G25" s="74">
        <f>'Sales Scenario Analysis'!H81-'Sales Scenario Analysis'!H67</f>
        <v>-197888.85666167678</v>
      </c>
      <c r="H25" s="74">
        <f>'Sales Scenario Analysis'!I81-'Sales Scenario Analysis'!I67</f>
        <v>-95848.238341749995</v>
      </c>
      <c r="I25" s="74">
        <f>'Sales Scenario Analysis'!J81-'Sales Scenario Analysis'!J67</f>
        <v>-111464.361408022</v>
      </c>
      <c r="J25" s="74">
        <f>'Sales Scenario Analysis'!K81-'Sales Scenario Analysis'!K67</f>
        <v>-99061.910821823636</v>
      </c>
      <c r="K25" s="74">
        <f>'Sales Scenario Analysis'!L81-'Sales Scenario Analysis'!L67</f>
        <v>-47693.447890018811</v>
      </c>
      <c r="L25" s="74">
        <f>'Sales Scenario Analysis'!M81-'Sales Scenario Analysis'!M67</f>
        <v>-56588.050978199113</v>
      </c>
      <c r="M25" s="74">
        <f>'Sales Scenario Analysis'!N81-'Sales Scenario Analysis'!N67</f>
        <v>-49483.384759358014</v>
      </c>
      <c r="N25" s="74">
        <f>'Sales Scenario Analysis'!O81-'Sales Scenario Analysis'!O67</f>
        <v>-29064.942866552039</v>
      </c>
      <c r="O25" s="74">
        <f>'Sales Scenario Analysis'!P81-'Sales Scenario Analysis'!P67</f>
        <v>-35568.622255078983</v>
      </c>
      <c r="P25" s="74">
        <f>'Sales Scenario Analysis'!Q81-'Sales Scenario Analysis'!Q67</f>
        <v>-43595.037009963999</v>
      </c>
      <c r="Q25" s="74">
        <f>'Sales Scenario Analysis'!R81-'Sales Scenario Analysis'!R67</f>
        <v>0</v>
      </c>
      <c r="R25" s="74">
        <f>'Sales Scenario Analysis'!S81-'Sales Scenario Analysis'!S67</f>
        <v>0</v>
      </c>
      <c r="S25" s="74">
        <f>'Sales Scenario Analysis'!T81-'Sales Scenario Analysis'!T67</f>
        <v>0</v>
      </c>
      <c r="T25" s="74">
        <f>'Sales Scenario Analysis'!U81-'Sales Scenario Analysis'!U67</f>
        <v>0</v>
      </c>
      <c r="U25" s="74">
        <f>'Sales Scenario Analysis'!V81-'Sales Scenario Analysis'!V67</f>
        <v>0</v>
      </c>
      <c r="V25" s="74">
        <f>'Sales Scenario Analysis'!W81-'Sales Scenario Analysis'!W67</f>
        <v>0</v>
      </c>
    </row>
    <row r="26" spans="1:22">
      <c r="A26" s="7" t="s">
        <v>67</v>
      </c>
      <c r="B26" s="74">
        <f>'Sales Scenario Analysis'!C82-'Sales Scenario Analysis'!C68</f>
        <v>-551374.81959030591</v>
      </c>
      <c r="C26" s="74">
        <f>'Sales Scenario Analysis'!D82-'Sales Scenario Analysis'!D68</f>
        <v>-579476.45044209203</v>
      </c>
      <c r="D26" s="74">
        <f>'Sales Scenario Analysis'!E82-'Sales Scenario Analysis'!E68</f>
        <v>-661593.78255833383</v>
      </c>
      <c r="E26" s="74">
        <f>'Sales Scenario Analysis'!F82-'Sales Scenario Analysis'!F68</f>
        <v>-678006.96681334684</v>
      </c>
      <c r="F26" s="74">
        <f>'Sales Scenario Analysis'!G82-'Sales Scenario Analysis'!G68</f>
        <v>-649391.36743746698</v>
      </c>
      <c r="G26" s="74">
        <f>'Sales Scenario Analysis'!H82-'Sales Scenario Analysis'!H68</f>
        <v>-364336.58846425102</v>
      </c>
      <c r="H26" s="74">
        <f>'Sales Scenario Analysis'!I82-'Sales Scenario Analysis'!I68</f>
        <v>-173827.51355332416</v>
      </c>
      <c r="I26" s="74">
        <f>'Sales Scenario Analysis'!J82-'Sales Scenario Analysis'!J68</f>
        <v>-192973.39299088088</v>
      </c>
      <c r="J26" s="74">
        <f>'Sales Scenario Analysis'!K82-'Sales Scenario Analysis'!K68</f>
        <v>-174893.93019274203</v>
      </c>
      <c r="K26" s="74">
        <f>'Sales Scenario Analysis'!L82-'Sales Scenario Analysis'!L68</f>
        <v>-87362.726499789162</v>
      </c>
      <c r="L26" s="74">
        <f>'Sales Scenario Analysis'!M82-'Sales Scenario Analysis'!M68</f>
        <v>-97270.148139813915</v>
      </c>
      <c r="M26" s="74">
        <f>'Sales Scenario Analysis'!N82-'Sales Scenario Analysis'!N68</f>
        <v>-91314.848990392871</v>
      </c>
      <c r="N26" s="74">
        <f>'Sales Scenario Analysis'!O82-'Sales Scenario Analysis'!O68</f>
        <v>-53764.77772936807</v>
      </c>
      <c r="O26" s="74">
        <f>'Sales Scenario Analysis'!P82-'Sales Scenario Analysis'!P68</f>
        <v>-63789.727712274063</v>
      </c>
      <c r="P26" s="74">
        <f>'Sales Scenario Analysis'!Q82-'Sales Scenario Analysis'!Q68</f>
        <v>-75507.525147395208</v>
      </c>
      <c r="Q26" s="74">
        <f>'Sales Scenario Analysis'!R82-'Sales Scenario Analysis'!R68</f>
        <v>0</v>
      </c>
      <c r="R26" s="74">
        <f>'Sales Scenario Analysis'!S82-'Sales Scenario Analysis'!S68</f>
        <v>0</v>
      </c>
      <c r="S26" s="74">
        <f>'Sales Scenario Analysis'!T82-'Sales Scenario Analysis'!T68</f>
        <v>0</v>
      </c>
      <c r="T26" s="74">
        <f>'Sales Scenario Analysis'!U82-'Sales Scenario Analysis'!U68</f>
        <v>0</v>
      </c>
      <c r="U26" s="74">
        <f>'Sales Scenario Analysis'!V82-'Sales Scenario Analysis'!V68</f>
        <v>0</v>
      </c>
      <c r="V26" s="74">
        <f>'Sales Scenario Analysis'!W82-'Sales Scenario Analysis'!W68</f>
        <v>0</v>
      </c>
    </row>
    <row r="27" spans="1:22">
      <c r="A27" s="7" t="s">
        <v>68</v>
      </c>
      <c r="B27" s="74">
        <f>'Sales Scenario Analysis'!C83-'Sales Scenario Analysis'!C69</f>
        <v>-4190841.1697824281</v>
      </c>
      <c r="C27" s="74">
        <f>'Sales Scenario Analysis'!D83-'Sales Scenario Analysis'!D69</f>
        <v>-4424108.8095548991</v>
      </c>
      <c r="D27" s="74">
        <f>'Sales Scenario Analysis'!E83-'Sales Scenario Analysis'!E69</f>
        <v>-4934444.7004777025</v>
      </c>
      <c r="E27" s="74">
        <f>'Sales Scenario Analysis'!F83-'Sales Scenario Analysis'!F69</f>
        <v>-3925190.9278554581</v>
      </c>
      <c r="F27" s="74">
        <f>'Sales Scenario Analysis'!G83-'Sales Scenario Analysis'!G69</f>
        <v>-3802426.716892004</v>
      </c>
      <c r="G27" s="74">
        <f>'Sales Scenario Analysis'!H83-'Sales Scenario Analysis'!H69</f>
        <v>-2425891.1320287865</v>
      </c>
      <c r="H27" s="74">
        <f>'Sales Scenario Analysis'!I83-'Sales Scenario Analysis'!I69</f>
        <v>-1574254.1550362939</v>
      </c>
      <c r="I27" s="74">
        <f>'Sales Scenario Analysis'!J83-'Sales Scenario Analysis'!J69</f>
        <v>-1699332.7226225864</v>
      </c>
      <c r="J27" s="74">
        <f>'Sales Scenario Analysis'!K83-'Sales Scenario Analysis'!K69</f>
        <v>-1555035.0106792552</v>
      </c>
      <c r="K27" s="74">
        <f>'Sales Scenario Analysis'!L83-'Sales Scenario Analysis'!L69</f>
        <v>-753542.12479837798</v>
      </c>
      <c r="L27" s="74">
        <f>'Sales Scenario Analysis'!M83-'Sales Scenario Analysis'!M69</f>
        <v>-856440.421896955</v>
      </c>
      <c r="M27" s="74">
        <f>'Sales Scenario Analysis'!N83-'Sales Scenario Analysis'!N69</f>
        <v>-794826.20134744979</v>
      </c>
      <c r="N27" s="74">
        <f>'Sales Scenario Analysis'!O83-'Sales Scenario Analysis'!O69</f>
        <v>-388876.68304764014</v>
      </c>
      <c r="O27" s="74">
        <f>'Sales Scenario Analysis'!P83-'Sales Scenario Analysis'!P69</f>
        <v>-445394.27044271678</v>
      </c>
      <c r="P27" s="74">
        <f>'Sales Scenario Analysis'!Q83-'Sales Scenario Analysis'!Q69</f>
        <v>-511307.77039825171</v>
      </c>
      <c r="Q27" s="74">
        <f>'Sales Scenario Analysis'!R83-'Sales Scenario Analysis'!R69</f>
        <v>0</v>
      </c>
      <c r="R27" s="74">
        <f>'Sales Scenario Analysis'!S83-'Sales Scenario Analysis'!S69</f>
        <v>0</v>
      </c>
      <c r="S27" s="74">
        <f>'Sales Scenario Analysis'!T83-'Sales Scenario Analysis'!T69</f>
        <v>0</v>
      </c>
      <c r="T27" s="74">
        <f>'Sales Scenario Analysis'!U83-'Sales Scenario Analysis'!U69</f>
        <v>0</v>
      </c>
      <c r="U27" s="74">
        <f>'Sales Scenario Analysis'!V83-'Sales Scenario Analysis'!V69</f>
        <v>0</v>
      </c>
      <c r="V27" s="74">
        <f>'Sales Scenario Analysis'!W83-'Sales Scenario Analysis'!W69</f>
        <v>0</v>
      </c>
    </row>
    <row r="28" spans="1:22" ht="16" customHeight="1" thickBot="1">
      <c r="A28" s="10" t="s">
        <v>69</v>
      </c>
      <c r="B28" s="75">
        <f>'Sales Scenario Analysis'!C84-'Sales Scenario Analysis'!C70</f>
        <v>-829789.33850547776</v>
      </c>
      <c r="C28" s="75">
        <f>'Sales Scenario Analysis'!D84-'Sales Scenario Analysis'!D70</f>
        <v>-898132.57150216587</v>
      </c>
      <c r="D28" s="75">
        <f>'Sales Scenario Analysis'!E84-'Sales Scenario Analysis'!E70</f>
        <v>-1043900.0057362599</v>
      </c>
      <c r="E28" s="75">
        <f>'Sales Scenario Analysis'!F84-'Sales Scenario Analysis'!F70</f>
        <v>-887963.36018626997</v>
      </c>
      <c r="F28" s="75">
        <f>'Sales Scenario Analysis'!G84-'Sales Scenario Analysis'!G70</f>
        <v>-859233.83748755371</v>
      </c>
      <c r="G28" s="75">
        <f>'Sales Scenario Analysis'!H84-'Sales Scenario Analysis'!H70</f>
        <v>-475767.61220468185</v>
      </c>
      <c r="H28" s="75">
        <f>'Sales Scenario Analysis'!I84-'Sales Scenario Analysis'!I70</f>
        <v>-309790.32456242992</v>
      </c>
      <c r="I28" s="75">
        <f>'Sales Scenario Analysis'!J84-'Sales Scenario Analysis'!J70</f>
        <v>-345299.4211799961</v>
      </c>
      <c r="J28" s="75">
        <f>'Sales Scenario Analysis'!K84-'Sales Scenario Analysis'!K70</f>
        <v>-306872.86388287391</v>
      </c>
      <c r="K28" s="75">
        <f>'Sales Scenario Analysis'!L84-'Sales Scenario Analysis'!L70</f>
        <v>-145104.59380598692</v>
      </c>
      <c r="L28" s="75">
        <f>'Sales Scenario Analysis'!M84-'Sales Scenario Analysis'!M70</f>
        <v>-173393.32320494205</v>
      </c>
      <c r="M28" s="75">
        <f>'Sales Scenario Analysis'!N84-'Sales Scenario Analysis'!N70</f>
        <v>-155481.17931378493</v>
      </c>
      <c r="N28" s="75">
        <f>'Sales Scenario Analysis'!O84-'Sales Scenario Analysis'!O70</f>
        <v>-76030.318374022841</v>
      </c>
      <c r="O28" s="75">
        <f>'Sales Scenario Analysis'!P84-'Sales Scenario Analysis'!P70</f>
        <v>-91051.648819491966</v>
      </c>
      <c r="P28" s="75">
        <f>'Sales Scenario Analysis'!Q84-'Sales Scenario Analysis'!Q70</f>
        <v>-109257.69942330709</v>
      </c>
      <c r="Q28" s="75">
        <f>'Sales Scenario Analysis'!R84-'Sales Scenario Analysis'!R70</f>
        <v>0</v>
      </c>
      <c r="R28" s="75">
        <f>'Sales Scenario Analysis'!S84-'Sales Scenario Analysis'!S70</f>
        <v>0</v>
      </c>
      <c r="S28" s="75">
        <f>'Sales Scenario Analysis'!T84-'Sales Scenario Analysis'!T70</f>
        <v>0</v>
      </c>
      <c r="T28" s="75">
        <f>'Sales Scenario Analysis'!U84-'Sales Scenario Analysis'!U70</f>
        <v>0</v>
      </c>
      <c r="U28" s="75">
        <f>'Sales Scenario Analysis'!V84-'Sales Scenario Analysis'!V70</f>
        <v>0</v>
      </c>
      <c r="V28" s="75">
        <f>'Sales Scenario Analysis'!W84-'Sales Scenario Analysis'!W70</f>
        <v>0</v>
      </c>
    </row>
    <row r="29" spans="1:22" ht="16" customHeight="1" thickTop="1">
      <c r="A29" s="7" t="s">
        <v>6</v>
      </c>
      <c r="B29" s="72">
        <f t="shared" ref="B29:V29" si="0">SUM(B16:B28)</f>
        <v>-8031706.9549329402</v>
      </c>
      <c r="C29" s="72">
        <f t="shared" si="0"/>
        <v>-8581971.438805826</v>
      </c>
      <c r="D29" s="72">
        <f t="shared" si="0"/>
        <v>-9871011.4798717778</v>
      </c>
      <c r="E29" s="72">
        <f t="shared" si="0"/>
        <v>-8850067.2830601726</v>
      </c>
      <c r="F29" s="72">
        <f t="shared" si="0"/>
        <v>-8503275.2932141274</v>
      </c>
      <c r="G29" s="72">
        <f t="shared" si="0"/>
        <v>-4703511.1592203584</v>
      </c>
      <c r="H29" s="72">
        <f t="shared" si="0"/>
        <v>-2908998.9167880532</v>
      </c>
      <c r="I29" s="72">
        <f t="shared" si="0"/>
        <v>-3235442.4315081481</v>
      </c>
      <c r="J29" s="72">
        <f t="shared" si="0"/>
        <v>-2902846.2503732853</v>
      </c>
      <c r="K29" s="72">
        <f t="shared" si="0"/>
        <v>-1403734.1276468516</v>
      </c>
      <c r="L29" s="72">
        <f t="shared" si="0"/>
        <v>-1632033.0592616613</v>
      </c>
      <c r="M29" s="72">
        <f t="shared" si="0"/>
        <v>-1485111.3272962314</v>
      </c>
      <c r="N29" s="72">
        <f t="shared" si="0"/>
        <v>-744584.93102583999</v>
      </c>
      <c r="O29" s="72">
        <f t="shared" si="0"/>
        <v>-887768.5053033143</v>
      </c>
      <c r="P29" s="72">
        <f t="shared" si="0"/>
        <v>-1058804.4910166166</v>
      </c>
      <c r="Q29" s="72">
        <f t="shared" si="0"/>
        <v>0</v>
      </c>
      <c r="R29" s="72">
        <f t="shared" si="0"/>
        <v>0</v>
      </c>
      <c r="S29" s="72">
        <f t="shared" si="0"/>
        <v>0</v>
      </c>
      <c r="T29" s="72">
        <f t="shared" si="0"/>
        <v>0</v>
      </c>
      <c r="U29" s="72">
        <f t="shared" si="0"/>
        <v>0</v>
      </c>
      <c r="V29" s="72">
        <f t="shared" si="0"/>
        <v>0</v>
      </c>
    </row>
    <row r="30" spans="1:22">
      <c r="A30" s="7" t="s">
        <v>106</v>
      </c>
      <c r="B30" s="72">
        <f>SUM($B$29:B29)</f>
        <v>-8031706.9549329402</v>
      </c>
      <c r="C30" s="72">
        <f>SUM($B$29:C29)</f>
        <v>-16613678.393738765</v>
      </c>
      <c r="D30" s="72">
        <f>SUM($B$29:D29)</f>
        <v>-26484689.873610541</v>
      </c>
      <c r="E30" s="72">
        <f>SUM($B$29:E29)</f>
        <v>-35334757.156670712</v>
      </c>
      <c r="F30" s="72">
        <f>SUM($B$29:F29)</f>
        <v>-43838032.449884839</v>
      </c>
      <c r="G30" s="72">
        <f>SUM($B$29:G29)</f>
        <v>-48541543.6091052</v>
      </c>
      <c r="H30" s="72">
        <f>SUM($B$29:H29)</f>
        <v>-51450542.525893256</v>
      </c>
      <c r="I30" s="72">
        <f>SUM($B$29:I29)</f>
        <v>-54685984.957401402</v>
      </c>
      <c r="J30" s="72">
        <f>SUM($B$29:J29)</f>
        <v>-57588831.207774684</v>
      </c>
      <c r="K30" s="72">
        <f>SUM($B$29:K29)</f>
        <v>-58992565.335421532</v>
      </c>
      <c r="L30" s="72">
        <f>SUM($B$29:L29)</f>
        <v>-60624598.394683197</v>
      </c>
      <c r="M30" s="72">
        <f>SUM($B$29:M29)</f>
        <v>-62109709.721979432</v>
      </c>
      <c r="N30" s="72">
        <f>SUM($B$29:N29)</f>
        <v>-62854294.653005272</v>
      </c>
      <c r="O30" s="72">
        <f>SUM($B$29:O29)</f>
        <v>-63742063.158308588</v>
      </c>
      <c r="P30" s="72">
        <f>SUM($B$29:P29)</f>
        <v>-64800867.649325207</v>
      </c>
      <c r="Q30" s="72">
        <f>SUM($B$29:Q29)</f>
        <v>-64800867.649325207</v>
      </c>
      <c r="R30" s="72">
        <f>SUM($B$29:R29)</f>
        <v>-64800867.649325207</v>
      </c>
      <c r="S30" s="72">
        <f>SUM($B$29:S29)</f>
        <v>-64800867.649325207</v>
      </c>
      <c r="T30" s="72">
        <f>SUM($B$29:T29)</f>
        <v>-64800867.649325207</v>
      </c>
      <c r="U30" s="72">
        <f>SUM($B$29:U29)</f>
        <v>-64800867.649325207</v>
      </c>
      <c r="V30" s="72">
        <f>SUM($B$29:V29)</f>
        <v>-64800867.649325207</v>
      </c>
    </row>
    <row r="31" spans="1:22">
      <c r="A31" s="7"/>
      <c r="B31" s="73"/>
      <c r="C31" s="73"/>
      <c r="D31" s="73"/>
      <c r="E31" s="73"/>
      <c r="F31" s="73"/>
      <c r="G31" s="73"/>
      <c r="H31" s="73"/>
      <c r="I31" s="73"/>
      <c r="J31" s="73"/>
    </row>
    <row r="32" spans="1:22" ht="17" customHeight="1">
      <c r="A32" s="7"/>
      <c r="B32" s="73"/>
      <c r="C32" s="73"/>
      <c r="D32" s="73"/>
      <c r="E32" s="73"/>
      <c r="F32" s="73"/>
      <c r="G32" s="73"/>
      <c r="H32" s="73"/>
      <c r="I32" s="73"/>
      <c r="J32" s="73"/>
    </row>
    <row r="33" spans="1:22" ht="26" customHeight="1">
      <c r="A33" s="137" t="s">
        <v>107</v>
      </c>
      <c r="B33" s="136"/>
      <c r="C33" s="136"/>
      <c r="D33" s="136"/>
      <c r="E33" s="136"/>
      <c r="F33" s="136"/>
      <c r="G33" s="136"/>
      <c r="H33" s="136"/>
      <c r="I33" s="136"/>
      <c r="J33" s="136"/>
      <c r="K33" s="30"/>
      <c r="L33" s="29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>
      <c r="M34" s="71"/>
    </row>
    <row r="35" spans="1:22">
      <c r="M35" s="71"/>
    </row>
    <row r="36" spans="1:22" ht="17" customHeight="1">
      <c r="M36" s="71"/>
    </row>
    <row r="37" spans="1:22">
      <c r="A37" s="5"/>
      <c r="B37" s="6">
        <v>43951</v>
      </c>
      <c r="C37" s="6">
        <v>43982</v>
      </c>
      <c r="D37" s="6">
        <v>44012</v>
      </c>
      <c r="E37" s="6">
        <v>44043</v>
      </c>
      <c r="F37" s="6">
        <v>44074</v>
      </c>
      <c r="G37" s="6">
        <v>44104</v>
      </c>
      <c r="H37" s="6">
        <v>44135</v>
      </c>
      <c r="I37" s="6">
        <v>44165</v>
      </c>
      <c r="J37" s="6">
        <v>44196</v>
      </c>
      <c r="K37" s="6">
        <v>44227</v>
      </c>
      <c r="L37" s="6">
        <v>44255</v>
      </c>
      <c r="M37" s="6">
        <v>44286</v>
      </c>
      <c r="N37" s="6">
        <v>44316</v>
      </c>
      <c r="O37" s="6">
        <v>44347</v>
      </c>
      <c r="P37" s="6">
        <v>44377</v>
      </c>
      <c r="Q37" s="6">
        <v>44408</v>
      </c>
      <c r="R37" s="6">
        <v>44439</v>
      </c>
      <c r="S37" s="6">
        <v>44469</v>
      </c>
      <c r="T37" s="6">
        <v>44500</v>
      </c>
      <c r="U37" s="6">
        <v>44530</v>
      </c>
      <c r="V37" s="6">
        <v>44561</v>
      </c>
    </row>
    <row r="38" spans="1:22">
      <c r="A38" s="7" t="s">
        <v>60</v>
      </c>
      <c r="B38" s="74">
        <f>'Sales Scenario Analysis'!C86-'Sales Scenario Analysis'!C58</f>
        <v>-321982.85496373201</v>
      </c>
      <c r="C38" s="74">
        <f>'Sales Scenario Analysis'!D86-'Sales Scenario Analysis'!D58</f>
        <v>-350572.8007379715</v>
      </c>
      <c r="D38" s="74">
        <f>'Sales Scenario Analysis'!E86-'Sales Scenario Analysis'!E58</f>
        <v>-425964.46805780748</v>
      </c>
      <c r="E38" s="74">
        <f>'Sales Scenario Analysis'!F86-'Sales Scenario Analysis'!F58</f>
        <v>-444299.29152599396</v>
      </c>
      <c r="F38" s="74">
        <f>'Sales Scenario Analysis'!G86-'Sales Scenario Analysis'!G58</f>
        <v>-420998.02351915604</v>
      </c>
      <c r="G38" s="74">
        <f>'Sales Scenario Analysis'!H86-'Sales Scenario Analysis'!H58</f>
        <v>-173692.80367751518</v>
      </c>
      <c r="H38" s="74">
        <f>'Sales Scenario Analysis'!I86-'Sales Scenario Analysis'!I58</f>
        <v>-110760.70271159447</v>
      </c>
      <c r="I38" s="74">
        <f>'Sales Scenario Analysis'!J86-'Sales Scenario Analysis'!J58</f>
        <v>-133607.57870006468</v>
      </c>
      <c r="J38" s="74">
        <f>'Sales Scenario Analysis'!K86-'Sales Scenario Analysis'!K58</f>
        <v>-114294.56078097911</v>
      </c>
      <c r="K38" s="74">
        <f>'Sales Scenario Analysis'!L86-'Sales Scenario Analysis'!L58</f>
        <v>-54338.769235314918</v>
      </c>
      <c r="L38" s="74">
        <f>'Sales Scenario Analysis'!M86-'Sales Scenario Analysis'!M58</f>
        <v>-67913.788291960838</v>
      </c>
      <c r="M38" s="74">
        <f>'Sales Scenario Analysis'!N86-'Sales Scenario Analysis'!N58</f>
        <v>-57272.357988831587</v>
      </c>
      <c r="N38" s="74">
        <f>'Sales Scenario Analysis'!O86-'Sales Scenario Analysis'!O58</f>
        <v>-27259.820150617685</v>
      </c>
      <c r="O38" s="74">
        <f>'Sales Scenario Analysis'!P86-'Sales Scenario Analysis'!P58</f>
        <v>-35197.940969882766</v>
      </c>
      <c r="P38" s="74">
        <f>'Sales Scenario Analysis'!Q86-'Sales Scenario Analysis'!Q58</f>
        <v>-45662.659677473945</v>
      </c>
      <c r="Q38" s="74">
        <f>'Sales Scenario Analysis'!R86-'Sales Scenario Analysis'!R58</f>
        <v>-39478.034829258919</v>
      </c>
      <c r="R38" s="74">
        <f>'Sales Scenario Analysis'!S86-'Sales Scenario Analysis'!S58</f>
        <v>-41969.126619634917</v>
      </c>
      <c r="S38" s="74">
        <f>'Sales Scenario Analysis'!T86-'Sales Scenario Analysis'!T58</f>
        <v>-17158.858774318127</v>
      </c>
      <c r="T38" s="74">
        <f>'Sales Scenario Analysis'!U86-'Sales Scenario Analysis'!U58</f>
        <v>0</v>
      </c>
      <c r="U38" s="74">
        <f>'Sales Scenario Analysis'!V86-'Sales Scenario Analysis'!V58</f>
        <v>0</v>
      </c>
      <c r="V38" s="74">
        <f>'Sales Scenario Analysis'!W86-'Sales Scenario Analysis'!W58</f>
        <v>0</v>
      </c>
    </row>
    <row r="39" spans="1:22">
      <c r="A39" s="7" t="s">
        <v>61</v>
      </c>
      <c r="B39" s="74">
        <f>'Sales Scenario Analysis'!C87-'Sales Scenario Analysis'!C59</f>
        <v>-36321.884528655188</v>
      </c>
      <c r="C39" s="74">
        <f>'Sales Scenario Analysis'!D87-'Sales Scenario Analysis'!D59</f>
        <v>-57412.360707713138</v>
      </c>
      <c r="D39" s="74">
        <f>'Sales Scenario Analysis'!E87-'Sales Scenario Analysis'!E59</f>
        <v>-107008.4675829159</v>
      </c>
      <c r="E39" s="74">
        <f>'Sales Scenario Analysis'!F87-'Sales Scenario Analysis'!F59</f>
        <v>-170066.64589847048</v>
      </c>
      <c r="F39" s="74">
        <f>'Sales Scenario Analysis'!G87-'Sales Scenario Analysis'!G59</f>
        <v>-158249.74426683743</v>
      </c>
      <c r="G39" s="74">
        <f>'Sales Scenario Analysis'!H87-'Sales Scenario Analysis'!H59</f>
        <v>-21549.485246751567</v>
      </c>
      <c r="H39" s="74">
        <f>'Sales Scenario Analysis'!I87-'Sales Scenario Analysis'!I59</f>
        <v>-11260.171311824161</v>
      </c>
      <c r="I39" s="74">
        <f>'Sales Scenario Analysis'!J87-'Sales Scenario Analysis'!J59</f>
        <v>-24557.25179756002</v>
      </c>
      <c r="J39" s="74">
        <f>'Sales Scenario Analysis'!K87-'Sales Scenario Analysis'!K59</f>
        <v>-11610.667599548397</v>
      </c>
      <c r="K39" s="74">
        <f>'Sales Scenario Analysis'!L87-'Sales Scenario Analysis'!L59</f>
        <v>-3509.5218128782362</v>
      </c>
      <c r="L39" s="74">
        <f>'Sales Scenario Analysis'!M87-'Sales Scenario Analysis'!M59</f>
        <v>-12710.141334712491</v>
      </c>
      <c r="M39" s="74">
        <f>'Sales Scenario Analysis'!N87-'Sales Scenario Analysis'!N59</f>
        <v>-6619.5719145158946</v>
      </c>
      <c r="N39" s="74">
        <f>'Sales Scenario Analysis'!O87-'Sales Scenario Analysis'!O59</f>
        <v>-2864.29548058004</v>
      </c>
      <c r="O39" s="74">
        <f>'Sales Scenario Analysis'!P87-'Sales Scenario Analysis'!P59</f>
        <v>-8104.119727122481</v>
      </c>
      <c r="P39" s="74">
        <f>'Sales Scenario Analysis'!Q87-'Sales Scenario Analysis'!Q59</f>
        <v>-14532.856730911706</v>
      </c>
      <c r="Q39" s="74">
        <f>'Sales Scenario Analysis'!R87-'Sales Scenario Analysis'!R59</f>
        <v>-16001.634098491922</v>
      </c>
      <c r="R39" s="74">
        <f>'Sales Scenario Analysis'!S87-'Sales Scenario Analysis'!S59</f>
        <v>-17734.788719946286</v>
      </c>
      <c r="S39" s="74">
        <f>'Sales Scenario Analysis'!T87-'Sales Scenario Analysis'!T59</f>
        <v>-2897.1820347784378</v>
      </c>
      <c r="T39" s="74">
        <f>'Sales Scenario Analysis'!U87-'Sales Scenario Analysis'!U59</f>
        <v>0</v>
      </c>
      <c r="U39" s="74">
        <f>'Sales Scenario Analysis'!V87-'Sales Scenario Analysis'!V59</f>
        <v>0</v>
      </c>
      <c r="V39" s="74">
        <f>'Sales Scenario Analysis'!W87-'Sales Scenario Analysis'!W59</f>
        <v>0</v>
      </c>
    </row>
    <row r="40" spans="1:22">
      <c r="A40" s="7" t="s">
        <v>40</v>
      </c>
      <c r="B40" s="74">
        <f>'Sales Scenario Analysis'!C88-'Sales Scenario Analysis'!C60</f>
        <v>110731.91149978479</v>
      </c>
      <c r="C40" s="74">
        <f>'Sales Scenario Analysis'!D88-'Sales Scenario Analysis'!D60</f>
        <v>88648.074132400361</v>
      </c>
      <c r="D40" s="74">
        <f>'Sales Scenario Analysis'!E88-'Sales Scenario Analysis'!E60</f>
        <v>53750.359568741776</v>
      </c>
      <c r="E40" s="74">
        <f>'Sales Scenario Analysis'!F88-'Sales Scenario Analysis'!F60</f>
        <v>-36392.842999274289</v>
      </c>
      <c r="F40" s="74">
        <f>'Sales Scenario Analysis'!G88-'Sales Scenario Analysis'!G60</f>
        <v>-31792.001917835572</v>
      </c>
      <c r="G40" s="74">
        <f>'Sales Scenario Analysis'!H88-'Sales Scenario Analysis'!H60</f>
        <v>61311.306999773718</v>
      </c>
      <c r="H40" s="74">
        <f>'Sales Scenario Analysis'!I88-'Sales Scenario Analysis'!I60</f>
        <v>41665.378835283482</v>
      </c>
      <c r="I40" s="74">
        <f>'Sales Scenario Analysis'!J88-'Sales Scenario Analysis'!J60</f>
        <v>34084.092195072182</v>
      </c>
      <c r="J40" s="74">
        <f>'Sales Scenario Analysis'!K88-'Sales Scenario Analysis'!K60</f>
        <v>43458.336713033292</v>
      </c>
      <c r="K40" s="74">
        <f>'Sales Scenario Analysis'!L88-'Sales Scenario Analysis'!L60</f>
        <v>24421.604668262094</v>
      </c>
      <c r="L40" s="74">
        <f>'Sales Scenario Analysis'!M88-'Sales Scenario Analysis'!M60</f>
        <v>16906.138898619509</v>
      </c>
      <c r="M40" s="74">
        <f>'Sales Scenario Analysis'!N88-'Sales Scenario Analysis'!N60</f>
        <v>22219.931472052704</v>
      </c>
      <c r="N40" s="74">
        <f>'Sales Scenario Analysis'!O88-'Sales Scenario Analysis'!O60</f>
        <v>11853.4650353365</v>
      </c>
      <c r="O40" s="74">
        <f>'Sales Scenario Analysis'!P88-'Sales Scenario Analysis'!P60</f>
        <v>8316.6927835589158</v>
      </c>
      <c r="P40" s="74">
        <f>'Sales Scenario Analysis'!Q88-'Sales Scenario Analysis'!Q60</f>
        <v>4219.1499710184289</v>
      </c>
      <c r="Q40" s="74">
        <f>'Sales Scenario Analysis'!R88-'Sales Scenario Analysis'!R60</f>
        <v>-2056.8651484069269</v>
      </c>
      <c r="R40" s="74">
        <f>'Sales Scenario Analysis'!S88-'Sales Scenario Analysis'!S60</f>
        <v>-3393.9642622224055</v>
      </c>
      <c r="S40" s="74">
        <f>'Sales Scenario Analysis'!T88-'Sales Scenario Analysis'!T60</f>
        <v>6235.8011100638832</v>
      </c>
      <c r="T40" s="74">
        <f>'Sales Scenario Analysis'!U88-'Sales Scenario Analysis'!U60</f>
        <v>0</v>
      </c>
      <c r="U40" s="74">
        <f>'Sales Scenario Analysis'!V88-'Sales Scenario Analysis'!V60</f>
        <v>0</v>
      </c>
      <c r="V40" s="74">
        <f>'Sales Scenario Analysis'!W88-'Sales Scenario Analysis'!W60</f>
        <v>0</v>
      </c>
    </row>
    <row r="41" spans="1:22">
      <c r="A41" s="7" t="s">
        <v>44</v>
      </c>
      <c r="B41" s="74">
        <f>'Sales Scenario Analysis'!C89-'Sales Scenario Analysis'!C61</f>
        <v>-323173.70942023239</v>
      </c>
      <c r="C41" s="74">
        <f>'Sales Scenario Analysis'!D89-'Sales Scenario Analysis'!D61</f>
        <v>-355018.07302729459</v>
      </c>
      <c r="D41" s="74">
        <f>'Sales Scenario Analysis'!E89-'Sales Scenario Analysis'!E61</f>
        <v>-450076.29392199323</v>
      </c>
      <c r="E41" s="74">
        <f>'Sales Scenario Analysis'!F89-'Sales Scenario Analysis'!F61</f>
        <v>-613633.16812187305</v>
      </c>
      <c r="F41" s="74">
        <f>'Sales Scenario Analysis'!G89-'Sales Scenario Analysis'!G61</f>
        <v>-579995.57001234335</v>
      </c>
      <c r="G41" s="74">
        <f>'Sales Scenario Analysis'!H89-'Sales Scenario Analysis'!H61</f>
        <v>-241612.5011951272</v>
      </c>
      <c r="H41" s="74">
        <f>'Sales Scenario Analysis'!I89-'Sales Scenario Analysis'!I61</f>
        <v>-132802.30932148069</v>
      </c>
      <c r="I41" s="74">
        <f>'Sales Scenario Analysis'!J89-'Sales Scenario Analysis'!J61</f>
        <v>-159471.76981627051</v>
      </c>
      <c r="J41" s="74">
        <f>'Sales Scenario Analysis'!K89-'Sales Scenario Analysis'!K61</f>
        <v>-132511.08955039509</v>
      </c>
      <c r="K41" s="74">
        <f>'Sales Scenario Analysis'!L89-'Sales Scenario Analysis'!L61</f>
        <v>-87393.745973446348</v>
      </c>
      <c r="L41" s="74">
        <f>'Sales Scenario Analysis'!M89-'Sales Scenario Analysis'!M61</f>
        <v>-107261.71632736333</v>
      </c>
      <c r="M41" s="74">
        <f>'Sales Scenario Analysis'!N89-'Sales Scenario Analysis'!N61</f>
        <v>-95843.393811588699</v>
      </c>
      <c r="N41" s="74">
        <f>'Sales Scenario Analysis'!O89-'Sales Scenario Analysis'!O61</f>
        <v>-46448.830550875515</v>
      </c>
      <c r="O41" s="74">
        <f>'Sales Scenario Analysis'!P89-'Sales Scenario Analysis'!P61</f>
        <v>-62430.079851759714</v>
      </c>
      <c r="P41" s="74">
        <f>'Sales Scenario Analysis'!Q89-'Sales Scenario Analysis'!Q61</f>
        <v>-81519.590913060005</v>
      </c>
      <c r="Q41" s="74">
        <f>'Sales Scenario Analysis'!R89-'Sales Scenario Analysis'!R61</f>
        <v>-62456.302861309843</v>
      </c>
      <c r="R41" s="74">
        <f>'Sales Scenario Analysis'!S89-'Sales Scenario Analysis'!S61</f>
        <v>-66408.851058325963</v>
      </c>
      <c r="S41" s="74">
        <f>'Sales Scenario Analysis'!T89-'Sales Scenario Analysis'!T61</f>
        <v>-27871.138205978787</v>
      </c>
      <c r="T41" s="74">
        <f>'Sales Scenario Analysis'!U89-'Sales Scenario Analysis'!U61</f>
        <v>0</v>
      </c>
      <c r="U41" s="74">
        <f>'Sales Scenario Analysis'!V89-'Sales Scenario Analysis'!V61</f>
        <v>0</v>
      </c>
      <c r="V41" s="74">
        <f>'Sales Scenario Analysis'!W89-'Sales Scenario Analysis'!W61</f>
        <v>0</v>
      </c>
    </row>
    <row r="42" spans="1:22">
      <c r="A42" s="7" t="s">
        <v>62</v>
      </c>
      <c r="B42" s="74">
        <f>'Sales Scenario Analysis'!C90-'Sales Scenario Analysis'!C62</f>
        <v>-148917.62496594401</v>
      </c>
      <c r="C42" s="74">
        <f>'Sales Scenario Analysis'!D90-'Sales Scenario Analysis'!D62</f>
        <v>-166171.08312503912</v>
      </c>
      <c r="D42" s="74">
        <f>'Sales Scenario Analysis'!E90-'Sales Scenario Analysis'!E62</f>
        <v>-219680.28270612302</v>
      </c>
      <c r="E42" s="74">
        <f>'Sales Scenario Analysis'!F90-'Sales Scenario Analysis'!F62</f>
        <v>-286109.89091149997</v>
      </c>
      <c r="F42" s="74">
        <f>'Sales Scenario Analysis'!G90-'Sales Scenario Analysis'!G62</f>
        <v>-266577.96471344342</v>
      </c>
      <c r="G42" s="74">
        <f>'Sales Scenario Analysis'!H90-'Sales Scenario Analysis'!H62</f>
        <v>-90516.584957453015</v>
      </c>
      <c r="H42" s="74">
        <f>'Sales Scenario Analysis'!I90-'Sales Scenario Analysis'!I62</f>
        <v>-53297.325881719997</v>
      </c>
      <c r="I42" s="74">
        <f>'Sales Scenario Analysis'!J90-'Sales Scenario Analysis'!J62</f>
        <v>-69362.186664662964</v>
      </c>
      <c r="J42" s="74">
        <f>'Sales Scenario Analysis'!K90-'Sales Scenario Analysis'!K62</f>
        <v>-54695.902880573383</v>
      </c>
      <c r="K42" s="74">
        <f>'Sales Scenario Analysis'!L90-'Sales Scenario Analysis'!L62</f>
        <v>-27347.945808454475</v>
      </c>
      <c r="L42" s="74">
        <f>'Sales Scenario Analysis'!M90-'Sales Scenario Analysis'!M62</f>
        <v>-35792.41507889505</v>
      </c>
      <c r="M42" s="74">
        <f>'Sales Scenario Analysis'!N90-'Sales Scenario Analysis'!N62</f>
        <v>-30204.155314736767</v>
      </c>
      <c r="N42" s="74">
        <f>'Sales Scenario Analysis'!O90-'Sales Scenario Analysis'!O62</f>
        <v>-14249.225371161709</v>
      </c>
      <c r="O42" s="74">
        <f>'Sales Scenario Analysis'!P90-'Sales Scenario Analysis'!P62</f>
        <v>-20797.968184941798</v>
      </c>
      <c r="P42" s="74">
        <f>'Sales Scenario Analysis'!Q90-'Sales Scenario Analysis'!Q62</f>
        <v>-28667.727289088187</v>
      </c>
      <c r="Q42" s="74">
        <f>'Sales Scenario Analysis'!R90-'Sales Scenario Analysis'!R62</f>
        <v>-27967.012148837093</v>
      </c>
      <c r="R42" s="74">
        <f>'Sales Scenario Analysis'!S90-'Sales Scenario Analysis'!S62</f>
        <v>-29844.182529314305</v>
      </c>
      <c r="S42" s="74">
        <f>'Sales Scenario Analysis'!T90-'Sales Scenario Analysis'!T62</f>
        <v>-10462.198694755905</v>
      </c>
      <c r="T42" s="74">
        <f>'Sales Scenario Analysis'!U90-'Sales Scenario Analysis'!U62</f>
        <v>0</v>
      </c>
      <c r="U42" s="74">
        <f>'Sales Scenario Analysis'!V90-'Sales Scenario Analysis'!V62</f>
        <v>0</v>
      </c>
      <c r="V42" s="74">
        <f>'Sales Scenario Analysis'!W90-'Sales Scenario Analysis'!W62</f>
        <v>0</v>
      </c>
    </row>
    <row r="43" spans="1:22">
      <c r="A43" s="7" t="s">
        <v>49</v>
      </c>
      <c r="B43" s="74">
        <f>'Sales Scenario Analysis'!C91-'Sales Scenario Analysis'!C63</f>
        <v>-328439.51816508151</v>
      </c>
      <c r="C43" s="74">
        <f>'Sales Scenario Analysis'!D91-'Sales Scenario Analysis'!D63</f>
        <v>-344768.1198417854</v>
      </c>
      <c r="D43" s="74">
        <f>'Sales Scenario Analysis'!E91-'Sales Scenario Analysis'!E63</f>
        <v>-408714.2802199758</v>
      </c>
      <c r="E43" s="74">
        <f>'Sales Scenario Analysis'!F91-'Sales Scenario Analysis'!F63</f>
        <v>-452727.34368674015</v>
      </c>
      <c r="F43" s="74">
        <f>'Sales Scenario Analysis'!G91-'Sales Scenario Analysis'!G63</f>
        <v>-424095.15832756052</v>
      </c>
      <c r="G43" s="74">
        <f>'Sales Scenario Analysis'!H91-'Sales Scenario Analysis'!H63</f>
        <v>-196813.02864447201</v>
      </c>
      <c r="H43" s="74">
        <f>'Sales Scenario Analysis'!I91-'Sales Scenario Analysis'!I63</f>
        <v>-120096.25424104941</v>
      </c>
      <c r="I43" s="74">
        <f>'Sales Scenario Analysis'!J91-'Sales Scenario Analysis'!J63</f>
        <v>-140423.74617694621</v>
      </c>
      <c r="J43" s="74">
        <f>'Sales Scenario Analysis'!K91-'Sales Scenario Analysis'!K63</f>
        <v>-123258.13745720108</v>
      </c>
      <c r="K43" s="74">
        <f>'Sales Scenario Analysis'!L91-'Sales Scenario Analysis'!L63</f>
        <v>-64947.461572272819</v>
      </c>
      <c r="L43" s="74">
        <f>'Sales Scenario Analysis'!M91-'Sales Scenario Analysis'!M63</f>
        <v>-70761.737701243372</v>
      </c>
      <c r="M43" s="74">
        <f>'Sales Scenario Analysis'!N91-'Sales Scenario Analysis'!N63</f>
        <v>-66316.300804939005</v>
      </c>
      <c r="N43" s="74">
        <f>'Sales Scenario Analysis'!O91-'Sales Scenario Analysis'!O63</f>
        <v>-33572.351818622206</v>
      </c>
      <c r="O43" s="74">
        <f>'Sales Scenario Analysis'!P91-'Sales Scenario Analysis'!P63</f>
        <v>-42580.557992349728</v>
      </c>
      <c r="P43" s="74">
        <f>'Sales Scenario Analysis'!Q91-'Sales Scenario Analysis'!Q63</f>
        <v>-53047.561532850028</v>
      </c>
      <c r="Q43" s="74">
        <f>'Sales Scenario Analysis'!R91-'Sales Scenario Analysis'!R63</f>
        <v>-47057.521002356894</v>
      </c>
      <c r="R43" s="74">
        <f>'Sales Scenario Analysis'!S91-'Sales Scenario Analysis'!S63</f>
        <v>-49326.275542692048</v>
      </c>
      <c r="S43" s="74">
        <f>'Sales Scenario Analysis'!T91-'Sales Scenario Analysis'!T63</f>
        <v>-23010.439978293842</v>
      </c>
      <c r="T43" s="74">
        <f>'Sales Scenario Analysis'!U91-'Sales Scenario Analysis'!U63</f>
        <v>0</v>
      </c>
      <c r="U43" s="74">
        <f>'Sales Scenario Analysis'!V91-'Sales Scenario Analysis'!V63</f>
        <v>0</v>
      </c>
      <c r="V43" s="74">
        <f>'Sales Scenario Analysis'!W91-'Sales Scenario Analysis'!W63</f>
        <v>0</v>
      </c>
    </row>
    <row r="44" spans="1:22">
      <c r="A44" s="7" t="s">
        <v>63</v>
      </c>
      <c r="B44" s="74">
        <f>'Sales Scenario Analysis'!C92-'Sales Scenario Analysis'!C64</f>
        <v>107038.38015601381</v>
      </c>
      <c r="C44" s="74">
        <f>'Sales Scenario Analysis'!D92-'Sales Scenario Analysis'!D64</f>
        <v>97275.918146785465</v>
      </c>
      <c r="D44" s="74">
        <f>'Sales Scenario Analysis'!E92-'Sales Scenario Analysis'!E64</f>
        <v>65029.495564805271</v>
      </c>
      <c r="E44" s="74">
        <f>'Sales Scenario Analysis'!F92-'Sales Scenario Analysis'!F64</f>
        <v>-48061.084056965497</v>
      </c>
      <c r="F44" s="74">
        <f>'Sales Scenario Analysis'!G92-'Sales Scenario Analysis'!G64</f>
        <v>-38358.871269795185</v>
      </c>
      <c r="G44" s="74">
        <f>'Sales Scenario Analysis'!H92-'Sales Scenario Analysis'!H64</f>
        <v>60194.709882810013</v>
      </c>
      <c r="H44" s="74">
        <f>'Sales Scenario Analysis'!I92-'Sales Scenario Analysis'!I64</f>
        <v>42821.240308298205</v>
      </c>
      <c r="I44" s="74">
        <f>'Sales Scenario Analysis'!J92-'Sales Scenario Analysis'!J64</f>
        <v>33025.102304659522</v>
      </c>
      <c r="J44" s="74">
        <f>'Sales Scenario Analysis'!K92-'Sales Scenario Analysis'!K64</f>
        <v>40949.937006509397</v>
      </c>
      <c r="K44" s="74">
        <f>'Sales Scenario Analysis'!L92-'Sales Scenario Analysis'!L64</f>
        <v>21201.489888203796</v>
      </c>
      <c r="L44" s="74">
        <f>'Sales Scenario Analysis'!M92-'Sales Scenario Analysis'!M64</f>
        <v>16288.753186112794</v>
      </c>
      <c r="M44" s="74">
        <f>'Sales Scenario Analysis'!N92-'Sales Scenario Analysis'!N64</f>
        <v>19797.977225494687</v>
      </c>
      <c r="N44" s="74">
        <f>'Sales Scenario Analysis'!O92-'Sales Scenario Analysis'!O64</f>
        <v>10112.461649898789</v>
      </c>
      <c r="O44" s="74">
        <f>'Sales Scenario Analysis'!P92-'Sales Scenario Analysis'!P64</f>
        <v>6688.1647881719109</v>
      </c>
      <c r="P44" s="74">
        <f>'Sales Scenario Analysis'!Q92-'Sales Scenario Analysis'!Q64</f>
        <v>2203.367625704901</v>
      </c>
      <c r="Q44" s="74">
        <f>'Sales Scenario Analysis'!R92-'Sales Scenario Analysis'!R64</f>
        <v>-4535.2366406744113</v>
      </c>
      <c r="R44" s="74">
        <f>'Sales Scenario Analysis'!S92-'Sales Scenario Analysis'!S64</f>
        <v>-5587.8992409422062</v>
      </c>
      <c r="S44" s="74">
        <f>'Sales Scenario Analysis'!T92-'Sales Scenario Analysis'!T64</f>
        <v>4967.5465918872796</v>
      </c>
      <c r="T44" s="74">
        <f>'Sales Scenario Analysis'!U92-'Sales Scenario Analysis'!U64</f>
        <v>0</v>
      </c>
      <c r="U44" s="74">
        <f>'Sales Scenario Analysis'!V92-'Sales Scenario Analysis'!V64</f>
        <v>0</v>
      </c>
      <c r="V44" s="74">
        <f>'Sales Scenario Analysis'!W92-'Sales Scenario Analysis'!W64</f>
        <v>0</v>
      </c>
    </row>
    <row r="45" spans="1:22">
      <c r="A45" s="7" t="s">
        <v>64</v>
      </c>
      <c r="B45" s="74">
        <f>'Sales Scenario Analysis'!C93-'Sales Scenario Analysis'!C65</f>
        <v>105559.7351336779</v>
      </c>
      <c r="C45" s="74">
        <f>'Sales Scenario Analysis'!D93-'Sales Scenario Analysis'!D65</f>
        <v>90514.033038857408</v>
      </c>
      <c r="D45" s="74">
        <f>'Sales Scenario Analysis'!E93-'Sales Scenario Analysis'!E65</f>
        <v>57434.686081909058</v>
      </c>
      <c r="E45" s="74">
        <f>'Sales Scenario Analysis'!F93-'Sales Scenario Analysis'!F65</f>
        <v>-40287.880417967899</v>
      </c>
      <c r="F45" s="74">
        <f>'Sales Scenario Analysis'!G93-'Sales Scenario Analysis'!G65</f>
        <v>-32459.033174648197</v>
      </c>
      <c r="G45" s="74">
        <f>'Sales Scenario Analysis'!H93-'Sales Scenario Analysis'!H65</f>
        <v>58065.32289792021</v>
      </c>
      <c r="H45" s="74">
        <f>'Sales Scenario Analysis'!I93-'Sales Scenario Analysis'!I65</f>
        <v>40913.294855167624</v>
      </c>
      <c r="I45" s="74">
        <f>'Sales Scenario Analysis'!J93-'Sales Scenario Analysis'!J65</f>
        <v>32114.836395586986</v>
      </c>
      <c r="J45" s="74">
        <f>'Sales Scenario Analysis'!K93-'Sales Scenario Analysis'!K65</f>
        <v>41012.464351024799</v>
      </c>
      <c r="K45" s="74">
        <f>'Sales Scenario Analysis'!L93-'Sales Scenario Analysis'!L65</f>
        <v>22105.571809399204</v>
      </c>
      <c r="L45" s="74">
        <f>'Sales Scenario Analysis'!M93-'Sales Scenario Analysis'!M65</f>
        <v>15664.229516117193</v>
      </c>
      <c r="M45" s="74">
        <f>'Sales Scenario Analysis'!N93-'Sales Scenario Analysis'!N65</f>
        <v>19843.370139225502</v>
      </c>
      <c r="N45" s="74">
        <f>'Sales Scenario Analysis'!O93-'Sales Scenario Analysis'!O65</f>
        <v>10311.4174963072</v>
      </c>
      <c r="O45" s="74">
        <f>'Sales Scenario Analysis'!P93-'Sales Scenario Analysis'!P65</f>
        <v>6721.6404279095877</v>
      </c>
      <c r="P45" s="74">
        <f>'Sales Scenario Analysis'!Q93-'Sales Scenario Analysis'!Q65</f>
        <v>2469.7945815018611</v>
      </c>
      <c r="Q45" s="74">
        <f>'Sales Scenario Analysis'!R93-'Sales Scenario Analysis'!R65</f>
        <v>-3564.6964044650958</v>
      </c>
      <c r="R45" s="74">
        <f>'Sales Scenario Analysis'!S93-'Sales Scenario Analysis'!S65</f>
        <v>-4751.4524525816087</v>
      </c>
      <c r="S45" s="74">
        <f>'Sales Scenario Analysis'!T93-'Sales Scenario Analysis'!T65</f>
        <v>5137.5096903528902</v>
      </c>
      <c r="T45" s="74">
        <f>'Sales Scenario Analysis'!U93-'Sales Scenario Analysis'!U65</f>
        <v>0</v>
      </c>
      <c r="U45" s="74">
        <f>'Sales Scenario Analysis'!V93-'Sales Scenario Analysis'!V65</f>
        <v>0</v>
      </c>
      <c r="V45" s="74">
        <f>'Sales Scenario Analysis'!W93-'Sales Scenario Analysis'!W65</f>
        <v>0</v>
      </c>
    </row>
    <row r="46" spans="1:22">
      <c r="A46" s="7" t="s">
        <v>65</v>
      </c>
      <c r="B46" s="74">
        <f>'Sales Scenario Analysis'!C94-'Sales Scenario Analysis'!C66</f>
        <v>-2231751.6368371053</v>
      </c>
      <c r="C46" s="74">
        <f>'Sales Scenario Analysis'!D94-'Sales Scenario Analysis'!D66</f>
        <v>-2363159.281408106</v>
      </c>
      <c r="D46" s="74">
        <f>'Sales Scenario Analysis'!E94-'Sales Scenario Analysis'!E66</f>
        <v>-2669361.8389718225</v>
      </c>
      <c r="E46" s="74">
        <f>'Sales Scenario Analysis'!F94-'Sales Scenario Analysis'!F66</f>
        <v>-2638779.712938536</v>
      </c>
      <c r="F46" s="74">
        <f>'Sales Scenario Analysis'!G94-'Sales Scenario Analysis'!G66</f>
        <v>-2544655.5714214342</v>
      </c>
      <c r="G46" s="74">
        <f>'Sales Scenario Analysis'!H94-'Sales Scenario Analysis'!H66</f>
        <v>-1487765.15663349</v>
      </c>
      <c r="H46" s="74">
        <f>'Sales Scenario Analysis'!I94-'Sales Scenario Analysis'!I66</f>
        <v>-872604.81350932503</v>
      </c>
      <c r="I46" s="74">
        <f>'Sales Scenario Analysis'!J94-'Sales Scenario Analysis'!J66</f>
        <v>-968541.98081078613</v>
      </c>
      <c r="J46" s="74">
        <f>'Sales Scenario Analysis'!K94-'Sales Scenario Analysis'!K66</f>
        <v>-884133.81465868908</v>
      </c>
      <c r="K46" s="74">
        <f>'Sales Scenario Analysis'!L94-'Sales Scenario Analysis'!L66</f>
        <v>-570253.69126885477</v>
      </c>
      <c r="L46" s="74">
        <f>'Sales Scenario Analysis'!M94-'Sales Scenario Analysis'!M66</f>
        <v>-651101.55295017501</v>
      </c>
      <c r="M46" s="74">
        <f>'Sales Scenario Analysis'!N94-'Sales Scenario Analysis'!N66</f>
        <v>-593616.92477265233</v>
      </c>
      <c r="N46" s="74">
        <f>'Sales Scenario Analysis'!O94-'Sales Scenario Analysis'!O66</f>
        <v>-292445.56909831194</v>
      </c>
      <c r="O46" s="74">
        <f>'Sales Scenario Analysis'!P94-'Sales Scenario Analysis'!P66</f>
        <v>-339553.48564615799</v>
      </c>
      <c r="P46" s="74">
        <f>'Sales Scenario Analysis'!Q94-'Sales Scenario Analysis'!Q66</f>
        <v>-397131.13549981592</v>
      </c>
      <c r="Q46" s="74">
        <f>'Sales Scenario Analysis'!R94-'Sales Scenario Analysis'!R66</f>
        <v>-249242.54187146481</v>
      </c>
      <c r="R46" s="74">
        <f>'Sales Scenario Analysis'!S94-'Sales Scenario Analysis'!S66</f>
        <v>-262020.27116194647</v>
      </c>
      <c r="S46" s="74">
        <f>'Sales Scenario Analysis'!T94-'Sales Scenario Analysis'!T66</f>
        <v>-149796.77552647283</v>
      </c>
      <c r="T46" s="74">
        <f>'Sales Scenario Analysis'!U94-'Sales Scenario Analysis'!U66</f>
        <v>0</v>
      </c>
      <c r="U46" s="74">
        <f>'Sales Scenario Analysis'!V94-'Sales Scenario Analysis'!V66</f>
        <v>0</v>
      </c>
      <c r="V46" s="74">
        <f>'Sales Scenario Analysis'!W94-'Sales Scenario Analysis'!W66</f>
        <v>0</v>
      </c>
    </row>
    <row r="47" spans="1:22">
      <c r="A47" s="7" t="s">
        <v>66</v>
      </c>
      <c r="B47" s="74">
        <f>'Sales Scenario Analysis'!C95-'Sales Scenario Analysis'!C67</f>
        <v>-545593.06276044575</v>
      </c>
      <c r="C47" s="74">
        <f>'Sales Scenario Analysis'!D95-'Sales Scenario Analysis'!D67</f>
        <v>-588677.58446974296</v>
      </c>
      <c r="D47" s="74">
        <f>'Sales Scenario Analysis'!E95-'Sales Scenario Analysis'!E67</f>
        <v>-686351.86960751016</v>
      </c>
      <c r="E47" s="74">
        <f>'Sales Scenario Analysis'!F95-'Sales Scenario Analysis'!F67</f>
        <v>-633242.46985636675</v>
      </c>
      <c r="F47" s="74">
        <f>'Sales Scenario Analysis'!G95-'Sales Scenario Analysis'!G67</f>
        <v>-603618.23261597706</v>
      </c>
      <c r="G47" s="74">
        <f>'Sales Scenario Analysis'!H95-'Sales Scenario Analysis'!H67</f>
        <v>-296833.28499251534</v>
      </c>
      <c r="H47" s="74">
        <f>'Sales Scenario Analysis'!I95-'Sales Scenario Analysis'!I67</f>
        <v>-191696.47668350011</v>
      </c>
      <c r="I47" s="74">
        <f>'Sales Scenario Analysis'!J95-'Sales Scenario Analysis'!J67</f>
        <v>-222928.72281604435</v>
      </c>
      <c r="J47" s="74">
        <f>'Sales Scenario Analysis'!K95-'Sales Scenario Analysis'!K67</f>
        <v>-198123.82164364739</v>
      </c>
      <c r="K47" s="74">
        <f>'Sales Scenario Analysis'!L95-'Sales Scenario Analysis'!L67</f>
        <v>-95386.895780037623</v>
      </c>
      <c r="L47" s="74">
        <f>'Sales Scenario Analysis'!M95-'Sales Scenario Analysis'!M67</f>
        <v>-113176.10195639706</v>
      </c>
      <c r="M47" s="74">
        <f>'Sales Scenario Analysis'!N95-'Sales Scenario Analysis'!N67</f>
        <v>-98966.769518715912</v>
      </c>
      <c r="N47" s="74">
        <f>'Sales Scenario Analysis'!O95-'Sales Scenario Analysis'!O67</f>
        <v>-48441.571444253321</v>
      </c>
      <c r="O47" s="74">
        <f>'Sales Scenario Analysis'!P95-'Sales Scenario Analysis'!P67</f>
        <v>-59281.037091797916</v>
      </c>
      <c r="P47" s="74">
        <f>'Sales Scenario Analysis'!Q95-'Sales Scenario Analysis'!Q67</f>
        <v>-72658.395016606897</v>
      </c>
      <c r="Q47" s="74">
        <f>'Sales Scenario Analysis'!R95-'Sales Scenario Analysis'!R67</f>
        <v>-58078.59498446784</v>
      </c>
      <c r="R47" s="74">
        <f>'Sales Scenario Analysis'!S95-'Sales Scenario Analysis'!S67</f>
        <v>-61459.789220978972</v>
      </c>
      <c r="S47" s="74">
        <f>'Sales Scenario Analysis'!T95-'Sales Scenario Analysis'!T67</f>
        <v>-29831.79374364845</v>
      </c>
      <c r="T47" s="74">
        <f>'Sales Scenario Analysis'!U95-'Sales Scenario Analysis'!U67</f>
        <v>0</v>
      </c>
      <c r="U47" s="74">
        <f>'Sales Scenario Analysis'!V95-'Sales Scenario Analysis'!V67</f>
        <v>0</v>
      </c>
      <c r="V47" s="74">
        <f>'Sales Scenario Analysis'!W95-'Sales Scenario Analysis'!W67</f>
        <v>0</v>
      </c>
    </row>
    <row r="48" spans="1:22">
      <c r="A48" s="7" t="s">
        <v>67</v>
      </c>
      <c r="B48" s="74">
        <f>'Sales Scenario Analysis'!C96-'Sales Scenario Analysis'!C68</f>
        <v>-918958.03265050997</v>
      </c>
      <c r="C48" s="74">
        <f>'Sales Scenario Analysis'!D96-'Sales Scenario Analysis'!D68</f>
        <v>-965794.084070154</v>
      </c>
      <c r="D48" s="74">
        <f>'Sales Scenario Analysis'!E96-'Sales Scenario Analysis'!E68</f>
        <v>-1102656.304263891</v>
      </c>
      <c r="E48" s="74">
        <f>'Sales Scenario Analysis'!F96-'Sales Scenario Analysis'!F68</f>
        <v>-1017010.450220021</v>
      </c>
      <c r="F48" s="74">
        <f>'Sales Scenario Analysis'!G96-'Sales Scenario Analysis'!G68</f>
        <v>-974087.05115620093</v>
      </c>
      <c r="G48" s="74">
        <f>'Sales Scenario Analysis'!H96-'Sales Scenario Analysis'!H68</f>
        <v>-546504.88269637688</v>
      </c>
      <c r="H48" s="74">
        <f>'Sales Scenario Analysis'!I96-'Sales Scenario Analysis'!I68</f>
        <v>-347655.02710664715</v>
      </c>
      <c r="I48" s="74">
        <f>'Sales Scenario Analysis'!J96-'Sales Scenario Analysis'!J68</f>
        <v>-385946.78598176292</v>
      </c>
      <c r="J48" s="74">
        <f>'Sales Scenario Analysis'!K96-'Sales Scenario Analysis'!K68</f>
        <v>-349787.86038548406</v>
      </c>
      <c r="K48" s="74">
        <f>'Sales Scenario Analysis'!L96-'Sales Scenario Analysis'!L68</f>
        <v>-174725.45299957902</v>
      </c>
      <c r="L48" s="74">
        <f>'Sales Scenario Analysis'!M96-'Sales Scenario Analysis'!M68</f>
        <v>-194540.2962796269</v>
      </c>
      <c r="M48" s="74">
        <f>'Sales Scenario Analysis'!N96-'Sales Scenario Analysis'!N68</f>
        <v>-182629.69798078598</v>
      </c>
      <c r="N48" s="74">
        <f>'Sales Scenario Analysis'!O96-'Sales Scenario Analysis'!O68</f>
        <v>-89607.962882279884</v>
      </c>
      <c r="O48" s="74">
        <f>'Sales Scenario Analysis'!P96-'Sales Scenario Analysis'!P68</f>
        <v>-106316.21285379003</v>
      </c>
      <c r="P48" s="74">
        <f>'Sales Scenario Analysis'!Q96-'Sales Scenario Analysis'!Q68</f>
        <v>-125845.87524565915</v>
      </c>
      <c r="Q48" s="74">
        <f>'Sales Scenario Analysis'!R96-'Sales Scenario Analysis'!R68</f>
        <v>-102079.37757600518</v>
      </c>
      <c r="R48" s="74">
        <f>'Sales Scenario Analysis'!S96-'Sales Scenario Analysis'!S68</f>
        <v>-106974.96243141592</v>
      </c>
      <c r="S48" s="74">
        <f>'Sales Scenario Analysis'!T96-'Sales Scenario Analysis'!T68</f>
        <v>-58680.848626045045</v>
      </c>
      <c r="T48" s="74">
        <f>'Sales Scenario Analysis'!U96-'Sales Scenario Analysis'!U68</f>
        <v>0</v>
      </c>
      <c r="U48" s="74">
        <f>'Sales Scenario Analysis'!V96-'Sales Scenario Analysis'!V68</f>
        <v>0</v>
      </c>
      <c r="V48" s="74">
        <f>'Sales Scenario Analysis'!W96-'Sales Scenario Analysis'!W68</f>
        <v>0</v>
      </c>
    </row>
    <row r="49" spans="1:23" ht="16" customHeight="1">
      <c r="A49" s="7" t="s">
        <v>68</v>
      </c>
      <c r="B49" s="74">
        <f>'Sales Scenario Analysis'!C97-'Sales Scenario Analysis'!C69</f>
        <v>-5867177.6376953991</v>
      </c>
      <c r="C49" s="74">
        <f>'Sales Scenario Analysis'!D97-'Sales Scenario Analysis'!D69</f>
        <v>-6193752.3333768584</v>
      </c>
      <c r="D49" s="74">
        <f>'Sales Scenario Analysis'!E97-'Sales Scenario Analysis'!E69</f>
        <v>-6908222.5806687828</v>
      </c>
      <c r="E49" s="74">
        <f>'Sales Scenario Analysis'!F97-'Sales Scenario Analysis'!F69</f>
        <v>-6541984.8797590947</v>
      </c>
      <c r="F49" s="74">
        <f>'Sales Scenario Analysis'!G97-'Sales Scenario Analysis'!G69</f>
        <v>-6337377.8614866743</v>
      </c>
      <c r="G49" s="74">
        <f>'Sales Scenario Analysis'!H97-'Sales Scenario Analysis'!H69</f>
        <v>-4043151.8867146438</v>
      </c>
      <c r="H49" s="74">
        <f>'Sales Scenario Analysis'!I97-'Sales Scenario Analysis'!I69</f>
        <v>-2361381.2325544422</v>
      </c>
      <c r="I49" s="74">
        <f>'Sales Scenario Analysis'!J97-'Sales Scenario Analysis'!J69</f>
        <v>-2548999.0839338815</v>
      </c>
      <c r="J49" s="74">
        <f>'Sales Scenario Analysis'!K97-'Sales Scenario Analysis'!K69</f>
        <v>-2332552.5160188833</v>
      </c>
      <c r="K49" s="74">
        <f>'Sales Scenario Analysis'!L97-'Sales Scenario Analysis'!L69</f>
        <v>-1507084.2495967569</v>
      </c>
      <c r="L49" s="74">
        <f>'Sales Scenario Analysis'!M97-'Sales Scenario Analysis'!M69</f>
        <v>-1712880.84379391</v>
      </c>
      <c r="M49" s="74">
        <f>'Sales Scenario Analysis'!N97-'Sales Scenario Analysis'!N69</f>
        <v>-1589652.4026948996</v>
      </c>
      <c r="N49" s="74">
        <f>'Sales Scenario Analysis'!O97-'Sales Scenario Analysis'!O69</f>
        <v>-777753.36609528121</v>
      </c>
      <c r="O49" s="74">
        <f>'Sales Scenario Analysis'!P97-'Sales Scenario Analysis'!P69</f>
        <v>-890788.54088543169</v>
      </c>
      <c r="P49" s="74">
        <f>'Sales Scenario Analysis'!Q97-'Sales Scenario Analysis'!Q69</f>
        <v>-1022615.5407965034</v>
      </c>
      <c r="Q49" s="74">
        <f>'Sales Scenario Analysis'!R97-'Sales Scenario Analysis'!R69</f>
        <v>-629037.93036505952</v>
      </c>
      <c r="R49" s="74">
        <f>'Sales Scenario Analysis'!S97-'Sales Scenario Analysis'!S69</f>
        <v>-659780.2122747004</v>
      </c>
      <c r="S49" s="74">
        <f>'Sales Scenario Analysis'!T97-'Sales Scenario Analysis'!T69</f>
        <v>-404274.85661276337</v>
      </c>
      <c r="T49" s="74">
        <f>'Sales Scenario Analysis'!U97-'Sales Scenario Analysis'!U69</f>
        <v>0</v>
      </c>
      <c r="U49" s="74">
        <f>'Sales Scenario Analysis'!V97-'Sales Scenario Analysis'!V69</f>
        <v>0</v>
      </c>
      <c r="V49" s="74">
        <f>'Sales Scenario Analysis'!W97-'Sales Scenario Analysis'!W69</f>
        <v>0</v>
      </c>
    </row>
    <row r="50" spans="1:23" ht="16" customHeight="1" thickBot="1">
      <c r="A50" s="10" t="s">
        <v>69</v>
      </c>
      <c r="B50" s="75">
        <f>'Sales Scenario Analysis'!C98-'Sales Scenario Analysis'!C70</f>
        <v>-1161705.0739076689</v>
      </c>
      <c r="C50" s="75">
        <f>'Sales Scenario Analysis'!D98-'Sales Scenario Analysis'!D70</f>
        <v>-1257385.6001030323</v>
      </c>
      <c r="D50" s="75">
        <f>'Sales Scenario Analysis'!E98-'Sales Scenario Analysis'!E70</f>
        <v>-1461460.0080307643</v>
      </c>
      <c r="E50" s="75">
        <f>'Sales Scenario Analysis'!F98-'Sales Scenario Analysis'!F70</f>
        <v>-1479938.933643783</v>
      </c>
      <c r="F50" s="75">
        <f>'Sales Scenario Analysis'!G98-'Sales Scenario Analysis'!G70</f>
        <v>-1432056.3958125899</v>
      </c>
      <c r="G50" s="75">
        <f>'Sales Scenario Analysis'!H98-'Sales Scenario Analysis'!H70</f>
        <v>-792946.02034113684</v>
      </c>
      <c r="H50" s="75">
        <f>'Sales Scenario Analysis'!I98-'Sales Scenario Analysis'!I70</f>
        <v>-464685.48684364581</v>
      </c>
      <c r="I50" s="75">
        <f>'Sales Scenario Analysis'!J98-'Sales Scenario Analysis'!J70</f>
        <v>-517949.13176999497</v>
      </c>
      <c r="J50" s="75">
        <f>'Sales Scenario Analysis'!K98-'Sales Scenario Analysis'!K70</f>
        <v>-460309.29582431098</v>
      </c>
      <c r="K50" s="75">
        <f>'Sales Scenario Analysis'!L98-'Sales Scenario Analysis'!L70</f>
        <v>-290209.18761197501</v>
      </c>
      <c r="L50" s="75">
        <f>'Sales Scenario Analysis'!M98-'Sales Scenario Analysis'!M70</f>
        <v>-346786.64640988293</v>
      </c>
      <c r="M50" s="75">
        <f>'Sales Scenario Analysis'!N98-'Sales Scenario Analysis'!N70</f>
        <v>-310962.35862756986</v>
      </c>
      <c r="N50" s="75">
        <f>'Sales Scenario Analysis'!O98-'Sales Scenario Analysis'!O70</f>
        <v>-152060.63674804685</v>
      </c>
      <c r="O50" s="75">
        <f>'Sales Scenario Analysis'!P98-'Sales Scenario Analysis'!P70</f>
        <v>-182103.29763898393</v>
      </c>
      <c r="P50" s="75">
        <f>'Sales Scenario Analysis'!Q98-'Sales Scenario Analysis'!Q70</f>
        <v>-218515.39884661417</v>
      </c>
      <c r="Q50" s="75">
        <f>'Sales Scenario Analysis'!R98-'Sales Scenario Analysis'!R70</f>
        <v>-140785.22912688227</v>
      </c>
      <c r="R50" s="75">
        <f>'Sales Scenario Analysis'!S98-'Sales Scenario Analysis'!S70</f>
        <v>-149431.5648535802</v>
      </c>
      <c r="S50" s="75">
        <f>'Sales Scenario Analysis'!T98-'Sales Scenario Analysis'!T70</f>
        <v>-79881.694870860083</v>
      </c>
      <c r="T50" s="75">
        <f>'Sales Scenario Analysis'!U98-'Sales Scenario Analysis'!U70</f>
        <v>0</v>
      </c>
      <c r="U50" s="75">
        <f>'Sales Scenario Analysis'!V98-'Sales Scenario Analysis'!V70</f>
        <v>0</v>
      </c>
      <c r="V50" s="75">
        <f>'Sales Scenario Analysis'!W98-'Sales Scenario Analysis'!W70</f>
        <v>0</v>
      </c>
    </row>
    <row r="51" spans="1:23" ht="17" customHeight="1" thickTop="1">
      <c r="A51" s="7" t="s">
        <v>6</v>
      </c>
      <c r="B51" s="72">
        <f t="shared" ref="B51:V51" si="1">SUM(B38:B50)</f>
        <v>-11560691.009105299</v>
      </c>
      <c r="C51" s="72">
        <f t="shared" si="1"/>
        <v>-12366273.295549653</v>
      </c>
      <c r="D51" s="72">
        <f t="shared" si="1"/>
        <v>-14263281.852816131</v>
      </c>
      <c r="E51" s="72">
        <f t="shared" si="1"/>
        <v>-14402534.594036585</v>
      </c>
      <c r="F51" s="72">
        <f t="shared" si="1"/>
        <v>-13844321.479694497</v>
      </c>
      <c r="G51" s="72">
        <f t="shared" si="1"/>
        <v>-7711814.2953189779</v>
      </c>
      <c r="H51" s="72">
        <f t="shared" si="1"/>
        <v>-4540839.8861664794</v>
      </c>
      <c r="I51" s="72">
        <f t="shared" si="1"/>
        <v>-5072564.2075726558</v>
      </c>
      <c r="J51" s="72">
        <f t="shared" si="1"/>
        <v>-4535856.9287291439</v>
      </c>
      <c r="K51" s="72">
        <f t="shared" si="1"/>
        <v>-2807468.2552937046</v>
      </c>
      <c r="L51" s="72">
        <f t="shared" si="1"/>
        <v>-3264066.1185233174</v>
      </c>
      <c r="M51" s="72">
        <f t="shared" si="1"/>
        <v>-2970222.6545924628</v>
      </c>
      <c r="N51" s="72">
        <f t="shared" si="1"/>
        <v>-1452426.2854584879</v>
      </c>
      <c r="O51" s="72">
        <f t="shared" si="1"/>
        <v>-1725426.7428425776</v>
      </c>
      <c r="P51" s="72">
        <f t="shared" si="1"/>
        <v>-2051304.4293703581</v>
      </c>
      <c r="Q51" s="72">
        <f t="shared" si="1"/>
        <v>-1382340.9770576807</v>
      </c>
      <c r="R51" s="72">
        <f t="shared" si="1"/>
        <v>-1458683.3403682816</v>
      </c>
      <c r="S51" s="72">
        <f t="shared" si="1"/>
        <v>-787524.92967561085</v>
      </c>
      <c r="T51" s="72">
        <f t="shared" si="1"/>
        <v>0</v>
      </c>
      <c r="U51" s="72">
        <f t="shared" si="1"/>
        <v>0</v>
      </c>
      <c r="V51" s="72">
        <f t="shared" si="1"/>
        <v>0</v>
      </c>
    </row>
    <row r="52" spans="1:23">
      <c r="A52" s="7" t="s">
        <v>106</v>
      </c>
      <c r="B52" s="72">
        <f>SUM($B$51:B51)</f>
        <v>-11560691.009105299</v>
      </c>
      <c r="C52" s="72">
        <f>SUM($B$51:C51)</f>
        <v>-23926964.304654952</v>
      </c>
      <c r="D52" s="72">
        <f>SUM($B$51:D51)</f>
        <v>-38190246.157471083</v>
      </c>
      <c r="E52" s="72">
        <f>SUM($B$51:E51)</f>
        <v>-52592780.75150767</v>
      </c>
      <c r="F52" s="72">
        <f>SUM($B$51:F51)</f>
        <v>-66437102.23120217</v>
      </c>
      <c r="G52" s="72">
        <f>SUM($B$51:G51)</f>
        <v>-74148916.526521146</v>
      </c>
      <c r="H52" s="72">
        <f>SUM($B$51:H51)</f>
        <v>-78689756.412687629</v>
      </c>
      <c r="I52" s="72">
        <f>SUM($B$51:I51)</f>
        <v>-83762320.620260283</v>
      </c>
      <c r="J52" s="72">
        <f>SUM($B$51:J51)</f>
        <v>-88298177.54898943</v>
      </c>
      <c r="K52" s="72">
        <f>SUM($B$51:K51)</f>
        <v>-91105645.804283142</v>
      </c>
      <c r="L52" s="72">
        <f>SUM($B$51:L51)</f>
        <v>-94369711.922806457</v>
      </c>
      <c r="M52" s="72">
        <f>SUM($B$51:M51)</f>
        <v>-97339934.577398926</v>
      </c>
      <c r="N52" s="72">
        <f>SUM($B$51:N51)</f>
        <v>-98792360.862857416</v>
      </c>
      <c r="O52" s="72">
        <f>SUM($B$51:O51)</f>
        <v>-100517787.6057</v>
      </c>
      <c r="P52" s="72">
        <f>SUM($B$51:P51)</f>
        <v>-102569092.03507036</v>
      </c>
      <c r="Q52" s="72">
        <f>SUM($B$51:Q51)</f>
        <v>-103951433.01212804</v>
      </c>
      <c r="R52" s="72">
        <f>SUM($B$51:R51)</f>
        <v>-105410116.35249633</v>
      </c>
      <c r="S52" s="72">
        <f>SUM($B$51:S51)</f>
        <v>-106197641.28217193</v>
      </c>
      <c r="T52" s="72">
        <f>SUM($B$51:T51)</f>
        <v>-106197641.28217193</v>
      </c>
      <c r="U52" s="72">
        <f>SUM($B$51:U51)</f>
        <v>-106197641.28217193</v>
      </c>
      <c r="V52" s="72">
        <f>SUM($B$51:V51)</f>
        <v>-106197641.28217193</v>
      </c>
    </row>
    <row r="56" spans="1:23" ht="26" customHeight="1">
      <c r="A56" s="138" t="s">
        <v>108</v>
      </c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>
      <c r="A57" s="111" t="s">
        <v>109</v>
      </c>
      <c r="B57" s="112" t="s">
        <v>30</v>
      </c>
      <c r="C57" s="13">
        <v>43951</v>
      </c>
      <c r="D57" s="13">
        <v>43982</v>
      </c>
      <c r="E57" s="13">
        <v>44012</v>
      </c>
      <c r="F57" s="13">
        <v>44043</v>
      </c>
      <c r="G57" s="13">
        <v>44074</v>
      </c>
      <c r="H57" s="13">
        <v>44104</v>
      </c>
      <c r="I57" s="13">
        <v>44135</v>
      </c>
      <c r="J57" s="13">
        <v>44165</v>
      </c>
      <c r="K57" s="14">
        <v>44196</v>
      </c>
      <c r="L57" s="13">
        <v>44227</v>
      </c>
      <c r="M57" s="14">
        <v>44255</v>
      </c>
      <c r="N57" s="13">
        <v>44286</v>
      </c>
      <c r="O57" s="14">
        <v>44316</v>
      </c>
      <c r="P57" s="13">
        <v>44347</v>
      </c>
      <c r="Q57" s="14">
        <v>44377</v>
      </c>
      <c r="R57" s="13">
        <v>44408</v>
      </c>
      <c r="S57" s="14">
        <v>44439</v>
      </c>
      <c r="T57" s="13">
        <v>44469</v>
      </c>
      <c r="U57" s="13">
        <v>44500</v>
      </c>
      <c r="V57" s="14">
        <v>44530</v>
      </c>
      <c r="W57" s="13">
        <v>44561</v>
      </c>
    </row>
    <row r="58" spans="1:23">
      <c r="A58" s="111" t="s">
        <v>110</v>
      </c>
      <c r="B58" s="111" t="s">
        <v>60</v>
      </c>
      <c r="C58" s="109">
        <v>643965.70992746402</v>
      </c>
      <c r="D58" s="109">
        <v>701145.601475943</v>
      </c>
      <c r="E58" s="109">
        <v>851928.93611561495</v>
      </c>
      <c r="F58" s="109">
        <v>1480997.638419979</v>
      </c>
      <c r="G58" s="109">
        <v>1403326.7450638521</v>
      </c>
      <c r="H58" s="109">
        <v>578976.01225838379</v>
      </c>
      <c r="I58" s="109">
        <v>553803.51355797204</v>
      </c>
      <c r="J58" s="109">
        <v>668037.89350032376</v>
      </c>
      <c r="K58" s="109">
        <v>571472.80390489579</v>
      </c>
      <c r="L58" s="109">
        <v>543387.69235314941</v>
      </c>
      <c r="M58" s="109">
        <v>679137.88291960838</v>
      </c>
      <c r="N58" s="109">
        <v>572723.57988831599</v>
      </c>
      <c r="O58" s="109">
        <v>545196.40301235381</v>
      </c>
      <c r="P58" s="109">
        <v>703958.81939765543</v>
      </c>
      <c r="Q58" s="109">
        <v>913253.19354947715</v>
      </c>
      <c r="R58" s="109">
        <v>1315934.494308661</v>
      </c>
      <c r="S58" s="109">
        <v>1398970.8873211739</v>
      </c>
      <c r="T58" s="109">
        <v>571961.95914393722</v>
      </c>
      <c r="U58" s="109">
        <v>546933.23775896837</v>
      </c>
      <c r="V58" s="109">
        <v>652386.08194640232</v>
      </c>
      <c r="W58" s="109">
        <v>552374.7224578677</v>
      </c>
    </row>
    <row r="59" spans="1:23">
      <c r="A59" s="111" t="s">
        <v>110</v>
      </c>
      <c r="B59" s="111" t="s">
        <v>61</v>
      </c>
      <c r="C59" s="109">
        <v>72643.76905731039</v>
      </c>
      <c r="D59" s="109">
        <v>114824.72141542631</v>
      </c>
      <c r="E59" s="109">
        <v>214016.93516583179</v>
      </c>
      <c r="F59" s="109">
        <v>566888.81966156827</v>
      </c>
      <c r="G59" s="109">
        <v>527499.14755612484</v>
      </c>
      <c r="H59" s="109">
        <v>71831.617489171884</v>
      </c>
      <c r="I59" s="109">
        <v>56300.856559120853</v>
      </c>
      <c r="J59" s="109">
        <v>122786.25898780031</v>
      </c>
      <c r="K59" s="109">
        <v>58053.337997741954</v>
      </c>
      <c r="L59" s="109">
        <v>35095.218128782377</v>
      </c>
      <c r="M59" s="109">
        <v>127101.41334712419</v>
      </c>
      <c r="N59" s="109">
        <v>66195.719145158946</v>
      </c>
      <c r="O59" s="109">
        <v>57285.909611600771</v>
      </c>
      <c r="P59" s="109">
        <v>162082.39454244939</v>
      </c>
      <c r="Q59" s="109">
        <v>290657.13461823348</v>
      </c>
      <c r="R59" s="109">
        <v>533387.80328306323</v>
      </c>
      <c r="S59" s="109">
        <v>591159.62399820855</v>
      </c>
      <c r="T59" s="109">
        <v>96572.73449261456</v>
      </c>
      <c r="U59" s="109">
        <v>81362.092896072922</v>
      </c>
      <c r="V59" s="109">
        <v>146690.57491266541</v>
      </c>
      <c r="W59" s="109">
        <v>82538.910300650314</v>
      </c>
    </row>
    <row r="60" spans="1:23">
      <c r="A60" s="111" t="s">
        <v>110</v>
      </c>
      <c r="B60" s="111" t="s">
        <v>40</v>
      </c>
      <c r="C60" s="109">
        <v>-221463.82299956959</v>
      </c>
      <c r="D60" s="109">
        <v>-177296.14826480069</v>
      </c>
      <c r="E60" s="109">
        <v>-107500.7191374836</v>
      </c>
      <c r="F60" s="109">
        <v>121309.4766642476</v>
      </c>
      <c r="G60" s="109">
        <v>105973.3397261185</v>
      </c>
      <c r="H60" s="109">
        <v>-204371.02333257921</v>
      </c>
      <c r="I60" s="109">
        <v>-208326.8941764175</v>
      </c>
      <c r="J60" s="109">
        <v>-170420.46097536079</v>
      </c>
      <c r="K60" s="109">
        <v>-217291.6835651664</v>
      </c>
      <c r="L60" s="109">
        <v>-244216.046682621</v>
      </c>
      <c r="M60" s="109">
        <v>-169061.38898619561</v>
      </c>
      <c r="N60" s="109">
        <v>-222199.31472052619</v>
      </c>
      <c r="O60" s="109">
        <v>-237069.30070673049</v>
      </c>
      <c r="P60" s="109">
        <v>-166333.85567117861</v>
      </c>
      <c r="Q60" s="109">
        <v>-84382.999420368622</v>
      </c>
      <c r="R60" s="109">
        <v>68562.171613564409</v>
      </c>
      <c r="S60" s="109">
        <v>113132.1420740812</v>
      </c>
      <c r="T60" s="109">
        <v>-207860.0370021312</v>
      </c>
      <c r="U60" s="109">
        <v>-215835.3905283027</v>
      </c>
      <c r="V60" s="109">
        <v>-177536.42451218469</v>
      </c>
      <c r="W60" s="109">
        <v>-221675.14056271291</v>
      </c>
    </row>
    <row r="61" spans="1:23">
      <c r="A61" s="111" t="s">
        <v>110</v>
      </c>
      <c r="B61" s="111" t="s">
        <v>44</v>
      </c>
      <c r="C61" s="109">
        <v>461676.7277431892</v>
      </c>
      <c r="D61" s="109">
        <v>507168.67575327802</v>
      </c>
      <c r="E61" s="109">
        <v>642966.13417427603</v>
      </c>
      <c r="F61" s="109">
        <v>1227266.3362437461</v>
      </c>
      <c r="G61" s="109">
        <v>1159991.1400246869</v>
      </c>
      <c r="H61" s="109">
        <v>483225.00239025441</v>
      </c>
      <c r="I61" s="109">
        <v>442674.36440493568</v>
      </c>
      <c r="J61" s="109">
        <v>531572.56605423498</v>
      </c>
      <c r="K61" s="109">
        <v>441703.6318346503</v>
      </c>
      <c r="L61" s="109">
        <v>436968.72986723197</v>
      </c>
      <c r="M61" s="109">
        <v>536308.58163681661</v>
      </c>
      <c r="N61" s="109">
        <v>479216.96905794338</v>
      </c>
      <c r="O61" s="109">
        <v>464488.30550875509</v>
      </c>
      <c r="P61" s="109">
        <v>624300.79851759737</v>
      </c>
      <c r="Q61" s="109">
        <v>815195.90913060005</v>
      </c>
      <c r="R61" s="109">
        <v>1249126.057226199</v>
      </c>
      <c r="S61" s="109">
        <v>1328177.0211665209</v>
      </c>
      <c r="T61" s="109">
        <v>557422.76411957538</v>
      </c>
      <c r="U61" s="109">
        <v>524605.19730064005</v>
      </c>
      <c r="V61" s="109">
        <v>619486.88606096862</v>
      </c>
      <c r="W61" s="109">
        <v>525770.01654393366</v>
      </c>
    </row>
    <row r="62" spans="1:23">
      <c r="A62" s="111" t="s">
        <v>110</v>
      </c>
      <c r="B62" s="111" t="s">
        <v>62</v>
      </c>
      <c r="C62" s="109">
        <v>297835.24993188801</v>
      </c>
      <c r="D62" s="109">
        <v>332342.16625007812</v>
      </c>
      <c r="E62" s="109">
        <v>439360.56541224592</v>
      </c>
      <c r="F62" s="109">
        <v>953699.63637166645</v>
      </c>
      <c r="G62" s="109">
        <v>888593.21571147791</v>
      </c>
      <c r="H62" s="109">
        <v>301721.94985817652</v>
      </c>
      <c r="I62" s="109">
        <v>266486.62940860039</v>
      </c>
      <c r="J62" s="109">
        <v>346810.93332331529</v>
      </c>
      <c r="K62" s="109">
        <v>273479.51440286677</v>
      </c>
      <c r="L62" s="109">
        <v>273479.45808454539</v>
      </c>
      <c r="M62" s="109">
        <v>357924.15078895033</v>
      </c>
      <c r="N62" s="109">
        <v>302041.55314736749</v>
      </c>
      <c r="O62" s="109">
        <v>284984.50742323289</v>
      </c>
      <c r="P62" s="109">
        <v>415959.36369883688</v>
      </c>
      <c r="Q62" s="109">
        <v>573354.54578176339</v>
      </c>
      <c r="R62" s="109">
        <v>932233.73829456803</v>
      </c>
      <c r="S62" s="109">
        <v>994806.08431047527</v>
      </c>
      <c r="T62" s="109">
        <v>348739.95649186289</v>
      </c>
      <c r="U62" s="109">
        <v>321822.92986960558</v>
      </c>
      <c r="V62" s="109">
        <v>404244.43197535467</v>
      </c>
      <c r="W62" s="109">
        <v>327039.37010314892</v>
      </c>
    </row>
    <row r="63" spans="1:23">
      <c r="A63" s="111" t="s">
        <v>110</v>
      </c>
      <c r="B63" s="111" t="s">
        <v>49</v>
      </c>
      <c r="C63" s="109">
        <v>656879.03633016313</v>
      </c>
      <c r="D63" s="109">
        <v>689536.23968357092</v>
      </c>
      <c r="E63" s="109">
        <v>817428.5604399516</v>
      </c>
      <c r="F63" s="109">
        <v>1509091.1456224681</v>
      </c>
      <c r="G63" s="109">
        <v>1413650.527758535</v>
      </c>
      <c r="H63" s="109">
        <v>656043.42881490651</v>
      </c>
      <c r="I63" s="109">
        <v>600481.27120524703</v>
      </c>
      <c r="J63" s="109">
        <v>702118.73088473093</v>
      </c>
      <c r="K63" s="109">
        <v>616290.68728600547</v>
      </c>
      <c r="L63" s="109">
        <v>649474.61572272831</v>
      </c>
      <c r="M63" s="109">
        <v>707617.37701243348</v>
      </c>
      <c r="N63" s="109">
        <v>663163.0080493897</v>
      </c>
      <c r="O63" s="109">
        <v>671447.0363724432</v>
      </c>
      <c r="P63" s="109">
        <v>851611.15984699421</v>
      </c>
      <c r="Q63" s="109">
        <v>1060951.2306569971</v>
      </c>
      <c r="R63" s="109">
        <v>1568584.0334118819</v>
      </c>
      <c r="S63" s="109">
        <v>1644209.184756405</v>
      </c>
      <c r="T63" s="109">
        <v>767014.66594312573</v>
      </c>
      <c r="U63" s="109">
        <v>725202.81552929746</v>
      </c>
      <c r="V63" s="109">
        <v>836286.60491742799</v>
      </c>
      <c r="W63" s="109">
        <v>737439.55885832454</v>
      </c>
    </row>
    <row r="64" spans="1:23">
      <c r="A64" s="111" t="s">
        <v>110</v>
      </c>
      <c r="B64" s="111" t="s">
        <v>63</v>
      </c>
      <c r="C64" s="109">
        <v>-214076.76031202771</v>
      </c>
      <c r="D64" s="109">
        <v>-194551.8362935709</v>
      </c>
      <c r="E64" s="109">
        <v>-130058.9911296105</v>
      </c>
      <c r="F64" s="109">
        <v>160203.6135232182</v>
      </c>
      <c r="G64" s="109">
        <v>127862.9042326507</v>
      </c>
      <c r="H64" s="109">
        <v>-200649.03294269991</v>
      </c>
      <c r="I64" s="109">
        <v>-214106.201541491</v>
      </c>
      <c r="J64" s="109">
        <v>-165125.51152329761</v>
      </c>
      <c r="K64" s="109">
        <v>-204749.68503254681</v>
      </c>
      <c r="L64" s="109">
        <v>-212014.89888203799</v>
      </c>
      <c r="M64" s="109">
        <v>-162887.5318611275</v>
      </c>
      <c r="N64" s="109">
        <v>-197979.7722549465</v>
      </c>
      <c r="O64" s="109">
        <v>-202249.232997977</v>
      </c>
      <c r="P64" s="109">
        <v>-133763.29576343621</v>
      </c>
      <c r="Q64" s="109">
        <v>-44067.352514097933</v>
      </c>
      <c r="R64" s="109">
        <v>151174.5546891487</v>
      </c>
      <c r="S64" s="109">
        <v>186263.3080314057</v>
      </c>
      <c r="T64" s="109">
        <v>-165584.88639624469</v>
      </c>
      <c r="U64" s="109">
        <v>-177432.55148750439</v>
      </c>
      <c r="V64" s="109">
        <v>-130797.7377286525</v>
      </c>
      <c r="W64" s="109">
        <v>-172673.73205930041</v>
      </c>
    </row>
    <row r="65" spans="1:23">
      <c r="A65" s="111" t="s">
        <v>110</v>
      </c>
      <c r="B65" s="111" t="s">
        <v>64</v>
      </c>
      <c r="C65" s="109">
        <v>-211119.47026735579</v>
      </c>
      <c r="D65" s="109">
        <v>-181028.06607771479</v>
      </c>
      <c r="E65" s="109">
        <v>-114869.3721638181</v>
      </c>
      <c r="F65" s="109">
        <v>134292.93472655959</v>
      </c>
      <c r="G65" s="109">
        <v>108196.77724882741</v>
      </c>
      <c r="H65" s="109">
        <v>-193551.0763264008</v>
      </c>
      <c r="I65" s="109">
        <v>-204566.47427583841</v>
      </c>
      <c r="J65" s="109">
        <v>-160574.18197793499</v>
      </c>
      <c r="K65" s="109">
        <v>-205062.32175512391</v>
      </c>
      <c r="L65" s="109">
        <v>-221055.71809399259</v>
      </c>
      <c r="M65" s="109">
        <v>-156642.29516117179</v>
      </c>
      <c r="N65" s="109">
        <v>-198433.70139225569</v>
      </c>
      <c r="O65" s="109">
        <v>-206228.34992614231</v>
      </c>
      <c r="P65" s="109">
        <v>-134432.80855819309</v>
      </c>
      <c r="Q65" s="109">
        <v>-49395.891630037171</v>
      </c>
      <c r="R65" s="109">
        <v>118823.2134821676</v>
      </c>
      <c r="S65" s="109">
        <v>158381.74841938651</v>
      </c>
      <c r="T65" s="109">
        <v>-171250.32301176529</v>
      </c>
      <c r="U65" s="109">
        <v>-181671.47522250639</v>
      </c>
      <c r="V65" s="109">
        <v>-137971.20451775039</v>
      </c>
      <c r="W65" s="109">
        <v>-181522.730493043</v>
      </c>
    </row>
    <row r="66" spans="1:23">
      <c r="A66" s="111" t="s">
        <v>110</v>
      </c>
      <c r="B66" s="111" t="s">
        <v>65</v>
      </c>
      <c r="C66" s="109">
        <v>3188216.6240530079</v>
      </c>
      <c r="D66" s="109">
        <v>3375941.8305830089</v>
      </c>
      <c r="E66" s="109">
        <v>3813374.0556740328</v>
      </c>
      <c r="F66" s="109">
        <v>5277559.4258770719</v>
      </c>
      <c r="G66" s="109">
        <v>5089311.1428428683</v>
      </c>
      <c r="H66" s="109">
        <v>2975530.31326698</v>
      </c>
      <c r="I66" s="109">
        <v>2908682.7116977479</v>
      </c>
      <c r="J66" s="109">
        <v>3228473.269369286</v>
      </c>
      <c r="K66" s="109">
        <v>2947112.7155289641</v>
      </c>
      <c r="L66" s="109">
        <v>2851268.4563442739</v>
      </c>
      <c r="M66" s="109">
        <v>3255507.7647508751</v>
      </c>
      <c r="N66" s="109">
        <v>2968084.6238632612</v>
      </c>
      <c r="O66" s="109">
        <v>2924455.6909831259</v>
      </c>
      <c r="P66" s="109">
        <v>3395534.8564615818</v>
      </c>
      <c r="Q66" s="109">
        <v>3971311.3549981611</v>
      </c>
      <c r="R66" s="109">
        <v>4984850.837429286</v>
      </c>
      <c r="S66" s="109">
        <v>5240405.423238907</v>
      </c>
      <c r="T66" s="109">
        <v>2995935.510529459</v>
      </c>
      <c r="U66" s="109">
        <v>2929591.9412147859</v>
      </c>
      <c r="V66" s="109">
        <v>3232742.2017597021</v>
      </c>
      <c r="W66" s="109">
        <v>2947755.3527647471</v>
      </c>
    </row>
    <row r="67" spans="1:23">
      <c r="A67" s="111" t="s">
        <v>110</v>
      </c>
      <c r="B67" s="111" t="s">
        <v>66</v>
      </c>
      <c r="C67" s="109">
        <v>1091186.125520891</v>
      </c>
      <c r="D67" s="109">
        <v>1177355.1689394859</v>
      </c>
      <c r="E67" s="109">
        <v>1372703.7392150201</v>
      </c>
      <c r="F67" s="109">
        <v>2110808.2328545558</v>
      </c>
      <c r="G67" s="109">
        <v>2012060.7753865891</v>
      </c>
      <c r="H67" s="109">
        <v>989444.28330838424</v>
      </c>
      <c r="I67" s="109">
        <v>958482.38341750065</v>
      </c>
      <c r="J67" s="109">
        <v>1114643.61408022</v>
      </c>
      <c r="K67" s="109">
        <v>990619.10821823694</v>
      </c>
      <c r="L67" s="109">
        <v>953868.957800376</v>
      </c>
      <c r="M67" s="109">
        <v>1131761.019563965</v>
      </c>
      <c r="N67" s="109">
        <v>989667.6951871597</v>
      </c>
      <c r="O67" s="109">
        <v>968831.42888506642</v>
      </c>
      <c r="P67" s="109">
        <v>1185620.7418359539</v>
      </c>
      <c r="Q67" s="109">
        <v>1453167.9003321419</v>
      </c>
      <c r="R67" s="109">
        <v>1935953.1661489289</v>
      </c>
      <c r="S67" s="109">
        <v>2048659.6406993091</v>
      </c>
      <c r="T67" s="109">
        <v>994393.12478827999</v>
      </c>
      <c r="U67" s="109">
        <v>963723.51002321392</v>
      </c>
      <c r="V67" s="109">
        <v>1107298.67559146</v>
      </c>
      <c r="W67" s="109">
        <v>977382.47846124182</v>
      </c>
    </row>
    <row r="68" spans="1:23">
      <c r="A68" s="111" t="s">
        <v>110</v>
      </c>
      <c r="B68" s="111" t="s">
        <v>67</v>
      </c>
      <c r="C68" s="109">
        <v>1837916.0653010199</v>
      </c>
      <c r="D68" s="109">
        <v>1931588.168140308</v>
      </c>
      <c r="E68" s="109">
        <v>2205312.6085277819</v>
      </c>
      <c r="F68" s="109">
        <v>3390034.834066737</v>
      </c>
      <c r="G68" s="109">
        <v>3246956.8371873382</v>
      </c>
      <c r="H68" s="109">
        <v>1821682.942321257</v>
      </c>
      <c r="I68" s="109">
        <v>1738275.1355332341</v>
      </c>
      <c r="J68" s="109">
        <v>1929733.9299088169</v>
      </c>
      <c r="K68" s="109">
        <v>1748939.301927421</v>
      </c>
      <c r="L68" s="109">
        <v>1747254.5299957891</v>
      </c>
      <c r="M68" s="109">
        <v>1945402.962796266</v>
      </c>
      <c r="N68" s="109">
        <v>1826296.97980786</v>
      </c>
      <c r="O68" s="109">
        <v>1792159.257645597</v>
      </c>
      <c r="P68" s="109">
        <v>2126324.257075794</v>
      </c>
      <c r="Q68" s="109">
        <v>2516917.5049131792</v>
      </c>
      <c r="R68" s="109">
        <v>3402645.9192001452</v>
      </c>
      <c r="S68" s="109">
        <v>3565832.0810472108</v>
      </c>
      <c r="T68" s="109">
        <v>1956028.287534833</v>
      </c>
      <c r="U68" s="109">
        <v>1888902.6150187161</v>
      </c>
      <c r="V68" s="109">
        <v>2090081.388719691</v>
      </c>
      <c r="W68" s="109">
        <v>1898202.9801202409</v>
      </c>
    </row>
    <row r="69" spans="1:23">
      <c r="A69" s="111" t="s">
        <v>110</v>
      </c>
      <c r="B69" s="111" t="s">
        <v>68</v>
      </c>
      <c r="C69" s="109">
        <v>8381682.3395648561</v>
      </c>
      <c r="D69" s="109">
        <v>8848217.6191097982</v>
      </c>
      <c r="E69" s="109">
        <v>9868889.4009554051</v>
      </c>
      <c r="F69" s="109">
        <v>13083969.759518189</v>
      </c>
      <c r="G69" s="109">
        <v>12674755.72297335</v>
      </c>
      <c r="H69" s="109">
        <v>8086303.7734292876</v>
      </c>
      <c r="I69" s="109">
        <v>7871270.7751814732</v>
      </c>
      <c r="J69" s="109">
        <v>8496663.6131129358</v>
      </c>
      <c r="K69" s="109">
        <v>7775175.0533962762</v>
      </c>
      <c r="L69" s="109">
        <v>7535421.2479837853</v>
      </c>
      <c r="M69" s="109">
        <v>8564404.2189695574</v>
      </c>
      <c r="N69" s="109">
        <v>7948262.0134745007</v>
      </c>
      <c r="O69" s="109">
        <v>7777533.6609528027</v>
      </c>
      <c r="P69" s="109">
        <v>8907885.4088543206</v>
      </c>
      <c r="Q69" s="109">
        <v>10226155.40796506</v>
      </c>
      <c r="R69" s="109">
        <v>12580758.607301099</v>
      </c>
      <c r="S69" s="109">
        <v>13195604.24549403</v>
      </c>
      <c r="T69" s="109">
        <v>8085497.1322552646</v>
      </c>
      <c r="U69" s="109">
        <v>7900614.1636684937</v>
      </c>
      <c r="V69" s="109">
        <v>8554841.0543575566</v>
      </c>
      <c r="W69" s="109">
        <v>7864265.2744578496</v>
      </c>
    </row>
    <row r="70" spans="1:23">
      <c r="A70" s="111" t="s">
        <v>110</v>
      </c>
      <c r="B70" s="111" t="s">
        <v>69</v>
      </c>
      <c r="C70" s="109">
        <v>1659578.677010956</v>
      </c>
      <c r="D70" s="109">
        <v>1796265.143004332</v>
      </c>
      <c r="E70" s="109">
        <v>2087800.0114725209</v>
      </c>
      <c r="F70" s="109">
        <v>2959877.867287566</v>
      </c>
      <c r="G70" s="109">
        <v>2864112.7916251798</v>
      </c>
      <c r="H70" s="109">
        <v>1585892.0406822739</v>
      </c>
      <c r="I70" s="109">
        <v>1548951.6228121519</v>
      </c>
      <c r="J70" s="109">
        <v>1726497.1058999831</v>
      </c>
      <c r="K70" s="109">
        <v>1534364.3194143709</v>
      </c>
      <c r="L70" s="109">
        <v>1451045.9380598769</v>
      </c>
      <c r="M70" s="109">
        <v>1733933.232049413</v>
      </c>
      <c r="N70" s="109">
        <v>1554811.7931378509</v>
      </c>
      <c r="O70" s="109">
        <v>1520606.3674804729</v>
      </c>
      <c r="P70" s="109">
        <v>1821032.976389837</v>
      </c>
      <c r="Q70" s="109">
        <v>2185153.9884661431</v>
      </c>
      <c r="R70" s="109">
        <v>2815704.5825376231</v>
      </c>
      <c r="S70" s="109">
        <v>2988631.2970715822</v>
      </c>
      <c r="T70" s="109">
        <v>1597633.8974172091</v>
      </c>
      <c r="U70" s="109">
        <v>1556901.5338809299</v>
      </c>
      <c r="V70" s="109">
        <v>1735282.428152954</v>
      </c>
      <c r="W70" s="109">
        <v>1549500.6230863661</v>
      </c>
    </row>
    <row r="71" spans="1:23">
      <c r="A71" s="111" t="s">
        <v>110</v>
      </c>
      <c r="B71" s="111" t="s">
        <v>6</v>
      </c>
      <c r="C71" s="113">
        <v>17644920.27086179</v>
      </c>
      <c r="D71" s="113">
        <v>18921509.283719141</v>
      </c>
      <c r="E71" s="113">
        <v>21961351.864721771</v>
      </c>
      <c r="F71" s="113">
        <v>32975999.720837571</v>
      </c>
      <c r="G71" s="113">
        <v>31622291.067337599</v>
      </c>
      <c r="H71" s="113">
        <v>16952080.231217399</v>
      </c>
      <c r="I71" s="113">
        <v>16318409.693784241</v>
      </c>
      <c r="J71" s="113">
        <v>18371217.760645051</v>
      </c>
      <c r="K71" s="113">
        <v>16330106.78355859</v>
      </c>
      <c r="L71" s="113">
        <v>15799978.18068189</v>
      </c>
      <c r="M71" s="113">
        <v>18550507.38782651</v>
      </c>
      <c r="N71" s="113">
        <v>16751851.146391081</v>
      </c>
      <c r="O71" s="113">
        <v>16361441.684244599</v>
      </c>
      <c r="P71" s="113">
        <v>19759780.81662821</v>
      </c>
      <c r="Q71" s="113">
        <v>23828271.92684726</v>
      </c>
      <c r="R71" s="113">
        <v>31657739.17892633</v>
      </c>
      <c r="S71" s="113">
        <v>33454232.68762869</v>
      </c>
      <c r="T71" s="113">
        <v>17426504.78630602</v>
      </c>
      <c r="U71" s="113">
        <v>16864720.619922411</v>
      </c>
      <c r="V71" s="113">
        <v>18933034.961635601</v>
      </c>
      <c r="W71" s="113">
        <v>16886397.68403931</v>
      </c>
    </row>
    <row r="72" spans="1:23">
      <c r="A72" s="111" t="s">
        <v>111</v>
      </c>
      <c r="B72" s="111" t="s">
        <v>60</v>
      </c>
      <c r="C72" s="109">
        <v>450775.99694922479</v>
      </c>
      <c r="D72" s="109">
        <v>490801.92103316012</v>
      </c>
      <c r="E72" s="109">
        <v>596350.25528093043</v>
      </c>
      <c r="F72" s="109">
        <v>1184798.1107359829</v>
      </c>
      <c r="G72" s="109">
        <v>1122661.3960510809</v>
      </c>
      <c r="H72" s="109">
        <v>463180.80980670708</v>
      </c>
      <c r="I72" s="109">
        <v>498423.16220217478</v>
      </c>
      <c r="J72" s="109">
        <v>601234.10415029142</v>
      </c>
      <c r="K72" s="109">
        <v>514325.52351440617</v>
      </c>
      <c r="L72" s="109">
        <v>516218.30773549189</v>
      </c>
      <c r="M72" s="109">
        <v>645180.98877362791</v>
      </c>
      <c r="N72" s="109">
        <v>544087.40089390019</v>
      </c>
      <c r="O72" s="109">
        <v>528840.51092198316</v>
      </c>
      <c r="P72" s="109">
        <v>682840.05481572577</v>
      </c>
      <c r="Q72" s="109">
        <v>885855.5977429928</v>
      </c>
      <c r="R72" s="109">
        <v>1315934.494308661</v>
      </c>
      <c r="S72" s="109">
        <v>1398970.8873211739</v>
      </c>
      <c r="T72" s="109">
        <v>571961.95914393722</v>
      </c>
      <c r="U72" s="109">
        <v>546933.23775896837</v>
      </c>
      <c r="V72" s="109">
        <v>652386.08194640232</v>
      </c>
      <c r="W72" s="109">
        <v>552374.7224578677</v>
      </c>
    </row>
    <row r="73" spans="1:23">
      <c r="A73" s="111" t="s">
        <v>111</v>
      </c>
      <c r="B73" s="111" t="s">
        <v>61</v>
      </c>
      <c r="C73" s="109">
        <v>50850.638340117272</v>
      </c>
      <c r="D73" s="109">
        <v>80377.304990798439</v>
      </c>
      <c r="E73" s="109">
        <v>149811.8546160823</v>
      </c>
      <c r="F73" s="109">
        <v>453511.05572925461</v>
      </c>
      <c r="G73" s="109">
        <v>421999.3180448999</v>
      </c>
      <c r="H73" s="109">
        <v>57465.293991337508</v>
      </c>
      <c r="I73" s="109">
        <v>50670.770903208773</v>
      </c>
      <c r="J73" s="109">
        <v>110507.6330890203</v>
      </c>
      <c r="K73" s="109">
        <v>52248.004197967763</v>
      </c>
      <c r="L73" s="109">
        <v>33340.457222343262</v>
      </c>
      <c r="M73" s="109">
        <v>120746.342679768</v>
      </c>
      <c r="N73" s="109">
        <v>62885.933187900999</v>
      </c>
      <c r="O73" s="109">
        <v>55567.332323252747</v>
      </c>
      <c r="P73" s="109">
        <v>157219.92270617589</v>
      </c>
      <c r="Q73" s="109">
        <v>281937.42057968653</v>
      </c>
      <c r="R73" s="109">
        <v>533387.80328306323</v>
      </c>
      <c r="S73" s="109">
        <v>591159.62399820855</v>
      </c>
      <c r="T73" s="109">
        <v>96572.73449261456</v>
      </c>
      <c r="U73" s="109">
        <v>81362.092896072922</v>
      </c>
      <c r="V73" s="109">
        <v>146690.57491266541</v>
      </c>
      <c r="W73" s="109">
        <v>82538.910300650314</v>
      </c>
    </row>
    <row r="74" spans="1:23">
      <c r="A74" s="111" t="s">
        <v>111</v>
      </c>
      <c r="B74" s="111" t="s">
        <v>40</v>
      </c>
      <c r="C74" s="109">
        <v>-155024.6760996987</v>
      </c>
      <c r="D74" s="109">
        <v>-124107.30378536051</v>
      </c>
      <c r="E74" s="109">
        <v>-75250.50339623855</v>
      </c>
      <c r="F74" s="109">
        <v>97047.581331398091</v>
      </c>
      <c r="G74" s="109">
        <v>84778.671780894801</v>
      </c>
      <c r="H74" s="109">
        <v>-163496.81866606339</v>
      </c>
      <c r="I74" s="109">
        <v>-187494.20475877571</v>
      </c>
      <c r="J74" s="109">
        <v>-153378.41487782469</v>
      </c>
      <c r="K74" s="109">
        <v>-195562.51520864971</v>
      </c>
      <c r="L74" s="109">
        <v>-232005.24434849</v>
      </c>
      <c r="M74" s="109">
        <v>-160608.31953688589</v>
      </c>
      <c r="N74" s="109">
        <v>-211089.34898449981</v>
      </c>
      <c r="O74" s="109">
        <v>-229957.22168552861</v>
      </c>
      <c r="P74" s="109">
        <v>-161343.84000104331</v>
      </c>
      <c r="Q74" s="109">
        <v>-81851.509437757559</v>
      </c>
      <c r="R74" s="109">
        <v>68562.171613564409</v>
      </c>
      <c r="S74" s="109">
        <v>113132.1420740812</v>
      </c>
      <c r="T74" s="109">
        <v>-207860.0370021312</v>
      </c>
      <c r="U74" s="109">
        <v>-215835.3905283027</v>
      </c>
      <c r="V74" s="109">
        <v>-177536.42451218469</v>
      </c>
      <c r="W74" s="109">
        <v>-221675.14056271291</v>
      </c>
    </row>
    <row r="75" spans="1:23">
      <c r="A75" s="111" t="s">
        <v>111</v>
      </c>
      <c r="B75" s="111" t="s">
        <v>44</v>
      </c>
      <c r="C75" s="109">
        <v>230838.3638715946</v>
      </c>
      <c r="D75" s="109">
        <v>253584.33787663901</v>
      </c>
      <c r="E75" s="109">
        <v>321483.06708713801</v>
      </c>
      <c r="F75" s="109">
        <v>859086.4353706222</v>
      </c>
      <c r="G75" s="109">
        <v>811993.79801728099</v>
      </c>
      <c r="H75" s="109">
        <v>338257.50167317799</v>
      </c>
      <c r="I75" s="109">
        <v>354139.49152394861</v>
      </c>
      <c r="J75" s="109">
        <v>425258.052843388</v>
      </c>
      <c r="K75" s="109">
        <v>353362.90546772018</v>
      </c>
      <c r="L75" s="109">
        <v>393271.85688050883</v>
      </c>
      <c r="M75" s="109">
        <v>482677.72347313497</v>
      </c>
      <c r="N75" s="109">
        <v>431295.27215214912</v>
      </c>
      <c r="O75" s="109">
        <v>441263.89023331739</v>
      </c>
      <c r="P75" s="109">
        <v>593085.75859171746</v>
      </c>
      <c r="Q75" s="109">
        <v>774436.11367406999</v>
      </c>
      <c r="R75" s="109">
        <v>1249126.057226199</v>
      </c>
      <c r="S75" s="109">
        <v>1328177.0211665209</v>
      </c>
      <c r="T75" s="109">
        <v>557422.76411957538</v>
      </c>
      <c r="U75" s="109">
        <v>524605.19730064005</v>
      </c>
      <c r="V75" s="109">
        <v>619486.88606096862</v>
      </c>
      <c r="W75" s="109">
        <v>525770.01654393366</v>
      </c>
    </row>
    <row r="76" spans="1:23">
      <c r="A76" s="111" t="s">
        <v>111</v>
      </c>
      <c r="B76" s="111" t="s">
        <v>62</v>
      </c>
      <c r="C76" s="109">
        <v>208484.6749523216</v>
      </c>
      <c r="D76" s="109">
        <v>232639.51637505461</v>
      </c>
      <c r="E76" s="109">
        <v>307552.39578857209</v>
      </c>
      <c r="F76" s="109">
        <v>762959.70909733325</v>
      </c>
      <c r="G76" s="109">
        <v>710874.57256918238</v>
      </c>
      <c r="H76" s="109">
        <v>241377.55988654119</v>
      </c>
      <c r="I76" s="109">
        <v>239837.96646774039</v>
      </c>
      <c r="J76" s="109">
        <v>312129.83999098378</v>
      </c>
      <c r="K76" s="109">
        <v>246131.56296258009</v>
      </c>
      <c r="L76" s="109">
        <v>259805.48518031821</v>
      </c>
      <c r="M76" s="109">
        <v>340027.94324950268</v>
      </c>
      <c r="N76" s="109">
        <v>286939.47548999911</v>
      </c>
      <c r="O76" s="109">
        <v>276434.97220053588</v>
      </c>
      <c r="P76" s="109">
        <v>403480.58278787183</v>
      </c>
      <c r="Q76" s="109">
        <v>556153.90940831043</v>
      </c>
      <c r="R76" s="109">
        <v>932233.73829456803</v>
      </c>
      <c r="S76" s="109">
        <v>994806.08431047527</v>
      </c>
      <c r="T76" s="109">
        <v>348739.95649186289</v>
      </c>
      <c r="U76" s="109">
        <v>321822.92986960558</v>
      </c>
      <c r="V76" s="109">
        <v>404244.43197535467</v>
      </c>
      <c r="W76" s="109">
        <v>327039.37010314892</v>
      </c>
    </row>
    <row r="77" spans="1:23">
      <c r="A77" s="111" t="s">
        <v>111</v>
      </c>
      <c r="B77" s="111" t="s">
        <v>49</v>
      </c>
      <c r="C77" s="109">
        <v>459815.32543111418</v>
      </c>
      <c r="D77" s="109">
        <v>482675.36777849961</v>
      </c>
      <c r="E77" s="109">
        <v>572199.99230796611</v>
      </c>
      <c r="F77" s="109">
        <v>1207272.916497974</v>
      </c>
      <c r="G77" s="109">
        <v>1130920.4222068279</v>
      </c>
      <c r="H77" s="109">
        <v>524834.74305192521</v>
      </c>
      <c r="I77" s="109">
        <v>540433.14408472239</v>
      </c>
      <c r="J77" s="109">
        <v>631906.85779625783</v>
      </c>
      <c r="K77" s="109">
        <v>554661.61855740496</v>
      </c>
      <c r="L77" s="109">
        <v>617000.88493659184</v>
      </c>
      <c r="M77" s="109">
        <v>672236.50816181174</v>
      </c>
      <c r="N77" s="109">
        <v>630004.85764692014</v>
      </c>
      <c r="O77" s="109">
        <v>651303.62528126989</v>
      </c>
      <c r="P77" s="109">
        <v>826062.8250515844</v>
      </c>
      <c r="Q77" s="109">
        <v>1029122.693737287</v>
      </c>
      <c r="R77" s="109">
        <v>1568584.0334118819</v>
      </c>
      <c r="S77" s="109">
        <v>1644209.184756405</v>
      </c>
      <c r="T77" s="109">
        <v>767014.66594312573</v>
      </c>
      <c r="U77" s="109">
        <v>725202.81552929746</v>
      </c>
      <c r="V77" s="109">
        <v>836286.60491742799</v>
      </c>
      <c r="W77" s="109">
        <v>737439.55885832454</v>
      </c>
    </row>
    <row r="78" spans="1:23">
      <c r="A78" s="111" t="s">
        <v>111</v>
      </c>
      <c r="B78" s="111" t="s">
        <v>63</v>
      </c>
      <c r="C78" s="109">
        <v>-149853.73221841941</v>
      </c>
      <c r="D78" s="109">
        <v>-136186.2854054996</v>
      </c>
      <c r="E78" s="109">
        <v>-91041.293790727315</v>
      </c>
      <c r="F78" s="109">
        <v>128162.89081857449</v>
      </c>
      <c r="G78" s="109">
        <v>102290.3233861206</v>
      </c>
      <c r="H78" s="109">
        <v>-160519.22635415991</v>
      </c>
      <c r="I78" s="109">
        <v>-192695.5813873419</v>
      </c>
      <c r="J78" s="109">
        <v>-148612.96037096789</v>
      </c>
      <c r="K78" s="109">
        <v>-184274.71652929211</v>
      </c>
      <c r="L78" s="109">
        <v>-201414.15393793609</v>
      </c>
      <c r="M78" s="109">
        <v>-154743.1552680711</v>
      </c>
      <c r="N78" s="109">
        <v>-188080.78364219909</v>
      </c>
      <c r="O78" s="109">
        <v>-196181.75600803769</v>
      </c>
      <c r="P78" s="109">
        <v>-129750.3968905331</v>
      </c>
      <c r="Q78" s="109">
        <v>-42745.331938674994</v>
      </c>
      <c r="R78" s="109">
        <v>151174.5546891487</v>
      </c>
      <c r="S78" s="109">
        <v>186263.3080314057</v>
      </c>
      <c r="T78" s="109">
        <v>-165584.88639624469</v>
      </c>
      <c r="U78" s="109">
        <v>-177432.55148750439</v>
      </c>
      <c r="V78" s="109">
        <v>-130797.7377286525</v>
      </c>
      <c r="W78" s="109">
        <v>-172673.73205930041</v>
      </c>
    </row>
    <row r="79" spans="1:23">
      <c r="A79" s="111" t="s">
        <v>111</v>
      </c>
      <c r="B79" s="111" t="s">
        <v>64</v>
      </c>
      <c r="C79" s="109">
        <v>-147783.62918714911</v>
      </c>
      <c r="D79" s="109">
        <v>-126719.6462544003</v>
      </c>
      <c r="E79" s="109">
        <v>-80408.560514672645</v>
      </c>
      <c r="F79" s="109">
        <v>107434.3477812476</v>
      </c>
      <c r="G79" s="109">
        <v>86557.421799061965</v>
      </c>
      <c r="H79" s="109">
        <v>-154840.8610611207</v>
      </c>
      <c r="I79" s="109">
        <v>-184109.8268482546</v>
      </c>
      <c r="J79" s="109">
        <v>-144516.76378014151</v>
      </c>
      <c r="K79" s="109">
        <v>-184556.08957961149</v>
      </c>
      <c r="L79" s="109">
        <v>-210002.932189293</v>
      </c>
      <c r="M79" s="109">
        <v>-148810.18040311319</v>
      </c>
      <c r="N79" s="109">
        <v>-188512.01632264291</v>
      </c>
      <c r="O79" s="109">
        <v>-200041.49942835799</v>
      </c>
      <c r="P79" s="109">
        <v>-130399.8243014473</v>
      </c>
      <c r="Q79" s="109">
        <v>-47914.014881136063</v>
      </c>
      <c r="R79" s="109">
        <v>118823.2134821676</v>
      </c>
      <c r="S79" s="109">
        <v>158381.74841938651</v>
      </c>
      <c r="T79" s="109">
        <v>-171250.32301176529</v>
      </c>
      <c r="U79" s="109">
        <v>-181671.47522250639</v>
      </c>
      <c r="V79" s="109">
        <v>-137971.20451775039</v>
      </c>
      <c r="W79" s="109">
        <v>-181522.730493043</v>
      </c>
    </row>
    <row r="80" spans="1:23">
      <c r="A80" s="111" t="s">
        <v>111</v>
      </c>
      <c r="B80" s="111" t="s">
        <v>65</v>
      </c>
      <c r="C80" s="109">
        <v>1594108.312026504</v>
      </c>
      <c r="D80" s="109">
        <v>1687970.915291504</v>
      </c>
      <c r="E80" s="109">
        <v>1906687.0278370159</v>
      </c>
      <c r="F80" s="109">
        <v>3694291.5981139499</v>
      </c>
      <c r="G80" s="109">
        <v>3562517.7999900081</v>
      </c>
      <c r="H80" s="109">
        <v>2082871.219286886</v>
      </c>
      <c r="I80" s="109">
        <v>2326946.169358199</v>
      </c>
      <c r="J80" s="109">
        <v>2582778.615495428</v>
      </c>
      <c r="K80" s="109">
        <v>2357690.1724231709</v>
      </c>
      <c r="L80" s="109">
        <v>2566141.610709846</v>
      </c>
      <c r="M80" s="109">
        <v>2929956.9882757869</v>
      </c>
      <c r="N80" s="109">
        <v>2671276.1614769348</v>
      </c>
      <c r="O80" s="109">
        <v>2778232.9064339702</v>
      </c>
      <c r="P80" s="109">
        <v>3225758.113638503</v>
      </c>
      <c r="Q80" s="109">
        <v>3772745.787248252</v>
      </c>
      <c r="R80" s="109">
        <v>4984850.837429286</v>
      </c>
      <c r="S80" s="109">
        <v>5240405.423238907</v>
      </c>
      <c r="T80" s="109">
        <v>2995935.510529459</v>
      </c>
      <c r="U80" s="109">
        <v>2929591.9412147859</v>
      </c>
      <c r="V80" s="109">
        <v>3232742.2017597021</v>
      </c>
      <c r="W80" s="109">
        <v>2947755.3527647471</v>
      </c>
    </row>
    <row r="81" spans="1:23">
      <c r="A81" s="111" t="s">
        <v>111</v>
      </c>
      <c r="B81" s="111" t="s">
        <v>66</v>
      </c>
      <c r="C81" s="109">
        <v>763830.28786462336</v>
      </c>
      <c r="D81" s="109">
        <v>824148.61825764005</v>
      </c>
      <c r="E81" s="109">
        <v>960892.61745051388</v>
      </c>
      <c r="F81" s="109">
        <v>1688646.5862836449</v>
      </c>
      <c r="G81" s="109">
        <v>1609648.6203092709</v>
      </c>
      <c r="H81" s="109">
        <v>791555.42664670746</v>
      </c>
      <c r="I81" s="109">
        <v>862634.14507575065</v>
      </c>
      <c r="J81" s="109">
        <v>1003179.252672198</v>
      </c>
      <c r="K81" s="109">
        <v>891557.19739641331</v>
      </c>
      <c r="L81" s="109">
        <v>906175.50991035718</v>
      </c>
      <c r="M81" s="109">
        <v>1075172.9685857659</v>
      </c>
      <c r="N81" s="109">
        <v>940184.31042780168</v>
      </c>
      <c r="O81" s="109">
        <v>939766.48601851438</v>
      </c>
      <c r="P81" s="109">
        <v>1150052.1195808749</v>
      </c>
      <c r="Q81" s="109">
        <v>1409572.8633221779</v>
      </c>
      <c r="R81" s="109">
        <v>1935953.1661489289</v>
      </c>
      <c r="S81" s="109">
        <v>2048659.6406993091</v>
      </c>
      <c r="T81" s="109">
        <v>994393.12478827999</v>
      </c>
      <c r="U81" s="109">
        <v>963723.51002321392</v>
      </c>
      <c r="V81" s="109">
        <v>1107298.67559146</v>
      </c>
      <c r="W81" s="109">
        <v>977382.47846124182</v>
      </c>
    </row>
    <row r="82" spans="1:23">
      <c r="A82" s="111" t="s">
        <v>111</v>
      </c>
      <c r="B82" s="111" t="s">
        <v>67</v>
      </c>
      <c r="C82" s="109">
        <v>1286541.245710714</v>
      </c>
      <c r="D82" s="109">
        <v>1352111.717698216</v>
      </c>
      <c r="E82" s="109">
        <v>1543718.8259694481</v>
      </c>
      <c r="F82" s="109">
        <v>2712027.8672533901</v>
      </c>
      <c r="G82" s="109">
        <v>2597565.4697498712</v>
      </c>
      <c r="H82" s="109">
        <v>1457346.3538570059</v>
      </c>
      <c r="I82" s="109">
        <v>1564447.6219799099</v>
      </c>
      <c r="J82" s="109">
        <v>1736760.5369179361</v>
      </c>
      <c r="K82" s="109">
        <v>1574045.371734679</v>
      </c>
      <c r="L82" s="109">
        <v>1659891.8034959999</v>
      </c>
      <c r="M82" s="109">
        <v>1848132.814656452</v>
      </c>
      <c r="N82" s="109">
        <v>1734982.1308174671</v>
      </c>
      <c r="O82" s="109">
        <v>1738394.4799162289</v>
      </c>
      <c r="P82" s="109">
        <v>2062534.52936352</v>
      </c>
      <c r="Q82" s="109">
        <v>2441409.979765784</v>
      </c>
      <c r="R82" s="109">
        <v>3402645.9192001452</v>
      </c>
      <c r="S82" s="109">
        <v>3565832.0810472108</v>
      </c>
      <c r="T82" s="109">
        <v>1956028.287534833</v>
      </c>
      <c r="U82" s="109">
        <v>1888902.6150187161</v>
      </c>
      <c r="V82" s="109">
        <v>2090081.388719691</v>
      </c>
      <c r="W82" s="109">
        <v>1898202.9801202409</v>
      </c>
    </row>
    <row r="83" spans="1:23">
      <c r="A83" s="111" t="s">
        <v>111</v>
      </c>
      <c r="B83" s="111" t="s">
        <v>68</v>
      </c>
      <c r="C83" s="109">
        <v>4190841.1697824281</v>
      </c>
      <c r="D83" s="109">
        <v>4424108.8095548991</v>
      </c>
      <c r="E83" s="109">
        <v>4934444.7004777025</v>
      </c>
      <c r="F83" s="109">
        <v>9158778.8316627312</v>
      </c>
      <c r="G83" s="109">
        <v>8872329.0060813464</v>
      </c>
      <c r="H83" s="109">
        <v>5660412.6414005011</v>
      </c>
      <c r="I83" s="109">
        <v>6297016.6201451793</v>
      </c>
      <c r="J83" s="109">
        <v>6797330.8904903494</v>
      </c>
      <c r="K83" s="109">
        <v>6220140.042717021</v>
      </c>
      <c r="L83" s="109">
        <v>6781879.1231854074</v>
      </c>
      <c r="M83" s="109">
        <v>7707963.7970726024</v>
      </c>
      <c r="N83" s="109">
        <v>7153435.8121270509</v>
      </c>
      <c r="O83" s="109">
        <v>7388656.9779051626</v>
      </c>
      <c r="P83" s="109">
        <v>8462491.1384116039</v>
      </c>
      <c r="Q83" s="109">
        <v>9714847.6375668086</v>
      </c>
      <c r="R83" s="109">
        <v>12580758.607301099</v>
      </c>
      <c r="S83" s="109">
        <v>13195604.24549403</v>
      </c>
      <c r="T83" s="109">
        <v>8085497.1322552646</v>
      </c>
      <c r="U83" s="109">
        <v>7900614.1636684937</v>
      </c>
      <c r="V83" s="109">
        <v>8554841.0543575566</v>
      </c>
      <c r="W83" s="109">
        <v>7864265.2744578496</v>
      </c>
    </row>
    <row r="84" spans="1:23">
      <c r="A84" s="111" t="s">
        <v>111</v>
      </c>
      <c r="B84" s="111" t="s">
        <v>69</v>
      </c>
      <c r="C84" s="109">
        <v>829789.33850547823</v>
      </c>
      <c r="D84" s="109">
        <v>898132.5715021661</v>
      </c>
      <c r="E84" s="109">
        <v>1043900.005736261</v>
      </c>
      <c r="F84" s="109">
        <v>2071914.507101296</v>
      </c>
      <c r="G84" s="109">
        <v>2004878.9541376261</v>
      </c>
      <c r="H84" s="109">
        <v>1110124.4284775921</v>
      </c>
      <c r="I84" s="109">
        <v>1239161.298249722</v>
      </c>
      <c r="J84" s="109">
        <v>1381197.684719987</v>
      </c>
      <c r="K84" s="109">
        <v>1227491.455531497</v>
      </c>
      <c r="L84" s="109">
        <v>1305941.34425389</v>
      </c>
      <c r="M84" s="109">
        <v>1560539.908844471</v>
      </c>
      <c r="N84" s="109">
        <v>1399330.613824066</v>
      </c>
      <c r="O84" s="109">
        <v>1444576.0491064501</v>
      </c>
      <c r="P84" s="109">
        <v>1729981.327570345</v>
      </c>
      <c r="Q84" s="109">
        <v>2075896.2890428361</v>
      </c>
      <c r="R84" s="109">
        <v>2815704.5825376231</v>
      </c>
      <c r="S84" s="109">
        <v>2988631.2970715822</v>
      </c>
      <c r="T84" s="109">
        <v>1597633.8974172091</v>
      </c>
      <c r="U84" s="109">
        <v>1556901.5338809299</v>
      </c>
      <c r="V84" s="109">
        <v>1735282.428152954</v>
      </c>
      <c r="W84" s="109">
        <v>1549500.6230863661</v>
      </c>
    </row>
    <row r="85" spans="1:23">
      <c r="A85" s="111" t="s">
        <v>111</v>
      </c>
      <c r="B85" s="111" t="s">
        <v>6</v>
      </c>
      <c r="C85" s="113">
        <v>9613213.3159288522</v>
      </c>
      <c r="D85" s="113">
        <v>10339537.844913321</v>
      </c>
      <c r="E85" s="113">
        <v>12090340.38484999</v>
      </c>
      <c r="F85" s="113">
        <v>24125932.4377774</v>
      </c>
      <c r="G85" s="113">
        <v>23119015.774123471</v>
      </c>
      <c r="H85" s="113">
        <v>12248569.071997041</v>
      </c>
      <c r="I85" s="113">
        <v>13409410.77699618</v>
      </c>
      <c r="J85" s="113">
        <v>15135775.329136901</v>
      </c>
      <c r="K85" s="113">
        <v>13427260.533185311</v>
      </c>
      <c r="L85" s="113">
        <v>14396244.053035039</v>
      </c>
      <c r="M85" s="113">
        <v>16918474.32856486</v>
      </c>
      <c r="N85" s="113">
        <v>15266739.81909485</v>
      </c>
      <c r="O85" s="113">
        <v>15616856.753218761</v>
      </c>
      <c r="P85" s="113">
        <v>18872012.311324898</v>
      </c>
      <c r="Q85" s="113">
        <v>22769467.43583063</v>
      </c>
      <c r="R85" s="113">
        <v>31657739.17892633</v>
      </c>
      <c r="S85" s="113">
        <v>33454232.68762869</v>
      </c>
      <c r="T85" s="113">
        <v>17426504.78630602</v>
      </c>
      <c r="U85" s="113">
        <v>16864720.619922411</v>
      </c>
      <c r="V85" s="113">
        <v>18933034.961635601</v>
      </c>
      <c r="W85" s="113">
        <v>16886397.68403931</v>
      </c>
    </row>
    <row r="86" spans="1:23">
      <c r="A86" s="111" t="s">
        <v>112</v>
      </c>
      <c r="B86" s="111" t="s">
        <v>60</v>
      </c>
      <c r="C86" s="109">
        <v>321982.85496373201</v>
      </c>
      <c r="D86" s="109">
        <v>350572.8007379715</v>
      </c>
      <c r="E86" s="109">
        <v>425964.46805780748</v>
      </c>
      <c r="F86" s="109">
        <v>1036698.3468939851</v>
      </c>
      <c r="G86" s="109">
        <v>982328.72154469602</v>
      </c>
      <c r="H86" s="109">
        <v>405283.20858086861</v>
      </c>
      <c r="I86" s="109">
        <v>443042.81084637757</v>
      </c>
      <c r="J86" s="109">
        <v>534430.31480025908</v>
      </c>
      <c r="K86" s="109">
        <v>457178.24312391668</v>
      </c>
      <c r="L86" s="109">
        <v>489048.92311783449</v>
      </c>
      <c r="M86" s="109">
        <v>611224.09462764754</v>
      </c>
      <c r="N86" s="109">
        <v>515451.2218994844</v>
      </c>
      <c r="O86" s="109">
        <v>517936.58286173613</v>
      </c>
      <c r="P86" s="109">
        <v>668760.87842777267</v>
      </c>
      <c r="Q86" s="109">
        <v>867590.5338720032</v>
      </c>
      <c r="R86" s="109">
        <v>1276456.4594794021</v>
      </c>
      <c r="S86" s="109">
        <v>1357001.760701539</v>
      </c>
      <c r="T86" s="109">
        <v>554803.10036961909</v>
      </c>
      <c r="U86" s="109">
        <v>546933.23775896837</v>
      </c>
      <c r="V86" s="109">
        <v>652386.08194640232</v>
      </c>
      <c r="W86" s="109">
        <v>552374.7224578677</v>
      </c>
    </row>
    <row r="87" spans="1:23">
      <c r="A87" s="111" t="s">
        <v>112</v>
      </c>
      <c r="B87" s="111" t="s">
        <v>61</v>
      </c>
      <c r="C87" s="109">
        <v>36321.884528655202</v>
      </c>
      <c r="D87" s="109">
        <v>57412.360707713167</v>
      </c>
      <c r="E87" s="109">
        <v>107008.4675829159</v>
      </c>
      <c r="F87" s="109">
        <v>396822.17376309779</v>
      </c>
      <c r="G87" s="109">
        <v>369249.40328928741</v>
      </c>
      <c r="H87" s="109">
        <v>50282.132242420317</v>
      </c>
      <c r="I87" s="109">
        <v>45040.685247296693</v>
      </c>
      <c r="J87" s="109">
        <v>98229.007190240285</v>
      </c>
      <c r="K87" s="109">
        <v>46442.670398193557</v>
      </c>
      <c r="L87" s="109">
        <v>31585.696315904141</v>
      </c>
      <c r="M87" s="109">
        <v>114391.2720124117</v>
      </c>
      <c r="N87" s="109">
        <v>59576.147230643051</v>
      </c>
      <c r="O87" s="109">
        <v>54421.614131020731</v>
      </c>
      <c r="P87" s="109">
        <v>153978.27481532691</v>
      </c>
      <c r="Q87" s="109">
        <v>276124.27788732178</v>
      </c>
      <c r="R87" s="109">
        <v>517386.16918457131</v>
      </c>
      <c r="S87" s="109">
        <v>573424.83527826227</v>
      </c>
      <c r="T87" s="109">
        <v>93675.552457836122</v>
      </c>
      <c r="U87" s="109">
        <v>81362.092896072922</v>
      </c>
      <c r="V87" s="109">
        <v>146690.57491266541</v>
      </c>
      <c r="W87" s="109">
        <v>82538.910300650314</v>
      </c>
    </row>
    <row r="88" spans="1:23">
      <c r="A88" s="111" t="s">
        <v>112</v>
      </c>
      <c r="B88" s="111" t="s">
        <v>40</v>
      </c>
      <c r="C88" s="109">
        <v>-110731.91149978479</v>
      </c>
      <c r="D88" s="109">
        <v>-88648.074132400332</v>
      </c>
      <c r="E88" s="109">
        <v>-53750.35956874182</v>
      </c>
      <c r="F88" s="109">
        <v>84916.633664973313</v>
      </c>
      <c r="G88" s="109">
        <v>74181.337808282929</v>
      </c>
      <c r="H88" s="109">
        <v>-143059.71633280549</v>
      </c>
      <c r="I88" s="109">
        <v>-166661.51534113401</v>
      </c>
      <c r="J88" s="109">
        <v>-136336.36878028861</v>
      </c>
      <c r="K88" s="109">
        <v>-173833.34685213311</v>
      </c>
      <c r="L88" s="109">
        <v>-219794.44201435891</v>
      </c>
      <c r="M88" s="109">
        <v>-152155.2500875761</v>
      </c>
      <c r="N88" s="109">
        <v>-199979.38324847349</v>
      </c>
      <c r="O88" s="109">
        <v>-225215.83567139399</v>
      </c>
      <c r="P88" s="109">
        <v>-158017.16288761969</v>
      </c>
      <c r="Q88" s="109">
        <v>-80163.849449350193</v>
      </c>
      <c r="R88" s="109">
        <v>66505.306465157482</v>
      </c>
      <c r="S88" s="109">
        <v>109738.1778118588</v>
      </c>
      <c r="T88" s="109">
        <v>-201624.23589206731</v>
      </c>
      <c r="U88" s="109">
        <v>-215835.3905283027</v>
      </c>
      <c r="V88" s="109">
        <v>-177536.42451218469</v>
      </c>
      <c r="W88" s="109">
        <v>-221675.14056271291</v>
      </c>
    </row>
    <row r="89" spans="1:23">
      <c r="A89" s="111" t="s">
        <v>112</v>
      </c>
      <c r="B89" s="111" t="s">
        <v>44</v>
      </c>
      <c r="C89" s="109">
        <v>138503.01832295681</v>
      </c>
      <c r="D89" s="109">
        <v>152150.60272598339</v>
      </c>
      <c r="E89" s="109">
        <v>192889.8402522828</v>
      </c>
      <c r="F89" s="109">
        <v>613633.16812187305</v>
      </c>
      <c r="G89" s="109">
        <v>579995.57001234358</v>
      </c>
      <c r="H89" s="109">
        <v>241612.5011951272</v>
      </c>
      <c r="I89" s="109">
        <v>309872.05508345499</v>
      </c>
      <c r="J89" s="109">
        <v>372100.79623796447</v>
      </c>
      <c r="K89" s="109">
        <v>309192.54228425521</v>
      </c>
      <c r="L89" s="109">
        <v>349574.98389378563</v>
      </c>
      <c r="M89" s="109">
        <v>429046.86530945328</v>
      </c>
      <c r="N89" s="109">
        <v>383373.57524635468</v>
      </c>
      <c r="O89" s="109">
        <v>418039.47495787957</v>
      </c>
      <c r="P89" s="109">
        <v>561870.71866583766</v>
      </c>
      <c r="Q89" s="109">
        <v>733676.31821754004</v>
      </c>
      <c r="R89" s="109">
        <v>1186669.7543648891</v>
      </c>
      <c r="S89" s="109">
        <v>1261768.1701081949</v>
      </c>
      <c r="T89" s="109">
        <v>529551.6259135966</v>
      </c>
      <c r="U89" s="109">
        <v>524605.19730064005</v>
      </c>
      <c r="V89" s="109">
        <v>619486.88606096862</v>
      </c>
      <c r="W89" s="109">
        <v>525770.01654393366</v>
      </c>
    </row>
    <row r="90" spans="1:23">
      <c r="A90" s="111" t="s">
        <v>112</v>
      </c>
      <c r="B90" s="111" t="s">
        <v>62</v>
      </c>
      <c r="C90" s="109">
        <v>148917.62496594401</v>
      </c>
      <c r="D90" s="109">
        <v>166171.083125039</v>
      </c>
      <c r="E90" s="109">
        <v>219680.2827061229</v>
      </c>
      <c r="F90" s="109">
        <v>667589.74546016648</v>
      </c>
      <c r="G90" s="109">
        <v>622015.25099803449</v>
      </c>
      <c r="H90" s="109">
        <v>211205.36490072351</v>
      </c>
      <c r="I90" s="109">
        <v>213189.30352688039</v>
      </c>
      <c r="J90" s="109">
        <v>277448.74665865232</v>
      </c>
      <c r="K90" s="109">
        <v>218783.61152229339</v>
      </c>
      <c r="L90" s="109">
        <v>246131.51227609091</v>
      </c>
      <c r="M90" s="109">
        <v>322131.73571005528</v>
      </c>
      <c r="N90" s="109">
        <v>271837.39783263073</v>
      </c>
      <c r="O90" s="109">
        <v>270735.28205207118</v>
      </c>
      <c r="P90" s="109">
        <v>395161.39551389508</v>
      </c>
      <c r="Q90" s="109">
        <v>544686.8184926752</v>
      </c>
      <c r="R90" s="109">
        <v>904266.72614573094</v>
      </c>
      <c r="S90" s="109">
        <v>964961.90178116097</v>
      </c>
      <c r="T90" s="109">
        <v>338277.75779710698</v>
      </c>
      <c r="U90" s="109">
        <v>321822.92986960558</v>
      </c>
      <c r="V90" s="109">
        <v>404244.43197535467</v>
      </c>
      <c r="W90" s="109">
        <v>327039.37010314892</v>
      </c>
    </row>
    <row r="91" spans="1:23">
      <c r="A91" s="111" t="s">
        <v>112</v>
      </c>
      <c r="B91" s="111" t="s">
        <v>49</v>
      </c>
      <c r="C91" s="109">
        <v>328439.51816508162</v>
      </c>
      <c r="D91" s="109">
        <v>344768.11984178552</v>
      </c>
      <c r="E91" s="109">
        <v>408714.2802199758</v>
      </c>
      <c r="F91" s="109">
        <v>1056363.8019357279</v>
      </c>
      <c r="G91" s="109">
        <v>989555.36943097448</v>
      </c>
      <c r="H91" s="109">
        <v>459230.4001704345</v>
      </c>
      <c r="I91" s="109">
        <v>480385.01696419762</v>
      </c>
      <c r="J91" s="109">
        <v>561694.98470778472</v>
      </c>
      <c r="K91" s="109">
        <v>493032.54982880439</v>
      </c>
      <c r="L91" s="109">
        <v>584527.15415045549</v>
      </c>
      <c r="M91" s="109">
        <v>636855.63931119011</v>
      </c>
      <c r="N91" s="109">
        <v>596846.70724445069</v>
      </c>
      <c r="O91" s="109">
        <v>637874.68455382099</v>
      </c>
      <c r="P91" s="109">
        <v>809030.60185464448</v>
      </c>
      <c r="Q91" s="109">
        <v>1007903.669124147</v>
      </c>
      <c r="R91" s="109">
        <v>1521526.512409525</v>
      </c>
      <c r="S91" s="109">
        <v>1594882.9092137129</v>
      </c>
      <c r="T91" s="109">
        <v>744004.22596483189</v>
      </c>
      <c r="U91" s="109">
        <v>725202.81552929746</v>
      </c>
      <c r="V91" s="109">
        <v>836286.60491742799</v>
      </c>
      <c r="W91" s="109">
        <v>737439.55885832454</v>
      </c>
    </row>
    <row r="92" spans="1:23">
      <c r="A92" s="111" t="s">
        <v>112</v>
      </c>
      <c r="B92" s="111" t="s">
        <v>63</v>
      </c>
      <c r="C92" s="109">
        <v>-107038.3801560139</v>
      </c>
      <c r="D92" s="109">
        <v>-97275.918146785436</v>
      </c>
      <c r="E92" s="109">
        <v>-65029.495564805227</v>
      </c>
      <c r="F92" s="109">
        <v>112142.5294662527</v>
      </c>
      <c r="G92" s="109">
        <v>89504.032962855519</v>
      </c>
      <c r="H92" s="109">
        <v>-140454.3230598899</v>
      </c>
      <c r="I92" s="109">
        <v>-171284.96123319279</v>
      </c>
      <c r="J92" s="109">
        <v>-132100.40921863809</v>
      </c>
      <c r="K92" s="109">
        <v>-163799.74802603741</v>
      </c>
      <c r="L92" s="109">
        <v>-190813.40899383419</v>
      </c>
      <c r="M92" s="109">
        <v>-146598.77867501471</v>
      </c>
      <c r="N92" s="109">
        <v>-178181.79502945181</v>
      </c>
      <c r="O92" s="109">
        <v>-192136.77134807821</v>
      </c>
      <c r="P92" s="109">
        <v>-127075.1309752643</v>
      </c>
      <c r="Q92" s="109">
        <v>-41863.984888393032</v>
      </c>
      <c r="R92" s="109">
        <v>146639.31804847429</v>
      </c>
      <c r="S92" s="109">
        <v>180675.40879046349</v>
      </c>
      <c r="T92" s="109">
        <v>-160617.33980435741</v>
      </c>
      <c r="U92" s="109">
        <v>-177432.55148750439</v>
      </c>
      <c r="V92" s="109">
        <v>-130797.7377286525</v>
      </c>
      <c r="W92" s="109">
        <v>-172673.73205930041</v>
      </c>
    </row>
    <row r="93" spans="1:23">
      <c r="A93" s="111" t="s">
        <v>112</v>
      </c>
      <c r="B93" s="111" t="s">
        <v>64</v>
      </c>
      <c r="C93" s="109">
        <v>-105559.7351336779</v>
      </c>
      <c r="D93" s="109">
        <v>-90514.033038857378</v>
      </c>
      <c r="E93" s="109">
        <v>-57434.686081909043</v>
      </c>
      <c r="F93" s="109">
        <v>94005.054308591687</v>
      </c>
      <c r="G93" s="109">
        <v>75737.744074179209</v>
      </c>
      <c r="H93" s="109">
        <v>-135485.75342848059</v>
      </c>
      <c r="I93" s="109">
        <v>-163653.17942067079</v>
      </c>
      <c r="J93" s="109">
        <v>-128459.345582348</v>
      </c>
      <c r="K93" s="109">
        <v>-164049.85740409911</v>
      </c>
      <c r="L93" s="109">
        <v>-198950.14628459339</v>
      </c>
      <c r="M93" s="109">
        <v>-140978.06564505459</v>
      </c>
      <c r="N93" s="109">
        <v>-178590.33125303019</v>
      </c>
      <c r="O93" s="109">
        <v>-195916.93242983511</v>
      </c>
      <c r="P93" s="109">
        <v>-127711.16813028351</v>
      </c>
      <c r="Q93" s="109">
        <v>-46926.09704853531</v>
      </c>
      <c r="R93" s="109">
        <v>115258.51707770251</v>
      </c>
      <c r="S93" s="109">
        <v>153630.2959668049</v>
      </c>
      <c r="T93" s="109">
        <v>-166112.8133214124</v>
      </c>
      <c r="U93" s="109">
        <v>-181671.47522250639</v>
      </c>
      <c r="V93" s="109">
        <v>-137971.20451775039</v>
      </c>
      <c r="W93" s="109">
        <v>-181522.730493043</v>
      </c>
    </row>
    <row r="94" spans="1:23">
      <c r="A94" s="111" t="s">
        <v>112</v>
      </c>
      <c r="B94" s="111" t="s">
        <v>65</v>
      </c>
      <c r="C94" s="109">
        <v>956464.98721590254</v>
      </c>
      <c r="D94" s="109">
        <v>1012782.549174903</v>
      </c>
      <c r="E94" s="109">
        <v>1144012.21670221</v>
      </c>
      <c r="F94" s="109">
        <v>2638779.712938536</v>
      </c>
      <c r="G94" s="109">
        <v>2544655.5714214342</v>
      </c>
      <c r="H94" s="109">
        <v>1487765.15663349</v>
      </c>
      <c r="I94" s="109">
        <v>2036077.8981884229</v>
      </c>
      <c r="J94" s="109">
        <v>2259931.2885584999</v>
      </c>
      <c r="K94" s="109">
        <v>2062978.900870275</v>
      </c>
      <c r="L94" s="109">
        <v>2281014.7650754191</v>
      </c>
      <c r="M94" s="109">
        <v>2604406.2118007001</v>
      </c>
      <c r="N94" s="109">
        <v>2374467.6990906089</v>
      </c>
      <c r="O94" s="109">
        <v>2632010.121884814</v>
      </c>
      <c r="P94" s="109">
        <v>3055981.3708154238</v>
      </c>
      <c r="Q94" s="109">
        <v>3574180.2194983452</v>
      </c>
      <c r="R94" s="109">
        <v>4735608.2955578212</v>
      </c>
      <c r="S94" s="109">
        <v>4978385.1520769605</v>
      </c>
      <c r="T94" s="109">
        <v>2846138.7350029862</v>
      </c>
      <c r="U94" s="109">
        <v>2929591.9412147859</v>
      </c>
      <c r="V94" s="109">
        <v>3232742.2017597021</v>
      </c>
      <c r="W94" s="109">
        <v>2947755.3527647471</v>
      </c>
    </row>
    <row r="95" spans="1:23">
      <c r="A95" s="111" t="s">
        <v>112</v>
      </c>
      <c r="B95" s="111" t="s">
        <v>66</v>
      </c>
      <c r="C95" s="109">
        <v>545593.06276044529</v>
      </c>
      <c r="D95" s="109">
        <v>588677.58446974296</v>
      </c>
      <c r="E95" s="109">
        <v>686351.86960750993</v>
      </c>
      <c r="F95" s="109">
        <v>1477565.7629981891</v>
      </c>
      <c r="G95" s="109">
        <v>1408442.5427706121</v>
      </c>
      <c r="H95" s="109">
        <v>692610.9983158689</v>
      </c>
      <c r="I95" s="109">
        <v>766785.90673400054</v>
      </c>
      <c r="J95" s="109">
        <v>891714.89126417565</v>
      </c>
      <c r="K95" s="109">
        <v>792495.28657458955</v>
      </c>
      <c r="L95" s="109">
        <v>858482.06202033837</v>
      </c>
      <c r="M95" s="109">
        <v>1018584.917607568</v>
      </c>
      <c r="N95" s="109">
        <v>890700.92566844379</v>
      </c>
      <c r="O95" s="109">
        <v>920389.8574408131</v>
      </c>
      <c r="P95" s="109">
        <v>1126339.704744156</v>
      </c>
      <c r="Q95" s="109">
        <v>1380509.505315535</v>
      </c>
      <c r="R95" s="109">
        <v>1877874.5711644611</v>
      </c>
      <c r="S95" s="109">
        <v>1987199.8514783301</v>
      </c>
      <c r="T95" s="109">
        <v>964561.33104463154</v>
      </c>
      <c r="U95" s="109">
        <v>963723.51002321392</v>
      </c>
      <c r="V95" s="109">
        <v>1107298.67559146</v>
      </c>
      <c r="W95" s="109">
        <v>977382.47846124182</v>
      </c>
    </row>
    <row r="96" spans="1:23">
      <c r="A96" s="111" t="s">
        <v>112</v>
      </c>
      <c r="B96" s="111" t="s">
        <v>67</v>
      </c>
      <c r="C96" s="109">
        <v>918958.03265050997</v>
      </c>
      <c r="D96" s="109">
        <v>965794.084070154</v>
      </c>
      <c r="E96" s="109">
        <v>1102656.304263891</v>
      </c>
      <c r="F96" s="109">
        <v>2373024.383846716</v>
      </c>
      <c r="G96" s="109">
        <v>2272869.7860311372</v>
      </c>
      <c r="H96" s="109">
        <v>1275178.0596248801</v>
      </c>
      <c r="I96" s="109">
        <v>1390620.108426587</v>
      </c>
      <c r="J96" s="109">
        <v>1543787.143927054</v>
      </c>
      <c r="K96" s="109">
        <v>1399151.4415419369</v>
      </c>
      <c r="L96" s="109">
        <v>1572529.07699621</v>
      </c>
      <c r="M96" s="109">
        <v>1750862.6665166391</v>
      </c>
      <c r="N96" s="109">
        <v>1643667.281827074</v>
      </c>
      <c r="O96" s="109">
        <v>1702551.2947633171</v>
      </c>
      <c r="P96" s="109">
        <v>2020008.044222004</v>
      </c>
      <c r="Q96" s="109">
        <v>2391071.6296675201</v>
      </c>
      <c r="R96" s="109">
        <v>3300566.54162414</v>
      </c>
      <c r="S96" s="109">
        <v>3458857.1186157949</v>
      </c>
      <c r="T96" s="109">
        <v>1897347.4389087879</v>
      </c>
      <c r="U96" s="109">
        <v>1888902.6150187161</v>
      </c>
      <c r="V96" s="109">
        <v>2090081.388719691</v>
      </c>
      <c r="W96" s="109">
        <v>1898202.9801202409</v>
      </c>
    </row>
    <row r="97" spans="1:23">
      <c r="A97" s="111" t="s">
        <v>112</v>
      </c>
      <c r="B97" s="111" t="s">
        <v>68</v>
      </c>
      <c r="C97" s="109">
        <v>2514504.701869457</v>
      </c>
      <c r="D97" s="109">
        <v>2654465.2857329398</v>
      </c>
      <c r="E97" s="109">
        <v>2960666.8202866218</v>
      </c>
      <c r="F97" s="109">
        <v>6541984.8797590947</v>
      </c>
      <c r="G97" s="109">
        <v>6337377.8614866761</v>
      </c>
      <c r="H97" s="109">
        <v>4043151.8867146438</v>
      </c>
      <c r="I97" s="109">
        <v>5509889.542627031</v>
      </c>
      <c r="J97" s="109">
        <v>5947664.5291790543</v>
      </c>
      <c r="K97" s="109">
        <v>5442622.5373773929</v>
      </c>
      <c r="L97" s="109">
        <v>6028336.9983870285</v>
      </c>
      <c r="M97" s="109">
        <v>6851523.3751756474</v>
      </c>
      <c r="N97" s="109">
        <v>6358609.6107796011</v>
      </c>
      <c r="O97" s="109">
        <v>6999780.2948575215</v>
      </c>
      <c r="P97" s="109">
        <v>8017096.867968889</v>
      </c>
      <c r="Q97" s="109">
        <v>9203539.8671685569</v>
      </c>
      <c r="R97" s="109">
        <v>11951720.67693604</v>
      </c>
      <c r="S97" s="109">
        <v>12535824.03321933</v>
      </c>
      <c r="T97" s="109">
        <v>7681222.2756425012</v>
      </c>
      <c r="U97" s="109">
        <v>7900614.1636684937</v>
      </c>
      <c r="V97" s="109">
        <v>8554841.0543575566</v>
      </c>
      <c r="W97" s="109">
        <v>7864265.2744578496</v>
      </c>
    </row>
    <row r="98" spans="1:23">
      <c r="A98" s="111" t="s">
        <v>112</v>
      </c>
      <c r="B98" s="111" t="s">
        <v>69</v>
      </c>
      <c r="C98" s="109">
        <v>497873.60310328699</v>
      </c>
      <c r="D98" s="109">
        <v>538879.54290129978</v>
      </c>
      <c r="E98" s="109">
        <v>626340.00344175647</v>
      </c>
      <c r="F98" s="109">
        <v>1479938.933643783</v>
      </c>
      <c r="G98" s="109">
        <v>1432056.3958125899</v>
      </c>
      <c r="H98" s="109">
        <v>792946.02034113707</v>
      </c>
      <c r="I98" s="109">
        <v>1084266.1359685061</v>
      </c>
      <c r="J98" s="109">
        <v>1208547.9741299881</v>
      </c>
      <c r="K98" s="109">
        <v>1074055.02359006</v>
      </c>
      <c r="L98" s="109">
        <v>1160836.7504479019</v>
      </c>
      <c r="M98" s="109">
        <v>1387146.5856395301</v>
      </c>
      <c r="N98" s="109">
        <v>1243849.4345102811</v>
      </c>
      <c r="O98" s="109">
        <v>1368545.730732426</v>
      </c>
      <c r="P98" s="109">
        <v>1638929.6787508531</v>
      </c>
      <c r="Q98" s="109">
        <v>1966638.589619529</v>
      </c>
      <c r="R98" s="109">
        <v>2674919.3534107408</v>
      </c>
      <c r="S98" s="109">
        <v>2839199.732218002</v>
      </c>
      <c r="T98" s="109">
        <v>1517752.202546349</v>
      </c>
      <c r="U98" s="109">
        <v>1556901.5338809299</v>
      </c>
      <c r="V98" s="109">
        <v>1735282.428152954</v>
      </c>
      <c r="W98" s="109">
        <v>1549500.6230863661</v>
      </c>
    </row>
    <row r="99" spans="1:23">
      <c r="A99" s="111" t="s">
        <v>112</v>
      </c>
      <c r="B99" s="111" t="s">
        <v>6</v>
      </c>
      <c r="C99" s="113">
        <v>6084229.2617564937</v>
      </c>
      <c r="D99" s="113">
        <v>6555235.9881694894</v>
      </c>
      <c r="E99" s="113">
        <v>7698070.0119056394</v>
      </c>
      <c r="F99" s="113">
        <v>18573465.126800992</v>
      </c>
      <c r="G99" s="113">
        <v>17777969.587643102</v>
      </c>
      <c r="H99" s="113">
        <v>9240265.9358984176</v>
      </c>
      <c r="I99" s="113">
        <v>11777569.807617759</v>
      </c>
      <c r="J99" s="113">
        <v>13298653.5530724</v>
      </c>
      <c r="K99" s="113">
        <v>11794249.854829449</v>
      </c>
      <c r="L99" s="113">
        <v>12992509.92538818</v>
      </c>
      <c r="M99" s="113">
        <v>15286441.269303201</v>
      </c>
      <c r="N99" s="113">
        <v>13781628.491798621</v>
      </c>
      <c r="O99" s="113">
        <v>14909015.398786111</v>
      </c>
      <c r="P99" s="113">
        <v>18034354.07378564</v>
      </c>
      <c r="Q99" s="113">
        <v>21776967.497476891</v>
      </c>
      <c r="R99" s="113">
        <v>30275398.20186865</v>
      </c>
      <c r="S99" s="113">
        <v>31995549.347260412</v>
      </c>
      <c r="T99" s="113">
        <v>16638979.856630409</v>
      </c>
      <c r="U99" s="113">
        <v>16864720.619922411</v>
      </c>
      <c r="V99" s="113">
        <v>18933034.961635601</v>
      </c>
      <c r="W99" s="113">
        <v>16886397.68403931</v>
      </c>
    </row>
  </sheetData>
  <mergeCells count="4">
    <mergeCell ref="A56:K56"/>
    <mergeCell ref="A1:J1"/>
    <mergeCell ref="A11:J11"/>
    <mergeCell ref="A33:J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ED0D0"/>
  </sheetPr>
  <dimension ref="A1:V37"/>
  <sheetViews>
    <sheetView workbookViewId="0">
      <selection activeCell="K51" sqref="K50:K51"/>
    </sheetView>
  </sheetViews>
  <sheetFormatPr baseColWidth="10" defaultColWidth="10.83203125" defaultRowHeight="16"/>
  <cols>
    <col min="1" max="1" width="15.1640625" style="94" bestFit="1" customWidth="1"/>
    <col min="2" max="2" width="16" style="94" customWidth="1"/>
    <col min="3" max="4" width="15" style="94" bestFit="1" customWidth="1"/>
    <col min="5" max="5" width="14.6640625" style="94" bestFit="1" customWidth="1"/>
    <col min="6" max="6" width="15.83203125" style="94" bestFit="1" customWidth="1"/>
    <col min="7" max="10" width="15" style="94" bestFit="1" customWidth="1"/>
    <col min="11" max="12" width="16" style="94" bestFit="1" customWidth="1"/>
    <col min="13" max="22" width="15" style="94" bestFit="1" customWidth="1"/>
    <col min="23" max="59" width="10.83203125" style="94" customWidth="1"/>
    <col min="60" max="16384" width="10.83203125" style="94"/>
  </cols>
  <sheetData>
    <row r="1" spans="1:22" ht="26" customHeight="1">
      <c r="A1" s="135" t="s">
        <v>114</v>
      </c>
      <c r="B1" s="136"/>
      <c r="C1" s="136"/>
      <c r="D1" s="136"/>
      <c r="E1" s="136"/>
      <c r="F1" s="136"/>
      <c r="G1" s="136"/>
      <c r="H1" s="136"/>
      <c r="I1" s="136"/>
      <c r="J1" s="136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17</v>
      </c>
      <c r="E5" s="63">
        <f>SUM(B16:D16)</f>
        <v>-24414498.575201366</v>
      </c>
      <c r="F5" s="64">
        <f>SUM(B25:D25)</f>
        <v>-24414498.575201366</v>
      </c>
    </row>
    <row r="6" spans="1:22" ht="19" customHeight="1">
      <c r="B6" s="4"/>
      <c r="D6" s="20" t="s">
        <v>18</v>
      </c>
      <c r="E6" s="65">
        <f>SUM(E16:P16)</f>
        <v>-25618535.440605063</v>
      </c>
      <c r="F6" s="66">
        <f>SUM(E25:P25)</f>
        <v>-59771506.821815223</v>
      </c>
    </row>
    <row r="7" spans="1:22" ht="21" customHeight="1" thickBot="1">
      <c r="D7" s="21" t="s">
        <v>89</v>
      </c>
      <c r="E7" s="67">
        <f>SUM(Q16:V16)</f>
        <v>-8919488.5095827207</v>
      </c>
      <c r="F7" s="68">
        <f>SUM(Q25:V25)</f>
        <v>-17838977.019165453</v>
      </c>
      <c r="J7" s="32"/>
    </row>
    <row r="8" spans="1:22" ht="20" customHeight="1" thickTop="1" thickBot="1">
      <c r="B8" s="11"/>
      <c r="D8" s="22" t="s">
        <v>6</v>
      </c>
      <c r="E8" s="69">
        <f>SUM(E5:E7)</f>
        <v>-58952522.52538915</v>
      </c>
      <c r="F8" s="70">
        <f>SUM(F5:F7)</f>
        <v>-102024982.41618204</v>
      </c>
    </row>
    <row r="9" spans="1:22" ht="20" customHeight="1">
      <c r="B9" s="12"/>
    </row>
    <row r="10" spans="1:22" ht="19" customHeight="1">
      <c r="B10" s="12"/>
    </row>
    <row r="11" spans="1:22" ht="26" customHeight="1">
      <c r="A11" s="137" t="s">
        <v>115</v>
      </c>
      <c r="B11" s="136"/>
      <c r="C11" s="136"/>
      <c r="D11" s="136"/>
      <c r="E11" s="136"/>
      <c r="F11" s="136"/>
      <c r="G11" s="136"/>
      <c r="H11" s="136"/>
      <c r="I11" s="136"/>
      <c r="J11" s="136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40" t="s">
        <v>116</v>
      </c>
      <c r="C14" s="127"/>
      <c r="D14" s="127"/>
      <c r="E14" s="127"/>
      <c r="F14" s="127"/>
      <c r="G14" s="127"/>
      <c r="H14" s="127"/>
      <c r="I14" s="127"/>
      <c r="J14" s="128"/>
      <c r="K14" s="140" t="s">
        <v>117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8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0</v>
      </c>
      <c r="C16" s="78">
        <f t="shared" si="0"/>
        <v>-7620721.4855603501</v>
      </c>
      <c r="D16" s="78">
        <f t="shared" si="0"/>
        <v>-16793777.089641016</v>
      </c>
      <c r="E16" s="78">
        <f t="shared" si="0"/>
        <v>-4028980.1883152649</v>
      </c>
      <c r="F16" s="78">
        <f t="shared" si="0"/>
        <v>-2954725.8540754206</v>
      </c>
      <c r="G16" s="78">
        <f t="shared" si="0"/>
        <v>-2509713.6489517316</v>
      </c>
      <c r="H16" s="78">
        <f t="shared" si="0"/>
        <v>-2763477.9112139493</v>
      </c>
      <c r="I16" s="78">
        <f t="shared" si="0"/>
        <v>-2392399.2838396206</v>
      </c>
      <c r="J16" s="78">
        <f t="shared" si="0"/>
        <v>-2419574.9948141389</v>
      </c>
      <c r="K16" s="78">
        <f t="shared" si="0"/>
        <v>-1512851.0451231413</v>
      </c>
      <c r="L16" s="78">
        <f t="shared" si="0"/>
        <v>-1016280.1326385587</v>
      </c>
      <c r="M16" s="78">
        <f t="shared" si="0"/>
        <v>-1584634.806229867</v>
      </c>
      <c r="N16" s="78">
        <f t="shared" si="0"/>
        <v>-1254562.611512512</v>
      </c>
      <c r="O16" s="78">
        <f t="shared" si="0"/>
        <v>-1536235.0161793493</v>
      </c>
      <c r="P16" s="78">
        <f t="shared" si="0"/>
        <v>-1645099.9477115087</v>
      </c>
      <c r="Q16" s="78">
        <f t="shared" si="0"/>
        <v>-1956773.1454758421</v>
      </c>
      <c r="R16" s="78">
        <f t="shared" si="0"/>
        <v>-1547393.151657328</v>
      </c>
      <c r="S16" s="78">
        <f t="shared" si="0"/>
        <v>-1258796.6159999818</v>
      </c>
      <c r="T16" s="78">
        <f t="shared" si="0"/>
        <v>-1521094.6959170997</v>
      </c>
      <c r="U16" s="78">
        <f t="shared" si="0"/>
        <v>-1301113.80211135</v>
      </c>
      <c r="V16" s="78">
        <f t="shared" si="0"/>
        <v>-1334317.0984211192</v>
      </c>
    </row>
    <row r="17" spans="1:22">
      <c r="A17" s="7" t="s">
        <v>106</v>
      </c>
      <c r="B17" s="78">
        <f>SUM($B$16:B16)</f>
        <v>0</v>
      </c>
      <c r="C17" s="78">
        <f>SUM($B$16:C16)</f>
        <v>-7620721.4855603501</v>
      </c>
      <c r="D17" s="78">
        <f>SUM($B$16:D16)</f>
        <v>-24414498.575201366</v>
      </c>
      <c r="E17" s="78">
        <f>SUM($B$16:E16)</f>
        <v>-28443478.763516631</v>
      </c>
      <c r="F17" s="78">
        <f>SUM($B$16:F16)</f>
        <v>-31398204.617592052</v>
      </c>
      <c r="G17" s="78">
        <f>SUM($B$16:G16)</f>
        <v>-33907918.266543783</v>
      </c>
      <c r="H17" s="78">
        <f>SUM($B$16:H16)</f>
        <v>-36671396.177757733</v>
      </c>
      <c r="I17" s="78">
        <f>SUM($B$16:I16)</f>
        <v>-39063795.461597353</v>
      </c>
      <c r="J17" s="78">
        <f>SUM($B$16:J16)</f>
        <v>-41483370.456411496</v>
      </c>
      <c r="K17" s="78">
        <f>SUM($B$16:K16)</f>
        <v>-42996221.501534641</v>
      </c>
      <c r="L17" s="78">
        <f>SUM($B$16:L16)</f>
        <v>-44012501.6341732</v>
      </c>
      <c r="M17" s="78">
        <f>SUM($B$16:M16)</f>
        <v>-45597136.440403067</v>
      </c>
      <c r="N17" s="78">
        <f>SUM($B$16:N16)</f>
        <v>-46851699.051915579</v>
      </c>
      <c r="O17" s="78">
        <f>SUM($B$16:O16)</f>
        <v>-48387934.068094924</v>
      </c>
      <c r="P17" s="78">
        <f>SUM($B$16:P16)</f>
        <v>-50033034.015806437</v>
      </c>
      <c r="Q17" s="78">
        <f>SUM($B$16:Q16)</f>
        <v>-51989807.161282279</v>
      </c>
      <c r="R17" s="78">
        <f>SUM($B$16:R16)</f>
        <v>-53537200.312939607</v>
      </c>
      <c r="S17" s="78">
        <f>SUM($B$16:S16)</f>
        <v>-54795996.928939588</v>
      </c>
      <c r="T17" s="78">
        <f>SUM($B$16:T16)</f>
        <v>-56317091.624856688</v>
      </c>
      <c r="U17" s="78">
        <f>SUM($B$16:U16)</f>
        <v>-57618205.426968038</v>
      </c>
      <c r="V17" s="78">
        <f>SUM($B$16:V16)</f>
        <v>-58952522.525389157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7" t="s">
        <v>118</v>
      </c>
      <c r="B20" s="136"/>
      <c r="C20" s="136"/>
      <c r="D20" s="136"/>
      <c r="E20" s="136"/>
      <c r="F20" s="136"/>
      <c r="G20" s="136"/>
      <c r="H20" s="136"/>
      <c r="I20" s="136"/>
      <c r="J20" s="136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40" t="s">
        <v>116</v>
      </c>
      <c r="C23" s="127"/>
      <c r="D23" s="127"/>
      <c r="E23" s="127"/>
      <c r="F23" s="127"/>
      <c r="G23" s="127"/>
      <c r="H23" s="127"/>
      <c r="I23" s="127"/>
      <c r="J23" s="128"/>
      <c r="K23" s="140" t="s">
        <v>117</v>
      </c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8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0</v>
      </c>
      <c r="C25" s="78">
        <f t="shared" si="1"/>
        <v>-7620721.4855603501</v>
      </c>
      <c r="D25" s="78">
        <f t="shared" si="1"/>
        <v>-16793777.089641016</v>
      </c>
      <c r="E25" s="78">
        <f t="shared" si="1"/>
        <v>-10072450.470788177</v>
      </c>
      <c r="F25" s="78">
        <f t="shared" si="1"/>
        <v>-7386814.6351885609</v>
      </c>
      <c r="G25" s="78">
        <f t="shared" si="1"/>
        <v>-6274284.1223793328</v>
      </c>
      <c r="H25" s="78">
        <f t="shared" si="1"/>
        <v>-6908694.7780348808</v>
      </c>
      <c r="I25" s="78">
        <f t="shared" si="1"/>
        <v>-5980998.2095990628</v>
      </c>
      <c r="J25" s="78">
        <f t="shared" si="1"/>
        <v>-6048937.4870353602</v>
      </c>
      <c r="K25" s="78">
        <f t="shared" si="1"/>
        <v>-3025702.09024629</v>
      </c>
      <c r="L25" s="78">
        <f t="shared" si="1"/>
        <v>-2032560.2652771212</v>
      </c>
      <c r="M25" s="78">
        <f t="shared" si="1"/>
        <v>-3169269.6124597304</v>
      </c>
      <c r="N25" s="78">
        <f t="shared" si="1"/>
        <v>-2509125.223025009</v>
      </c>
      <c r="O25" s="78">
        <f t="shared" si="1"/>
        <v>-3072470.0323586874</v>
      </c>
      <c r="P25" s="78">
        <f t="shared" si="1"/>
        <v>-3290199.89542301</v>
      </c>
      <c r="Q25" s="78">
        <f t="shared" si="1"/>
        <v>-3913546.2909516841</v>
      </c>
      <c r="R25" s="78">
        <f t="shared" si="1"/>
        <v>-3094786.3033146597</v>
      </c>
      <c r="S25" s="78">
        <f t="shared" si="1"/>
        <v>-2517593.231999971</v>
      </c>
      <c r="T25" s="78">
        <f t="shared" si="1"/>
        <v>-3042189.3918342106</v>
      </c>
      <c r="U25" s="78">
        <f t="shared" si="1"/>
        <v>-2602227.6042227</v>
      </c>
      <c r="V25" s="78">
        <f t="shared" si="1"/>
        <v>-2668634.1968422271</v>
      </c>
    </row>
    <row r="26" spans="1:22">
      <c r="A26" s="7" t="s">
        <v>106</v>
      </c>
      <c r="B26" s="78">
        <f>SUM($B$25:B25)</f>
        <v>0</v>
      </c>
      <c r="C26" s="78">
        <f>SUM($B$25:C25)</f>
        <v>-7620721.4855603501</v>
      </c>
      <c r="D26" s="78">
        <f>SUM($B$25:D25)</f>
        <v>-24414498.575201366</v>
      </c>
      <c r="E26" s="78">
        <f>SUM($B$25:E25)</f>
        <v>-34486949.045989543</v>
      </c>
      <c r="F26" s="78">
        <f>SUM($B$25:F25)</f>
        <v>-41873763.681178108</v>
      </c>
      <c r="G26" s="78">
        <f>SUM($B$25:G25)</f>
        <v>-48148047.803557441</v>
      </c>
      <c r="H26" s="78">
        <f>SUM($B$25:H25)</f>
        <v>-55056742.581592321</v>
      </c>
      <c r="I26" s="78">
        <f>SUM($B$25:I25)</f>
        <v>-61037740.791191384</v>
      </c>
      <c r="J26" s="78">
        <f>SUM($B$25:J25)</f>
        <v>-67086678.278226748</v>
      </c>
      <c r="K26" s="78">
        <f>SUM($B$25:K25)</f>
        <v>-70112380.368473038</v>
      </c>
      <c r="L26" s="78">
        <f>SUM($B$25:L25)</f>
        <v>-72144940.633750156</v>
      </c>
      <c r="M26" s="78">
        <f>SUM($B$25:M25)</f>
        <v>-75314210.24620989</v>
      </c>
      <c r="N26" s="78">
        <f>SUM($B$25:N25)</f>
        <v>-77823335.469234899</v>
      </c>
      <c r="O26" s="78">
        <f>SUM($B$25:O25)</f>
        <v>-80895805.50159359</v>
      </c>
      <c r="P26" s="78">
        <f>SUM($B$25:P25)</f>
        <v>-84186005.3970166</v>
      </c>
      <c r="Q26" s="78">
        <f>SUM($B$25:Q25)</f>
        <v>-88099551.687968284</v>
      </c>
      <c r="R26" s="78">
        <f>SUM($B$25:R25)</f>
        <v>-91194337.99128294</v>
      </c>
      <c r="S26" s="78">
        <f>SUM($B$25:S25)</f>
        <v>-93711931.223282903</v>
      </c>
      <c r="T26" s="78">
        <f>SUM($B$25:T25)</f>
        <v>-96754120.615117118</v>
      </c>
      <c r="U26" s="78">
        <f>SUM($B$25:U25)</f>
        <v>-99356348.219339818</v>
      </c>
      <c r="V26" s="78">
        <f>SUM($B$25:V25)</f>
        <v>-102024982.41618204</v>
      </c>
    </row>
    <row r="30" spans="1:22" ht="26" customHeight="1">
      <c r="A30" s="141" t="s">
        <v>108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2" t="s">
        <v>109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2" t="s">
        <v>110</v>
      </c>
      <c r="B32" s="109">
        <v>18341748.524456538</v>
      </c>
      <c r="C32" s="109">
        <v>30482885.9422414</v>
      </c>
      <c r="D32" s="109">
        <v>33587554.179282047</v>
      </c>
      <c r="E32" s="109">
        <v>40289801.883152708</v>
      </c>
      <c r="F32" s="109">
        <v>29547258.540754221</v>
      </c>
      <c r="G32" s="109">
        <v>25097136.489517331</v>
      </c>
      <c r="H32" s="109">
        <v>27634779.112139501</v>
      </c>
      <c r="I32" s="109">
        <v>23923992.838396221</v>
      </c>
      <c r="J32" s="109">
        <v>24195749.948141471</v>
      </c>
      <c r="K32" s="109">
        <v>30257020.902462941</v>
      </c>
      <c r="L32" s="109">
        <v>20325602.65277119</v>
      </c>
      <c r="M32" s="109">
        <v>31692696.124597259</v>
      </c>
      <c r="N32" s="109">
        <v>25091252.230250061</v>
      </c>
      <c r="O32" s="109">
        <v>30724700.323586918</v>
      </c>
      <c r="P32" s="109">
        <v>32901998.954230119</v>
      </c>
      <c r="Q32" s="109">
        <v>39135462.909516871</v>
      </c>
      <c r="R32" s="109">
        <v>30947863.033146549</v>
      </c>
      <c r="S32" s="109">
        <v>25175932.319999631</v>
      </c>
      <c r="T32" s="109">
        <v>30421893.918342121</v>
      </c>
      <c r="U32" s="109">
        <v>26022276.04222706</v>
      </c>
      <c r="V32" s="109">
        <v>26686341.968422279</v>
      </c>
    </row>
    <row r="33" spans="1:22">
      <c r="A33" s="112" t="s">
        <v>111</v>
      </c>
      <c r="B33" s="109">
        <v>18341748.524456538</v>
      </c>
      <c r="C33" s="109">
        <v>22862164.45668105</v>
      </c>
      <c r="D33" s="109">
        <v>16793777.089641031</v>
      </c>
      <c r="E33" s="109">
        <v>36260821.694837444</v>
      </c>
      <c r="F33" s="109">
        <v>26592532.686678801</v>
      </c>
      <c r="G33" s="109">
        <v>22587422.8405656</v>
      </c>
      <c r="H33" s="109">
        <v>24871301.200925551</v>
      </c>
      <c r="I33" s="109">
        <v>21531593.554556601</v>
      </c>
      <c r="J33" s="109">
        <v>21776174.953327332</v>
      </c>
      <c r="K33" s="109">
        <v>28744169.857339799</v>
      </c>
      <c r="L33" s="109">
        <v>19309322.520132631</v>
      </c>
      <c r="M33" s="109">
        <v>30108061.318367392</v>
      </c>
      <c r="N33" s="109">
        <v>23836689.618737549</v>
      </c>
      <c r="O33" s="109">
        <v>29188465.307407569</v>
      </c>
      <c r="P33" s="109">
        <v>31256899.00651861</v>
      </c>
      <c r="Q33" s="109">
        <v>37178689.764041029</v>
      </c>
      <c r="R33" s="109">
        <v>29400469.881489221</v>
      </c>
      <c r="S33" s="109">
        <v>23917135.70399965</v>
      </c>
      <c r="T33" s="109">
        <v>28900799.222425021</v>
      </c>
      <c r="U33" s="109">
        <v>24721162.24011571</v>
      </c>
      <c r="V33" s="109">
        <v>25352024.87000116</v>
      </c>
    </row>
    <row r="34" spans="1:22">
      <c r="A34" s="111" t="s">
        <v>112</v>
      </c>
      <c r="B34" s="109">
        <v>18341748.524456538</v>
      </c>
      <c r="C34" s="109">
        <v>22862164.45668105</v>
      </c>
      <c r="D34" s="109">
        <v>16793777.089641031</v>
      </c>
      <c r="E34" s="109">
        <v>30217351.412364531</v>
      </c>
      <c r="F34" s="109">
        <v>22160443.90556566</v>
      </c>
      <c r="G34" s="109">
        <v>18822852.367137998</v>
      </c>
      <c r="H34" s="109">
        <v>20726084.33410462</v>
      </c>
      <c r="I34" s="109">
        <v>17942994.628797159</v>
      </c>
      <c r="J34" s="109">
        <v>18146812.46110611</v>
      </c>
      <c r="K34" s="109">
        <v>27231318.812216651</v>
      </c>
      <c r="L34" s="109">
        <v>18293042.387494069</v>
      </c>
      <c r="M34" s="109">
        <v>28523426.512137529</v>
      </c>
      <c r="N34" s="109">
        <v>22582127.007225052</v>
      </c>
      <c r="O34" s="109">
        <v>27652230.291228231</v>
      </c>
      <c r="P34" s="109">
        <v>29611799.058807109</v>
      </c>
      <c r="Q34" s="109">
        <v>35221916.618565187</v>
      </c>
      <c r="R34" s="109">
        <v>27853076.729831889</v>
      </c>
      <c r="S34" s="109">
        <v>22658339.087999661</v>
      </c>
      <c r="T34" s="109">
        <v>27379704.52650791</v>
      </c>
      <c r="U34" s="109">
        <v>23420048.43800436</v>
      </c>
      <c r="V34" s="109">
        <v>24017707.771580052</v>
      </c>
    </row>
    <row r="37" spans="1:22" ht="26" customHeight="1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EFA2"/>
  </sheetPr>
  <dimension ref="A1:W134"/>
  <sheetViews>
    <sheetView workbookViewId="0">
      <selection activeCell="G6" sqref="G6"/>
    </sheetView>
  </sheetViews>
  <sheetFormatPr baseColWidth="10" defaultRowHeight="16"/>
  <cols>
    <col min="1" max="1" width="21.6640625" style="94" customWidth="1"/>
    <col min="2" max="2" width="16.33203125" style="94" customWidth="1"/>
    <col min="3" max="6" width="16" style="94" bestFit="1" customWidth="1"/>
    <col min="7" max="8" width="15.1640625" style="94" bestFit="1" customWidth="1"/>
    <col min="9" max="10" width="16" style="94" bestFit="1" customWidth="1"/>
    <col min="11" max="11" width="15.1640625" style="94" bestFit="1" customWidth="1"/>
    <col min="12" max="12" width="18.1640625" style="94" customWidth="1"/>
    <col min="13" max="13" width="16" style="94" bestFit="1" customWidth="1"/>
    <col min="14" max="14" width="15.1640625" style="94" bestFit="1" customWidth="1"/>
    <col min="15" max="15" width="16" style="94" bestFit="1" customWidth="1"/>
    <col min="16" max="23" width="15.1640625" style="94" bestFit="1" customWidth="1"/>
    <col min="24" max="54" width="10.83203125" style="94" customWidth="1"/>
    <col min="55" max="16384" width="10.83203125" style="94"/>
  </cols>
  <sheetData>
    <row r="1" spans="1:22" ht="26" customHeight="1">
      <c r="A1" s="135" t="s">
        <v>119</v>
      </c>
      <c r="B1" s="136"/>
      <c r="C1" s="136"/>
      <c r="D1" s="136"/>
      <c r="E1" s="136"/>
      <c r="F1" s="136"/>
      <c r="G1" s="136"/>
      <c r="H1" s="136"/>
      <c r="I1" s="136"/>
      <c r="J1" s="136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17</v>
      </c>
      <c r="E5" s="63">
        <f>SUM(B36:D36)</f>
        <v>-374626249.98766655</v>
      </c>
      <c r="F5" s="64">
        <f>SUM(B65:D65)</f>
        <v>-376198584.80494416</v>
      </c>
    </row>
    <row r="6" spans="1:22" ht="19" customHeight="1">
      <c r="B6" s="4"/>
      <c r="D6" s="20" t="s">
        <v>18</v>
      </c>
      <c r="E6" s="65">
        <f>SUM(E36:P36)</f>
        <v>299734195.75933748</v>
      </c>
      <c r="F6" s="66">
        <f>SUM(E65:P65)</f>
        <v>252333250.00081813</v>
      </c>
      <c r="K6" s="32"/>
      <c r="L6" s="32"/>
      <c r="M6" s="32"/>
    </row>
    <row r="7" spans="1:22" ht="17" customHeight="1" thickBot="1">
      <c r="D7" s="21" t="s">
        <v>89</v>
      </c>
      <c r="E7" s="67">
        <f>SUM(Q36:V36)</f>
        <v>-6344245.5578282606</v>
      </c>
      <c r="F7" s="68">
        <f>SUM(Q65:V65)</f>
        <v>-9516368.3367423974</v>
      </c>
    </row>
    <row r="8" spans="1:22" ht="20" customHeight="1" thickTop="1" thickBot="1">
      <c r="D8" s="22" t="s">
        <v>6</v>
      </c>
      <c r="E8" s="69">
        <f>SUM(E5:E7)</f>
        <v>-81236299.786157325</v>
      </c>
      <c r="F8" s="70">
        <f>SUM(F5:F7)</f>
        <v>-133381703.14086843</v>
      </c>
    </row>
    <row r="9" spans="1:22" ht="19" customHeight="1">
      <c r="B9" s="9"/>
    </row>
    <row r="10" spans="1:22" ht="17" customHeight="1"/>
    <row r="11" spans="1:22" ht="26" customHeight="1">
      <c r="A11" s="137" t="s">
        <v>90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52" t="s">
        <v>60</v>
      </c>
      <c r="B16" s="79">
        <f t="shared" ref="B16:V16" si="0">C93-C72</f>
        <v>-11507764.402570715</v>
      </c>
      <c r="C16" s="79">
        <f t="shared" si="0"/>
        <v>-4583230.2336123623</v>
      </c>
      <c r="D16" s="79">
        <f t="shared" si="0"/>
        <v>406025.45452214271</v>
      </c>
      <c r="E16" s="79">
        <f t="shared" si="0"/>
        <v>11451005.006806254</v>
      </c>
      <c r="F16" s="79">
        <f t="shared" si="0"/>
        <v>4165006.068246997</v>
      </c>
      <c r="G16" s="79">
        <f t="shared" si="0"/>
        <v>-465104.10853754269</v>
      </c>
      <c r="H16" s="79">
        <f t="shared" si="0"/>
        <v>-590740.45616804378</v>
      </c>
      <c r="I16" s="79">
        <f t="shared" si="0"/>
        <v>188017.91695869423</v>
      </c>
      <c r="J16" s="79">
        <f t="shared" si="0"/>
        <v>-2478.8373054018011</v>
      </c>
      <c r="K16" s="79">
        <f t="shared" si="0"/>
        <v>-151626.03389224201</v>
      </c>
      <c r="L16" s="79">
        <f t="shared" si="0"/>
        <v>-26064.366610592202</v>
      </c>
      <c r="M16" s="79">
        <f t="shared" si="0"/>
        <v>-193920.43668689113</v>
      </c>
      <c r="N16" s="79">
        <f t="shared" si="0"/>
        <v>-1500939.6087373104</v>
      </c>
      <c r="O16" s="79">
        <f t="shared" si="0"/>
        <v>-438279.87246265728</v>
      </c>
      <c r="P16" s="79">
        <f t="shared" si="0"/>
        <v>-36318.019851242716</v>
      </c>
      <c r="Q16" s="79">
        <f t="shared" si="0"/>
        <v>-19083.494956660899</v>
      </c>
      <c r="R16" s="79">
        <f t="shared" si="0"/>
        <v>-19168.209801910125</v>
      </c>
      <c r="S16" s="79">
        <f t="shared" si="0"/>
        <v>-72289.861979833455</v>
      </c>
      <c r="T16" s="79">
        <f t="shared" si="0"/>
        <v>-78491.244333914248</v>
      </c>
      <c r="U16" s="79">
        <f t="shared" si="0"/>
        <v>-2908.2028565291112</v>
      </c>
      <c r="V16" s="79">
        <f t="shared" si="0"/>
        <v>-64074.461891582236</v>
      </c>
    </row>
    <row r="17" spans="1:22">
      <c r="A17" s="52" t="s">
        <v>71</v>
      </c>
      <c r="B17" s="79">
        <f t="shared" ref="B17:V17" si="1">C94-C73</f>
        <v>-1894786.8460261063</v>
      </c>
      <c r="C17" s="79">
        <f t="shared" si="1"/>
        <v>-729147.11043921963</v>
      </c>
      <c r="D17" s="79">
        <f t="shared" si="1"/>
        <v>-233236.02001456468</v>
      </c>
      <c r="E17" s="79">
        <f t="shared" si="1"/>
        <v>1881796.020416477</v>
      </c>
      <c r="F17" s="79">
        <f t="shared" si="1"/>
        <v>686601.00148933928</v>
      </c>
      <c r="G17" s="79">
        <f t="shared" si="1"/>
        <v>223633.03885205864</v>
      </c>
      <c r="H17" s="79">
        <f t="shared" si="1"/>
        <v>-92192.878499537648</v>
      </c>
      <c r="I17" s="79">
        <f t="shared" si="1"/>
        <v>5505.1749154415329</v>
      </c>
      <c r="J17" s="79">
        <f t="shared" si="1"/>
        <v>-15513.273761297693</v>
      </c>
      <c r="K17" s="79">
        <f t="shared" si="1"/>
        <v>-30053.100325148611</v>
      </c>
      <c r="L17" s="79">
        <f t="shared" si="1"/>
        <v>-6698.6434975206648</v>
      </c>
      <c r="M17" s="79">
        <f t="shared" si="1"/>
        <v>-40798.969711856102</v>
      </c>
      <c r="N17" s="79">
        <f t="shared" si="1"/>
        <v>-226297.18539445801</v>
      </c>
      <c r="O17" s="79">
        <f t="shared" si="1"/>
        <v>-65410.794216313981</v>
      </c>
      <c r="P17" s="79">
        <f t="shared" si="1"/>
        <v>-21783.038681112201</v>
      </c>
      <c r="Q17" s="79">
        <f t="shared" si="1"/>
        <v>-2876.827473965237</v>
      </c>
      <c r="R17" s="79">
        <f t="shared" si="1"/>
        <v>-2460.4266011838699</v>
      </c>
      <c r="S17" s="79">
        <f t="shared" si="1"/>
        <v>-11492.985709847999</v>
      </c>
      <c r="T17" s="79">
        <f t="shared" si="1"/>
        <v>-12068.470804725614</v>
      </c>
      <c r="U17" s="79">
        <f t="shared" si="1"/>
        <v>-1371.1391598994614</v>
      </c>
      <c r="V17" s="79">
        <f t="shared" si="1"/>
        <v>-10494.229894977063</v>
      </c>
    </row>
    <row r="18" spans="1:22">
      <c r="A18" s="52" t="s">
        <v>72</v>
      </c>
      <c r="B18" s="79">
        <f t="shared" ref="B18:V18" si="2">C95-C74</f>
        <v>-5918783.0053098537</v>
      </c>
      <c r="C18" s="79">
        <f t="shared" si="2"/>
        <v>-2224250.9163814154</v>
      </c>
      <c r="D18" s="79">
        <f t="shared" si="2"/>
        <v>105907.92007585992</v>
      </c>
      <c r="E18" s="79">
        <f t="shared" si="2"/>
        <v>5899060.9556774199</v>
      </c>
      <c r="F18" s="79">
        <f t="shared" si="2"/>
        <v>2048966.0037455033</v>
      </c>
      <c r="G18" s="79">
        <f t="shared" si="2"/>
        <v>-260777.07738892632</v>
      </c>
      <c r="H18" s="79">
        <f t="shared" si="2"/>
        <v>-318043.40048659506</v>
      </c>
      <c r="I18" s="79">
        <f t="shared" si="2"/>
        <v>51667.935837452162</v>
      </c>
      <c r="J18" s="79">
        <f t="shared" si="2"/>
        <v>119977.8996791807</v>
      </c>
      <c r="K18" s="79">
        <f t="shared" si="2"/>
        <v>-62837.724198844167</v>
      </c>
      <c r="L18" s="79">
        <f t="shared" si="2"/>
        <v>-16395.691988603096</v>
      </c>
      <c r="M18" s="79">
        <f t="shared" si="2"/>
        <v>-113150.54642519099</v>
      </c>
      <c r="N18" s="79">
        <f t="shared" si="2"/>
        <v>-682887.19042995479</v>
      </c>
      <c r="O18" s="79">
        <f t="shared" si="2"/>
        <v>-199680.88011945691</v>
      </c>
      <c r="P18" s="79">
        <f t="shared" si="2"/>
        <v>-22026.493112988799</v>
      </c>
      <c r="Q18" s="79">
        <f t="shared" si="2"/>
        <v>-11165.899854795003</v>
      </c>
      <c r="R18" s="79">
        <f t="shared" si="2"/>
        <v>-12432.125621527797</v>
      </c>
      <c r="S18" s="79">
        <f t="shared" si="2"/>
        <v>-39023.555359954014</v>
      </c>
      <c r="T18" s="79">
        <f t="shared" si="2"/>
        <v>-39755.222949953168</v>
      </c>
      <c r="U18" s="79">
        <f t="shared" si="2"/>
        <v>-6994.4302924511285</v>
      </c>
      <c r="V18" s="79">
        <f t="shared" si="2"/>
        <v>-27798.481333431322</v>
      </c>
    </row>
    <row r="19" spans="1:22">
      <c r="A19" s="52" t="s">
        <v>40</v>
      </c>
      <c r="B19" s="79">
        <f t="shared" ref="B19:V19" si="3">C96-C75</f>
        <v>-24596658.162422787</v>
      </c>
      <c r="C19" s="79">
        <f t="shared" si="3"/>
        <v>-8968622.8666154537</v>
      </c>
      <c r="D19" s="79">
        <f t="shared" si="3"/>
        <v>937188.24327967328</v>
      </c>
      <c r="E19" s="79">
        <f t="shared" si="3"/>
        <v>24496052.390641652</v>
      </c>
      <c r="F19" s="79">
        <f t="shared" si="3"/>
        <v>8177666.5530362474</v>
      </c>
      <c r="G19" s="79">
        <f t="shared" si="3"/>
        <v>-1450276.6846274936</v>
      </c>
      <c r="H19" s="79">
        <f t="shared" si="3"/>
        <v>-1300444.000522003</v>
      </c>
      <c r="I19" s="79">
        <f t="shared" si="3"/>
        <v>311275.82917080889</v>
      </c>
      <c r="J19" s="79">
        <f t="shared" si="3"/>
        <v>393165.96906488971</v>
      </c>
      <c r="K19" s="79">
        <f t="shared" si="3"/>
        <v>-286926.75031773979</v>
      </c>
      <c r="L19" s="79">
        <f t="shared" si="3"/>
        <v>-58117.381049919873</v>
      </c>
      <c r="M19" s="79">
        <f t="shared" si="3"/>
        <v>-414973.89654375706</v>
      </c>
      <c r="N19" s="79">
        <f t="shared" si="3"/>
        <v>-2963255.4562301897</v>
      </c>
      <c r="O19" s="79">
        <f t="shared" si="3"/>
        <v>-811227.39969104622</v>
      </c>
      <c r="P19" s="79">
        <f t="shared" si="3"/>
        <v>-63681.670739955618</v>
      </c>
      <c r="Q19" s="79">
        <f t="shared" si="3"/>
        <v>-46828.72549387964</v>
      </c>
      <c r="R19" s="79">
        <f t="shared" si="3"/>
        <v>-49002.998678378295</v>
      </c>
      <c r="S19" s="79">
        <f t="shared" si="3"/>
        <v>-158756.31104388391</v>
      </c>
      <c r="T19" s="79">
        <f t="shared" si="3"/>
        <v>-166993.59536186908</v>
      </c>
      <c r="U19" s="79">
        <f t="shared" si="3"/>
        <v>-19924.121490834514</v>
      </c>
      <c r="V19" s="79">
        <f t="shared" si="3"/>
        <v>-121137.65315236989</v>
      </c>
    </row>
    <row r="20" spans="1:22">
      <c r="A20" s="52" t="s">
        <v>73</v>
      </c>
      <c r="B20" s="79">
        <f t="shared" ref="B20:V20" si="4">C97-C76</f>
        <v>-1054156.5539476839</v>
      </c>
      <c r="C20" s="79">
        <f t="shared" si="4"/>
        <v>-420646.7184063124</v>
      </c>
      <c r="D20" s="79">
        <f t="shared" si="4"/>
        <v>104425.78314443266</v>
      </c>
      <c r="E20" s="79">
        <f t="shared" si="4"/>
        <v>1059706.6094546739</v>
      </c>
      <c r="F20" s="79">
        <f t="shared" si="4"/>
        <v>387441.67888119351</v>
      </c>
      <c r="G20" s="79">
        <f t="shared" si="4"/>
        <v>-151636.32803032891</v>
      </c>
      <c r="H20" s="79">
        <f t="shared" si="4"/>
        <v>-67541.330740346748</v>
      </c>
      <c r="I20" s="79">
        <f t="shared" si="4"/>
        <v>7216.5597688628004</v>
      </c>
      <c r="J20" s="79">
        <f t="shared" si="4"/>
        <v>45149.267858680934</v>
      </c>
      <c r="K20" s="79">
        <f t="shared" si="4"/>
        <v>-8798.9102620510967</v>
      </c>
      <c r="L20" s="79">
        <f t="shared" si="4"/>
        <v>-3073.5096432522914</v>
      </c>
      <c r="M20" s="79">
        <f t="shared" si="4"/>
        <v>-23624.02955588288</v>
      </c>
      <c r="N20" s="79">
        <f t="shared" si="4"/>
        <v>-129904.00041268789</v>
      </c>
      <c r="O20" s="79">
        <f t="shared" si="4"/>
        <v>-42591.860924885666</v>
      </c>
      <c r="P20" s="79">
        <f t="shared" si="4"/>
        <v>814.3212112544943</v>
      </c>
      <c r="Q20" s="79">
        <f t="shared" si="4"/>
        <v>-2545.7719967314115</v>
      </c>
      <c r="R20" s="79">
        <f t="shared" si="4"/>
        <v>-3363.7303455333677</v>
      </c>
      <c r="S20" s="79">
        <f t="shared" si="4"/>
        <v>-8731.1811797630071</v>
      </c>
      <c r="T20" s="79">
        <f t="shared" si="4"/>
        <v>-8742.7880651514133</v>
      </c>
      <c r="U20" s="79">
        <f t="shared" si="4"/>
        <v>-2502.2280539696876</v>
      </c>
      <c r="V20" s="79">
        <f t="shared" si="4"/>
        <v>-5406.7268616881556</v>
      </c>
    </row>
    <row r="21" spans="1:22">
      <c r="A21" s="52" t="s">
        <v>74</v>
      </c>
      <c r="B21" s="79">
        <f t="shared" ref="B21:V21" si="5">C98-C77</f>
        <v>-7828478.2301273989</v>
      </c>
      <c r="C21" s="79">
        <f t="shared" si="5"/>
        <v>-3145030.0237602275</v>
      </c>
      <c r="D21" s="79">
        <f t="shared" si="5"/>
        <v>973742.23746205482</v>
      </c>
      <c r="E21" s="79">
        <f t="shared" si="5"/>
        <v>7778516.4146988234</v>
      </c>
      <c r="F21" s="79">
        <f t="shared" si="5"/>
        <v>2807099.7035211027</v>
      </c>
      <c r="G21" s="79">
        <f t="shared" si="5"/>
        <v>-1292224.4466933319</v>
      </c>
      <c r="H21" s="79">
        <f t="shared" si="5"/>
        <v>-404124.98020960554</v>
      </c>
      <c r="I21" s="79">
        <f t="shared" si="5"/>
        <v>149500.6569240723</v>
      </c>
      <c r="J21" s="79">
        <f t="shared" si="5"/>
        <v>318160.83417410107</v>
      </c>
      <c r="K21" s="79">
        <f t="shared" si="5"/>
        <v>-54494.209729747963</v>
      </c>
      <c r="L21" s="79">
        <f t="shared" si="5"/>
        <v>-20381.120262428827</v>
      </c>
      <c r="M21" s="79">
        <f t="shared" si="5"/>
        <v>-159072.52069685189</v>
      </c>
      <c r="N21" s="79">
        <f t="shared" si="5"/>
        <v>-818309.69299622159</v>
      </c>
      <c r="O21" s="79">
        <f t="shared" si="5"/>
        <v>-266943.88666218892</v>
      </c>
      <c r="P21" s="79">
        <f t="shared" si="5"/>
        <v>18428.394781155104</v>
      </c>
      <c r="Q21" s="79">
        <f t="shared" si="5"/>
        <v>-16286.158634277497</v>
      </c>
      <c r="R21" s="79">
        <f t="shared" si="5"/>
        <v>-21447.375495251908</v>
      </c>
      <c r="S21" s="79">
        <f t="shared" si="5"/>
        <v>-51657.246284970373</v>
      </c>
      <c r="T21" s="79">
        <f t="shared" si="5"/>
        <v>-50516.030347617576</v>
      </c>
      <c r="U21" s="79">
        <f t="shared" si="5"/>
        <v>-11718.480544391394</v>
      </c>
      <c r="V21" s="79">
        <f t="shared" si="5"/>
        <v>-28323.081562467385</v>
      </c>
    </row>
    <row r="22" spans="1:22">
      <c r="A22" s="52" t="s">
        <v>43</v>
      </c>
      <c r="B22" s="79">
        <f t="shared" ref="B22:V22" si="6">C99-C78</f>
        <v>-14430533.574000182</v>
      </c>
      <c r="C22" s="79">
        <f t="shared" si="6"/>
        <v>-5597049.8519536546</v>
      </c>
      <c r="D22" s="79">
        <f t="shared" si="6"/>
        <v>628736.42776764324</v>
      </c>
      <c r="E22" s="79">
        <f t="shared" si="6"/>
        <v>14381355.953327231</v>
      </c>
      <c r="F22" s="79">
        <f t="shared" si="6"/>
        <v>5121666.286080746</v>
      </c>
      <c r="G22" s="79">
        <f t="shared" si="6"/>
        <v>-1093717.2669488282</v>
      </c>
      <c r="H22" s="79">
        <f t="shared" si="6"/>
        <v>-777841.66321872338</v>
      </c>
      <c r="I22" s="79">
        <f t="shared" si="6"/>
        <v>157639.64779369513</v>
      </c>
      <c r="J22" s="79">
        <f t="shared" si="6"/>
        <v>403701.59137584455</v>
      </c>
      <c r="K22" s="79">
        <f t="shared" si="6"/>
        <v>-132585.164847587</v>
      </c>
      <c r="L22" s="79">
        <f t="shared" si="6"/>
        <v>-38200.658808635606</v>
      </c>
      <c r="M22" s="79">
        <f t="shared" si="6"/>
        <v>-282559.46423648531</v>
      </c>
      <c r="N22" s="79">
        <f t="shared" si="6"/>
        <v>-1626506.0386537686</v>
      </c>
      <c r="O22" s="79">
        <f t="shared" si="6"/>
        <v>-500721.19152937643</v>
      </c>
      <c r="P22" s="79">
        <f t="shared" si="6"/>
        <v>-31728.106943601859</v>
      </c>
      <c r="Q22" s="79">
        <f t="shared" si="6"/>
        <v>-27372.352142907534</v>
      </c>
      <c r="R22" s="79">
        <f t="shared" si="6"/>
        <v>-32481.917686239991</v>
      </c>
      <c r="S22" s="79">
        <f t="shared" si="6"/>
        <v>-94939.123446045327</v>
      </c>
      <c r="T22" s="79">
        <f t="shared" si="6"/>
        <v>-95472.289268873399</v>
      </c>
      <c r="U22" s="79">
        <f t="shared" si="6"/>
        <v>-18380.004280687106</v>
      </c>
      <c r="V22" s="79">
        <f t="shared" si="6"/>
        <v>-61951.231707140571</v>
      </c>
    </row>
    <row r="23" spans="1:22">
      <c r="A23" s="52" t="s">
        <v>75</v>
      </c>
      <c r="B23" s="79">
        <f t="shared" ref="B23:V23" si="7">C100-C79</f>
        <v>-3945790.877882787</v>
      </c>
      <c r="C23" s="79">
        <f t="shared" si="7"/>
        <v>-1344136.405644859</v>
      </c>
      <c r="D23" s="79">
        <f t="shared" si="7"/>
        <v>243584.88189588438</v>
      </c>
      <c r="E23" s="79">
        <f t="shared" si="7"/>
        <v>3924352.129981752</v>
      </c>
      <c r="F23" s="79">
        <f t="shared" si="7"/>
        <v>1169591.1947546015</v>
      </c>
      <c r="G23" s="79">
        <f t="shared" si="7"/>
        <v>-214082.60471780068</v>
      </c>
      <c r="H23" s="79">
        <f t="shared" si="7"/>
        <v>-201463.74919717383</v>
      </c>
      <c r="I23" s="79">
        <f t="shared" si="7"/>
        <v>104700.47770309009</v>
      </c>
      <c r="J23" s="79">
        <f t="shared" si="7"/>
        <v>-45591.909737966198</v>
      </c>
      <c r="K23" s="79">
        <f t="shared" si="7"/>
        <v>-42386.765956139017</v>
      </c>
      <c r="L23" s="79">
        <f t="shared" si="7"/>
        <v>-6767.0934623048379</v>
      </c>
      <c r="M23" s="79">
        <f t="shared" si="7"/>
        <v>-71353.493030098383</v>
      </c>
      <c r="N23" s="79">
        <f t="shared" si="7"/>
        <v>-491595.94757870771</v>
      </c>
      <c r="O23" s="79">
        <f t="shared" si="7"/>
        <v>-121094.15471474407</v>
      </c>
      <c r="P23" s="79">
        <f t="shared" si="7"/>
        <v>-3196.3795759169807</v>
      </c>
      <c r="Q23" s="79">
        <f t="shared" si="7"/>
        <v>-6223.5452060170865</v>
      </c>
      <c r="R23" s="79">
        <f t="shared" si="7"/>
        <v>-8402.603739657905</v>
      </c>
      <c r="S23" s="79">
        <f t="shared" si="7"/>
        <v>-21705.698132703896</v>
      </c>
      <c r="T23" s="79">
        <f t="shared" si="7"/>
        <v>-26176.911060865998</v>
      </c>
      <c r="U23" s="79">
        <f t="shared" si="7"/>
        <v>-1358.6250024577312</v>
      </c>
      <c r="V23" s="79">
        <f t="shared" si="7"/>
        <v>-22137.254763007193</v>
      </c>
    </row>
    <row r="24" spans="1:22">
      <c r="A24" s="52" t="s">
        <v>76</v>
      </c>
      <c r="B24" s="79">
        <f t="shared" ref="B24:V24" si="8">C101-C80</f>
        <v>-7654609.7974287514</v>
      </c>
      <c r="C24" s="79">
        <f t="shared" si="8"/>
        <v>-2919617.1192621705</v>
      </c>
      <c r="D24" s="79">
        <f t="shared" si="8"/>
        <v>-647345.73100475955</v>
      </c>
      <c r="E24" s="79">
        <f t="shared" si="8"/>
        <v>7592809.4424810503</v>
      </c>
      <c r="F24" s="79">
        <f t="shared" si="8"/>
        <v>2738523.6849449109</v>
      </c>
      <c r="G24" s="79">
        <f t="shared" si="8"/>
        <v>485232.50013691658</v>
      </c>
      <c r="H24" s="79">
        <f t="shared" si="8"/>
        <v>-366661.60157993971</v>
      </c>
      <c r="I24" s="79">
        <f t="shared" si="8"/>
        <v>22490.374539332159</v>
      </c>
      <c r="J24" s="79">
        <f t="shared" si="8"/>
        <v>79646.494755988999</v>
      </c>
      <c r="K24" s="79">
        <f t="shared" si="8"/>
        <v>-78616.548953263205</v>
      </c>
      <c r="L24" s="79">
        <f t="shared" si="8"/>
        <v>-26268.337817208609</v>
      </c>
      <c r="M24" s="79">
        <f t="shared" si="8"/>
        <v>-162116.304719707</v>
      </c>
      <c r="N24" s="79">
        <f t="shared" si="8"/>
        <v>-812718.75782682095</v>
      </c>
      <c r="O24" s="79">
        <f t="shared" si="8"/>
        <v>-250383.44930764707</v>
      </c>
      <c r="P24" s="79">
        <f t="shared" si="8"/>
        <v>-66233.30626476917</v>
      </c>
      <c r="Q24" s="79">
        <f t="shared" si="8"/>
        <v>-11741.849249171093</v>
      </c>
      <c r="R24" s="79">
        <f t="shared" si="8"/>
        <v>-12221.106455554211</v>
      </c>
      <c r="S24" s="79">
        <f t="shared" si="8"/>
        <v>-44534.147928622377</v>
      </c>
      <c r="T24" s="79">
        <f t="shared" si="8"/>
        <v>-43800.623734048801</v>
      </c>
      <c r="U24" s="79">
        <f t="shared" si="8"/>
        <v>-7991.479654762079</v>
      </c>
      <c r="V24" s="79">
        <f t="shared" si="8"/>
        <v>-31370.913988658867</v>
      </c>
    </row>
    <row r="25" spans="1:22">
      <c r="A25" s="52" t="s">
        <v>45</v>
      </c>
      <c r="B25" s="79">
        <f t="shared" ref="B25:V25" si="9">C102-C81</f>
        <v>-19161227.630613197</v>
      </c>
      <c r="C25" s="79">
        <f t="shared" si="9"/>
        <v>-7216422.3218603879</v>
      </c>
      <c r="D25" s="79">
        <f t="shared" si="9"/>
        <v>1534476.7551718384</v>
      </c>
      <c r="E25" s="79">
        <f t="shared" si="9"/>
        <v>19101627.662991397</v>
      </c>
      <c r="F25" s="79">
        <f t="shared" si="9"/>
        <v>6423481.4836874781</v>
      </c>
      <c r="G25" s="79">
        <f t="shared" si="9"/>
        <v>-1748828.4418507814</v>
      </c>
      <c r="H25" s="79">
        <f t="shared" si="9"/>
        <v>-1032531.8032804296</v>
      </c>
      <c r="I25" s="79">
        <f t="shared" si="9"/>
        <v>421337.21281637275</v>
      </c>
      <c r="J25" s="79">
        <f t="shared" si="9"/>
        <v>156772.14053349814</v>
      </c>
      <c r="K25" s="79">
        <f t="shared" si="9"/>
        <v>-228487.28384968988</v>
      </c>
      <c r="L25" s="79">
        <f t="shared" si="9"/>
        <v>-39120.5504166584</v>
      </c>
      <c r="M25" s="79">
        <f t="shared" si="9"/>
        <v>-302568.34032654297</v>
      </c>
      <c r="N25" s="79">
        <f t="shared" si="9"/>
        <v>-2486243.6636414304</v>
      </c>
      <c r="O25" s="79">
        <f t="shared" si="9"/>
        <v>-685330.1358162649</v>
      </c>
      <c r="P25" s="79">
        <f t="shared" si="9"/>
        <v>-1320.1413082119707</v>
      </c>
      <c r="Q25" s="79">
        <f t="shared" si="9"/>
        <v>-36183.566883192805</v>
      </c>
      <c r="R25" s="79">
        <f t="shared" si="9"/>
        <v>-40662.526929444459</v>
      </c>
      <c r="S25" s="79">
        <f t="shared" si="9"/>
        <v>-123602.44551773998</v>
      </c>
      <c r="T25" s="79">
        <f t="shared" si="9"/>
        <v>-136352.7386904452</v>
      </c>
      <c r="U25" s="79">
        <f t="shared" si="9"/>
        <v>-5705.5339061144114</v>
      </c>
      <c r="V25" s="79">
        <f t="shared" si="9"/>
        <v>-103997.64110682195</v>
      </c>
    </row>
    <row r="26" spans="1:22">
      <c r="A26" s="52" t="s">
        <v>77</v>
      </c>
      <c r="B26" s="79">
        <f t="shared" ref="B26:V26" si="10">C103-C82</f>
        <v>-5822716.7672432465</v>
      </c>
      <c r="C26" s="79">
        <f t="shared" si="10"/>
        <v>-2254820.1403495623</v>
      </c>
      <c r="D26" s="79">
        <f t="shared" si="10"/>
        <v>-958679.79825814161</v>
      </c>
      <c r="E26" s="79">
        <f t="shared" si="10"/>
        <v>5747781.8307741079</v>
      </c>
      <c r="F26" s="79">
        <f t="shared" si="10"/>
        <v>2120209.8476516213</v>
      </c>
      <c r="G26" s="79">
        <f t="shared" si="10"/>
        <v>900191.05977827264</v>
      </c>
      <c r="H26" s="79">
        <f t="shared" si="10"/>
        <v>-245489.81658035921</v>
      </c>
      <c r="I26" s="79">
        <f t="shared" si="10"/>
        <v>14596.51963951272</v>
      </c>
      <c r="J26" s="79">
        <f t="shared" si="10"/>
        <v>-27788.169119308819</v>
      </c>
      <c r="K26" s="79">
        <f t="shared" si="10"/>
        <v>-65145.801283154637</v>
      </c>
      <c r="L26" s="79">
        <f t="shared" si="10"/>
        <v>-23109.654071762779</v>
      </c>
      <c r="M26" s="79">
        <f t="shared" si="10"/>
        <v>-131682.72726347391</v>
      </c>
      <c r="N26" s="79">
        <f t="shared" si="10"/>
        <v>-566099.41511792783</v>
      </c>
      <c r="O26" s="79">
        <f t="shared" si="10"/>
        <v>-177515.76226944686</v>
      </c>
      <c r="P26" s="79">
        <f t="shared" si="10"/>
        <v>-64767.211299602874</v>
      </c>
      <c r="Q26" s="79">
        <f t="shared" si="10"/>
        <v>-7319.2735007395677</v>
      </c>
      <c r="R26" s="79">
        <f t="shared" si="10"/>
        <v>-7535.451205839403</v>
      </c>
      <c r="S26" s="79">
        <f t="shared" si="10"/>
        <v>-29222.587548077572</v>
      </c>
      <c r="T26" s="79">
        <f t="shared" si="10"/>
        <v>-28345.71413484987</v>
      </c>
      <c r="U26" s="79">
        <f t="shared" si="10"/>
        <v>-4973.2033779143894</v>
      </c>
      <c r="V26" s="79">
        <f t="shared" si="10"/>
        <v>-22089.696760110091</v>
      </c>
    </row>
    <row r="27" spans="1:22">
      <c r="A27" s="52" t="s">
        <v>78</v>
      </c>
      <c r="B27" s="79">
        <f t="shared" ref="B27:V27" si="11">C104-C83</f>
        <v>-4101867.6149882427</v>
      </c>
      <c r="C27" s="79">
        <f t="shared" si="11"/>
        <v>-1600002.4041077674</v>
      </c>
      <c r="D27" s="79">
        <f t="shared" si="11"/>
        <v>213699.12380414389</v>
      </c>
      <c r="E27" s="79">
        <f t="shared" si="11"/>
        <v>4098692.8425031756</v>
      </c>
      <c r="F27" s="79">
        <f t="shared" si="11"/>
        <v>1463795.2349138311</v>
      </c>
      <c r="G27" s="79">
        <f t="shared" si="11"/>
        <v>-352180.69226877711</v>
      </c>
      <c r="H27" s="79">
        <f t="shared" si="11"/>
        <v>-233192.83357952489</v>
      </c>
      <c r="I27" s="79">
        <f t="shared" si="11"/>
        <v>43610.311171907641</v>
      </c>
      <c r="J27" s="79">
        <f t="shared" si="11"/>
        <v>122351.04725673879</v>
      </c>
      <c r="K27" s="79">
        <f t="shared" si="11"/>
        <v>-35872.933665971679</v>
      </c>
      <c r="L27" s="79">
        <f t="shared" si="11"/>
        <v>-11002.497195186836</v>
      </c>
      <c r="M27" s="79">
        <f t="shared" si="11"/>
        <v>-85469.421330447774</v>
      </c>
      <c r="N27" s="79">
        <f t="shared" si="11"/>
        <v>-473579.04174836166</v>
      </c>
      <c r="O27" s="79">
        <f t="shared" si="11"/>
        <v>-149329.66922188387</v>
      </c>
      <c r="P27" s="79">
        <f t="shared" si="11"/>
        <v>-7487.9345354465768</v>
      </c>
      <c r="Q27" s="79">
        <f t="shared" si="11"/>
        <v>-8040.5662672542385</v>
      </c>
      <c r="R27" s="79">
        <f t="shared" si="11"/>
        <v>-10012.354436259935</v>
      </c>
      <c r="S27" s="79">
        <f t="shared" si="11"/>
        <v>-28413.547585526831</v>
      </c>
      <c r="T27" s="79">
        <f t="shared" si="11"/>
        <v>-28702.124159044732</v>
      </c>
      <c r="U27" s="79">
        <f t="shared" si="11"/>
        <v>-6094.1888303721571</v>
      </c>
      <c r="V27" s="79">
        <f t="shared" si="11"/>
        <v>-18589.476101084612</v>
      </c>
    </row>
    <row r="28" spans="1:22">
      <c r="A28" s="52" t="s">
        <v>79</v>
      </c>
      <c r="B28" s="79">
        <f t="shared" ref="B28:V28" si="12">C105-C84</f>
        <v>-63443350.520113021</v>
      </c>
      <c r="C28" s="79">
        <f t="shared" si="12"/>
        <v>-23460007.77447306</v>
      </c>
      <c r="D28" s="79">
        <f t="shared" si="12"/>
        <v>-259500.38574253069</v>
      </c>
      <c r="E28" s="79">
        <f t="shared" si="12"/>
        <v>63181044.791021764</v>
      </c>
      <c r="F28" s="79">
        <f t="shared" si="12"/>
        <v>21694129.418228094</v>
      </c>
      <c r="G28" s="79">
        <f t="shared" si="12"/>
        <v>-997686.0392590533</v>
      </c>
      <c r="H28" s="79">
        <f t="shared" si="12"/>
        <v>-3340800.8419062011</v>
      </c>
      <c r="I28" s="79">
        <f t="shared" si="12"/>
        <v>447206.92892801622</v>
      </c>
      <c r="J28" s="79">
        <f t="shared" si="12"/>
        <v>800896.7080557826</v>
      </c>
      <c r="K28" s="79">
        <f t="shared" si="12"/>
        <v>-648602.85169892199</v>
      </c>
      <c r="L28" s="79">
        <f t="shared" si="12"/>
        <v>-189297.511598791</v>
      </c>
      <c r="M28" s="79">
        <f t="shared" si="12"/>
        <v>-1297796.0992890913</v>
      </c>
      <c r="N28" s="79">
        <f t="shared" si="12"/>
        <v>-7219445.5887478963</v>
      </c>
      <c r="O28" s="79">
        <f t="shared" si="12"/>
        <v>-2111405.514459379</v>
      </c>
      <c r="P28" s="79">
        <f t="shared" si="12"/>
        <v>-312183.13722929917</v>
      </c>
      <c r="Q28" s="79">
        <f t="shared" si="12"/>
        <v>-113838.13998748595</v>
      </c>
      <c r="R28" s="79">
        <f t="shared" si="12"/>
        <v>-131631.73828035383</v>
      </c>
      <c r="S28" s="79">
        <f t="shared" si="12"/>
        <v>-405388.00171950506</v>
      </c>
      <c r="T28" s="79">
        <f t="shared" si="12"/>
        <v>-416837.03974681906</v>
      </c>
      <c r="U28" s="79">
        <f t="shared" si="12"/>
        <v>-81660.436733091716</v>
      </c>
      <c r="V28" s="79">
        <f t="shared" si="12"/>
        <v>-305263.42576214904</v>
      </c>
    </row>
    <row r="29" spans="1:22">
      <c r="A29" s="52" t="s">
        <v>80</v>
      </c>
      <c r="B29" s="79">
        <f t="shared" ref="B29:V29" si="13">C106-C85</f>
        <v>-41369094.702584475</v>
      </c>
      <c r="C29" s="79">
        <f t="shared" si="13"/>
        <v>-15655432.854458904</v>
      </c>
      <c r="D29" s="79">
        <f t="shared" si="13"/>
        <v>607369.294800153</v>
      </c>
      <c r="E29" s="79">
        <f t="shared" si="13"/>
        <v>41266609.082968123</v>
      </c>
      <c r="F29" s="79">
        <f t="shared" si="13"/>
        <v>14490921.894548865</v>
      </c>
      <c r="G29" s="79">
        <f t="shared" si="13"/>
        <v>-1492716.9691161099</v>
      </c>
      <c r="H29" s="79">
        <f t="shared" si="13"/>
        <v>-2254764.6888565803</v>
      </c>
      <c r="I29" s="79">
        <f t="shared" si="13"/>
        <v>295518.71415831672</v>
      </c>
      <c r="J29" s="79">
        <f t="shared" si="13"/>
        <v>623710.32050908497</v>
      </c>
      <c r="K29" s="79">
        <f t="shared" si="13"/>
        <v>-455615.11067843204</v>
      </c>
      <c r="L29" s="79">
        <f t="shared" si="13"/>
        <v>-118028.30374184321</v>
      </c>
      <c r="M29" s="79">
        <f t="shared" si="13"/>
        <v>-812189.76221493911</v>
      </c>
      <c r="N29" s="79">
        <f t="shared" si="13"/>
        <v>-4956751.5357598662</v>
      </c>
      <c r="O29" s="79">
        <f t="shared" si="13"/>
        <v>-1459851.3220294695</v>
      </c>
      <c r="P29" s="79">
        <f t="shared" si="13"/>
        <v>-171216.3481728849</v>
      </c>
      <c r="Q29" s="79">
        <f t="shared" si="13"/>
        <v>-78147.855770809809</v>
      </c>
      <c r="R29" s="79">
        <f t="shared" si="13"/>
        <v>-87540.165636949008</v>
      </c>
      <c r="S29" s="79">
        <f t="shared" si="13"/>
        <v>-280354.67568015121</v>
      </c>
      <c r="T29" s="79">
        <f t="shared" si="13"/>
        <v>-288554.39781916467</v>
      </c>
      <c r="U29" s="79">
        <f t="shared" si="13"/>
        <v>-52631.091245999502</v>
      </c>
      <c r="V29" s="79">
        <f t="shared" si="13"/>
        <v>-211261.63227897999</v>
      </c>
    </row>
    <row r="30" spans="1:22">
      <c r="A30" s="52" t="s">
        <v>81</v>
      </c>
      <c r="B30" s="79">
        <f t="shared" ref="B30:V30" si="14">C107-C86</f>
        <v>-10271532.197996687</v>
      </c>
      <c r="C30" s="79">
        <f t="shared" si="14"/>
        <v>-3875671.338387494</v>
      </c>
      <c r="D30" s="79">
        <f t="shared" si="14"/>
        <v>265777.12151726044</v>
      </c>
      <c r="E30" s="79">
        <f t="shared" si="14"/>
        <v>10241450.418780921</v>
      </c>
      <c r="F30" s="79">
        <f t="shared" si="14"/>
        <v>3546131.265130152</v>
      </c>
      <c r="G30" s="79">
        <f t="shared" si="14"/>
        <v>-459957.11144861329</v>
      </c>
      <c r="H30" s="79">
        <f t="shared" si="14"/>
        <v>-553856.44358280965</v>
      </c>
      <c r="I30" s="79">
        <f t="shared" si="14"/>
        <v>124508.71531103803</v>
      </c>
      <c r="J30" s="79">
        <f t="shared" si="14"/>
        <v>136510.46367110481</v>
      </c>
      <c r="K30" s="79">
        <f t="shared" si="14"/>
        <v>-121680.01762118191</v>
      </c>
      <c r="L30" s="79">
        <f t="shared" si="14"/>
        <v>-25080.166123807518</v>
      </c>
      <c r="M30" s="79">
        <f t="shared" si="14"/>
        <v>-181054.24247736111</v>
      </c>
      <c r="N30" s="79">
        <f t="shared" si="14"/>
        <v>-1258294.8523814511</v>
      </c>
      <c r="O30" s="79">
        <f t="shared" si="14"/>
        <v>-358655.88776394166</v>
      </c>
      <c r="P30" s="79">
        <f t="shared" si="14"/>
        <v>-35853.093323182955</v>
      </c>
      <c r="Q30" s="79">
        <f t="shared" si="14"/>
        <v>-18768.117916082003</v>
      </c>
      <c r="R30" s="79">
        <f t="shared" si="14"/>
        <v>-19711.268718264677</v>
      </c>
      <c r="S30" s="79">
        <f t="shared" si="14"/>
        <v>-67431.369796154555</v>
      </c>
      <c r="T30" s="79">
        <f t="shared" si="14"/>
        <v>-70710.420870369184</v>
      </c>
      <c r="U30" s="79">
        <f t="shared" si="14"/>
        <v>-7891.8780176821747</v>
      </c>
      <c r="V30" s="79">
        <f t="shared" si="14"/>
        <v>-52271.752926614485</v>
      </c>
    </row>
    <row r="31" spans="1:22">
      <c r="A31" s="52" t="s">
        <v>53</v>
      </c>
      <c r="B31" s="79">
        <f t="shared" ref="B31:V31" si="15">C108-C87</f>
        <v>-26182443.445429787</v>
      </c>
      <c r="C31" s="79">
        <f t="shared" si="15"/>
        <v>-9873831.1946632583</v>
      </c>
      <c r="D31" s="79">
        <f t="shared" si="15"/>
        <v>1918538.2087410642</v>
      </c>
      <c r="E31" s="79">
        <f t="shared" si="15"/>
        <v>26080321.29234631</v>
      </c>
      <c r="F31" s="79">
        <f t="shared" si="15"/>
        <v>8973989.3735242542</v>
      </c>
      <c r="G31" s="79">
        <f t="shared" si="15"/>
        <v>-2690722.6933873096</v>
      </c>
      <c r="H31" s="79">
        <f t="shared" si="15"/>
        <v>-1402023.2928556425</v>
      </c>
      <c r="I31" s="79">
        <f t="shared" si="15"/>
        <v>334298.04117787076</v>
      </c>
      <c r="J31" s="79">
        <f t="shared" si="15"/>
        <v>690914.67797800025</v>
      </c>
      <c r="K31" s="79">
        <f t="shared" si="15"/>
        <v>-228751.49151591002</v>
      </c>
      <c r="L31" s="79">
        <f t="shared" si="15"/>
        <v>-68019.198423452326</v>
      </c>
      <c r="M31" s="79">
        <f t="shared" si="15"/>
        <v>-497608.30025227461</v>
      </c>
      <c r="N31" s="79">
        <f t="shared" si="15"/>
        <v>-2980882.3205675222</v>
      </c>
      <c r="O31" s="79">
        <f t="shared" si="15"/>
        <v>-892584.82588831335</v>
      </c>
      <c r="P31" s="79">
        <f t="shared" si="15"/>
        <v>-16141.060265438602</v>
      </c>
      <c r="Q31" s="79">
        <f t="shared" si="15"/>
        <v>-51881.097358060884</v>
      </c>
      <c r="R31" s="79">
        <f t="shared" si="15"/>
        <v>-62933.708227410214</v>
      </c>
      <c r="S31" s="79">
        <f t="shared" si="15"/>
        <v>-175279.41804486513</v>
      </c>
      <c r="T31" s="79">
        <f t="shared" si="15"/>
        <v>-176782.5951226661</v>
      </c>
      <c r="U31" s="79">
        <f t="shared" si="15"/>
        <v>-34486.366131035902</v>
      </c>
      <c r="V31" s="79">
        <f t="shared" si="15"/>
        <v>-115763.69488573307</v>
      </c>
    </row>
    <row r="32" spans="1:22">
      <c r="A32" s="52" t="s">
        <v>82</v>
      </c>
      <c r="B32" s="79">
        <f t="shared" ref="B32:V32" si="16">C109-C88</f>
        <v>-853136.28630759672</v>
      </c>
      <c r="C32" s="79">
        <f t="shared" si="16"/>
        <v>-315069.7189653028</v>
      </c>
      <c r="D32" s="79">
        <f t="shared" si="16"/>
        <v>-260434.02326202678</v>
      </c>
      <c r="E32" s="79">
        <f t="shared" si="16"/>
        <v>846263.10663067305</v>
      </c>
      <c r="F32" s="79">
        <f t="shared" si="16"/>
        <v>308774.81569379213</v>
      </c>
      <c r="G32" s="79">
        <f t="shared" si="16"/>
        <v>260581.54199252604</v>
      </c>
      <c r="H32" s="79">
        <f t="shared" si="16"/>
        <v>-39520.140045297267</v>
      </c>
      <c r="I32" s="79">
        <f t="shared" si="16"/>
        <v>-9541.4081957462895</v>
      </c>
      <c r="J32" s="79">
        <f t="shared" si="16"/>
        <v>-19268.440554909976</v>
      </c>
      <c r="K32" s="79">
        <f t="shared" si="16"/>
        <v>-12063.145246180604</v>
      </c>
      <c r="L32" s="79">
        <f t="shared" si="16"/>
        <v>-4038.6710220884052</v>
      </c>
      <c r="M32" s="79">
        <f t="shared" si="16"/>
        <v>-20733.271020304499</v>
      </c>
      <c r="N32" s="79">
        <f t="shared" si="16"/>
        <v>-93609.696485334425</v>
      </c>
      <c r="O32" s="79">
        <f t="shared" si="16"/>
        <v>-27446.177451044001</v>
      </c>
      <c r="P32" s="79">
        <f t="shared" si="16"/>
        <v>-16347.927286205522</v>
      </c>
      <c r="Q32" s="79">
        <f t="shared" si="16"/>
        <v>-1026.7877360154707</v>
      </c>
      <c r="R32" s="79">
        <f t="shared" si="16"/>
        <v>-790.27945899468796</v>
      </c>
      <c r="S32" s="79">
        <f t="shared" si="16"/>
        <v>-4639.2789671625651</v>
      </c>
      <c r="T32" s="79">
        <f t="shared" si="16"/>
        <v>-4727.7751703856775</v>
      </c>
      <c r="U32" s="79">
        <f t="shared" si="16"/>
        <v>-779.78918273672298</v>
      </c>
      <c r="V32" s="79">
        <f t="shared" si="16"/>
        <v>-4232.1290319220643</v>
      </c>
    </row>
    <row r="33" spans="1:22">
      <c r="A33" s="52" t="s">
        <v>83</v>
      </c>
      <c r="B33" s="79">
        <f t="shared" ref="B33:V33" si="17">C110-C89</f>
        <v>-2303308.7058635349</v>
      </c>
      <c r="C33" s="79">
        <f t="shared" si="17"/>
        <v>-898681.66375962738</v>
      </c>
      <c r="D33" s="79">
        <f t="shared" si="17"/>
        <v>-118260.56186034859</v>
      </c>
      <c r="E33" s="79">
        <f t="shared" si="17"/>
        <v>2277410.9872970367</v>
      </c>
      <c r="F33" s="79">
        <f t="shared" si="17"/>
        <v>825272.16414980253</v>
      </c>
      <c r="G33" s="79">
        <f t="shared" si="17"/>
        <v>99664.450814347801</v>
      </c>
      <c r="H33" s="79">
        <f t="shared" si="17"/>
        <v>-102342.10496541244</v>
      </c>
      <c r="I33" s="79">
        <f t="shared" si="17"/>
        <v>25702.162094475738</v>
      </c>
      <c r="J33" s="79">
        <f t="shared" si="17"/>
        <v>-3231.3103454975062</v>
      </c>
      <c r="K33" s="79">
        <f t="shared" si="17"/>
        <v>-26545.473807401606</v>
      </c>
      <c r="L33" s="79">
        <f t="shared" si="17"/>
        <v>-7712.0789870032604</v>
      </c>
      <c r="M33" s="79">
        <f t="shared" si="17"/>
        <v>-49869.429483727901</v>
      </c>
      <c r="N33" s="79">
        <f t="shared" si="17"/>
        <v>-255259.66567331692</v>
      </c>
      <c r="O33" s="79">
        <f t="shared" si="17"/>
        <v>-78558.977093112771</v>
      </c>
      <c r="P33" s="79">
        <f t="shared" si="17"/>
        <v>-16529.701585403411</v>
      </c>
      <c r="Q33" s="79">
        <f t="shared" si="17"/>
        <v>-3438.5200541191589</v>
      </c>
      <c r="R33" s="79">
        <f t="shared" si="17"/>
        <v>-3834.5995739089703</v>
      </c>
      <c r="S33" s="79">
        <f t="shared" si="17"/>
        <v>-13304.957407681213</v>
      </c>
      <c r="T33" s="79">
        <f t="shared" si="17"/>
        <v>-13421.302691198405</v>
      </c>
      <c r="U33" s="79">
        <f t="shared" si="17"/>
        <v>-1862.6615246111796</v>
      </c>
      <c r="V33" s="79">
        <f t="shared" si="17"/>
        <v>-10410.686955195939</v>
      </c>
    </row>
    <row r="34" spans="1:22">
      <c r="A34" s="52" t="s">
        <v>84</v>
      </c>
      <c r="B34" s="79">
        <f t="shared" ref="B34:V34" si="18">C111-C90</f>
        <v>-5784253.0191942286</v>
      </c>
      <c r="C34" s="79">
        <f t="shared" si="18"/>
        <v>-2328730.3635550006</v>
      </c>
      <c r="D34" s="79">
        <f t="shared" si="18"/>
        <v>302484.22777863289</v>
      </c>
      <c r="E34" s="79">
        <f t="shared" si="18"/>
        <v>5781257.194837966</v>
      </c>
      <c r="F34" s="79">
        <f t="shared" si="18"/>
        <v>2116038.6003891919</v>
      </c>
      <c r="G34" s="79">
        <f t="shared" si="18"/>
        <v>-485302.68854234542</v>
      </c>
      <c r="H34" s="79">
        <f t="shared" si="18"/>
        <v>-328906.30559625302</v>
      </c>
      <c r="I34" s="79">
        <f t="shared" si="18"/>
        <v>86774.250912805393</v>
      </c>
      <c r="J34" s="79">
        <f t="shared" si="18"/>
        <v>161901.18774677132</v>
      </c>
      <c r="K34" s="79">
        <f t="shared" si="18"/>
        <v>-63081.305416207411</v>
      </c>
      <c r="L34" s="79">
        <f t="shared" si="18"/>
        <v>-13126.471030642191</v>
      </c>
      <c r="M34" s="79">
        <f t="shared" si="18"/>
        <v>-102735.58679846814</v>
      </c>
      <c r="N34" s="79">
        <f t="shared" si="18"/>
        <v>-698725.36991442647</v>
      </c>
      <c r="O34" s="79">
        <f t="shared" si="18"/>
        <v>-213285.53751751711</v>
      </c>
      <c r="P34" s="79">
        <f t="shared" si="18"/>
        <v>-9705.5132829330832</v>
      </c>
      <c r="Q34" s="79">
        <f t="shared" si="18"/>
        <v>-10983.708354948365</v>
      </c>
      <c r="R34" s="79">
        <f t="shared" si="18"/>
        <v>-12547.379816381697</v>
      </c>
      <c r="S34" s="79">
        <f t="shared" si="18"/>
        <v>-39066.677247758897</v>
      </c>
      <c r="T34" s="79">
        <f t="shared" si="18"/>
        <v>-40422.502584007336</v>
      </c>
      <c r="U34" s="79">
        <f t="shared" si="18"/>
        <v>-4939.0421103159315</v>
      </c>
      <c r="V34" s="79">
        <f t="shared" si="18"/>
        <v>-26479.720569624682</v>
      </c>
    </row>
    <row r="35" spans="1:22" ht="17" customHeight="1" thickBot="1">
      <c r="A35" s="34" t="s">
        <v>59</v>
      </c>
      <c r="B35" s="80">
        <f t="shared" ref="B35:V35" si="19">C112-C91</f>
        <v>-17939210.373230238</v>
      </c>
      <c r="C35" s="80">
        <f t="shared" si="19"/>
        <v>-6903766.9037129274</v>
      </c>
      <c r="D35" s="80">
        <f t="shared" si="19"/>
        <v>-12878.509835477336</v>
      </c>
      <c r="E35" s="80">
        <f t="shared" si="19"/>
        <v>17859089.053916723</v>
      </c>
      <c r="F35" s="80">
        <f t="shared" si="19"/>
        <v>6395791.0096083712</v>
      </c>
      <c r="G35" s="80">
        <f t="shared" si="19"/>
        <v>-288639.57219919912</v>
      </c>
      <c r="H35" s="80">
        <f t="shared" si="19"/>
        <v>-935441.56885233137</v>
      </c>
      <c r="I35" s="80">
        <f t="shared" si="19"/>
        <v>131689.52659412447</v>
      </c>
      <c r="J35" s="80">
        <f t="shared" si="19"/>
        <v>174214.41873149271</v>
      </c>
      <c r="K35" s="80">
        <f t="shared" si="19"/>
        <v>-205339.46456602309</v>
      </c>
      <c r="L35" s="80">
        <f t="shared" si="19"/>
        <v>-52383.443737879104</v>
      </c>
      <c r="M35" s="80">
        <f t="shared" si="19"/>
        <v>-354644.13881553104</v>
      </c>
      <c r="N35" s="80">
        <f t="shared" si="19"/>
        <v>-2149492.9154934101</v>
      </c>
      <c r="O35" s="80">
        <f t="shared" si="19"/>
        <v>-638345.36556205247</v>
      </c>
      <c r="P35" s="80">
        <f t="shared" si="19"/>
        <v>-90513.910905987723</v>
      </c>
      <c r="Q35" s="80">
        <f t="shared" si="19"/>
        <v>-32271.159255676379</v>
      </c>
      <c r="R35" s="80">
        <f t="shared" si="19"/>
        <v>-35202.713474676188</v>
      </c>
      <c r="S35" s="80">
        <f t="shared" si="19"/>
        <v>-117621.48003508011</v>
      </c>
      <c r="T35" s="80">
        <f t="shared" si="19"/>
        <v>-121473.73231353797</v>
      </c>
      <c r="U35" s="80">
        <f t="shared" si="19"/>
        <v>-20357.561678243394</v>
      </c>
      <c r="V35" s="80">
        <f t="shared" si="19"/>
        <v>-91453.034099257202</v>
      </c>
    </row>
    <row r="36" spans="1:22" ht="16" customHeight="1" thickTop="1">
      <c r="A36" s="7" t="s">
        <v>6</v>
      </c>
      <c r="B36" s="72">
        <f t="shared" ref="B36:V36" si="20">SUM(B16:B35)</f>
        <v>-276063702.7132805</v>
      </c>
      <c r="C36" s="72">
        <f t="shared" si="20"/>
        <v>-104314167.92436896</v>
      </c>
      <c r="D36" s="72">
        <f t="shared" si="20"/>
        <v>5751620.6499829348</v>
      </c>
      <c r="E36" s="72">
        <f t="shared" si="20"/>
        <v>274946203.18755352</v>
      </c>
      <c r="F36" s="72">
        <f t="shared" si="20"/>
        <v>95661097.282226101</v>
      </c>
      <c r="G36" s="72">
        <f t="shared" si="20"/>
        <v>-11474550.13344232</v>
      </c>
      <c r="H36" s="72">
        <f t="shared" si="20"/>
        <v>-14587923.900722813</v>
      </c>
      <c r="I36" s="72">
        <f t="shared" si="20"/>
        <v>2913715.5482201432</v>
      </c>
      <c r="J36" s="72">
        <f t="shared" si="20"/>
        <v>4113201.0805667778</v>
      </c>
      <c r="K36" s="72">
        <f t="shared" si="20"/>
        <v>-2939510.0878318381</v>
      </c>
      <c r="L36" s="72">
        <f t="shared" si="20"/>
        <v>-752885.34948958107</v>
      </c>
      <c r="M36" s="72">
        <f t="shared" si="20"/>
        <v>-5297920.980878884</v>
      </c>
      <c r="N36" s="72">
        <f t="shared" si="20"/>
        <v>-32390797.943791062</v>
      </c>
      <c r="O36" s="72">
        <f t="shared" si="20"/>
        <v>-9488642.6647007428</v>
      </c>
      <c r="P36" s="72">
        <f t="shared" si="20"/>
        <v>-967790.27837177459</v>
      </c>
      <c r="Q36" s="72">
        <f t="shared" si="20"/>
        <v>-506023.41809279012</v>
      </c>
      <c r="R36" s="72">
        <f t="shared" si="20"/>
        <v>-573382.68018372054</v>
      </c>
      <c r="S36" s="72">
        <f t="shared" si="20"/>
        <v>-1787454.5506153274</v>
      </c>
      <c r="T36" s="72">
        <f t="shared" si="20"/>
        <v>-1848347.5192295075</v>
      </c>
      <c r="U36" s="72">
        <f t="shared" si="20"/>
        <v>-294530.46407409967</v>
      </c>
      <c r="V36" s="72">
        <f t="shared" si="20"/>
        <v>-1334506.9256328158</v>
      </c>
    </row>
    <row r="37" spans="1:22">
      <c r="A37" s="7" t="s">
        <v>106</v>
      </c>
      <c r="B37" s="72">
        <f>SUM($B$36:B36)</f>
        <v>-276063702.7132805</v>
      </c>
      <c r="C37" s="72">
        <f>SUM($B$36:C36)</f>
        <v>-380377870.63764948</v>
      </c>
      <c r="D37" s="72">
        <f>SUM($B$36:D36)</f>
        <v>-374626249.98766655</v>
      </c>
      <c r="E37" s="72">
        <f>SUM($B$36:E36)</f>
        <v>-99680046.800113022</v>
      </c>
      <c r="F37" s="72">
        <f>SUM($B$36:F36)</f>
        <v>-4018949.5178869218</v>
      </c>
      <c r="G37" s="72">
        <f>SUM($B$36:G36)</f>
        <v>-15493499.651329242</v>
      </c>
      <c r="H37" s="72">
        <f>SUM($B$36:H36)</f>
        <v>-30081423.552052055</v>
      </c>
      <c r="I37" s="72">
        <f>SUM($B$36:I36)</f>
        <v>-27167708.003831912</v>
      </c>
      <c r="J37" s="72">
        <f>SUM($B$36:J36)</f>
        <v>-23054506.923265133</v>
      </c>
      <c r="K37" s="72">
        <f>SUM($B$36:K36)</f>
        <v>-25994017.011096969</v>
      </c>
      <c r="L37" s="72">
        <f>SUM($B$36:L36)</f>
        <v>-26746902.36058655</v>
      </c>
      <c r="M37" s="72">
        <f>SUM($B$36:M36)</f>
        <v>-32044823.341465436</v>
      </c>
      <c r="N37" s="72">
        <f>SUM($B$36:N36)</f>
        <v>-64435621.285256498</v>
      </c>
      <c r="O37" s="72">
        <f>SUM($B$36:O36)</f>
        <v>-73924263.949957237</v>
      </c>
      <c r="P37" s="72">
        <f>SUM($B$36:P36)</f>
        <v>-74892054.228329018</v>
      </c>
      <c r="Q37" s="72">
        <f>SUM($B$36:Q36)</f>
        <v>-75398077.646421805</v>
      </c>
      <c r="R37" s="72">
        <f>SUM($B$36:R36)</f>
        <v>-75971460.326605529</v>
      </c>
      <c r="S37" s="72">
        <f>SUM($B$36:S36)</f>
        <v>-77758914.877220854</v>
      </c>
      <c r="T37" s="72">
        <f>SUM($B$36:T36)</f>
        <v>-79607262.396450356</v>
      </c>
      <c r="U37" s="72">
        <f>SUM($B$36:U36)</f>
        <v>-79901792.860524461</v>
      </c>
      <c r="V37" s="72">
        <f>SUM($B$36:V36)</f>
        <v>-81236299.78615728</v>
      </c>
    </row>
    <row r="38" spans="1:22">
      <c r="A38" s="7"/>
      <c r="B38" s="73"/>
      <c r="C38" s="73"/>
      <c r="D38" s="73"/>
      <c r="E38" s="73"/>
      <c r="F38" s="73"/>
      <c r="G38" s="73"/>
      <c r="H38" s="73"/>
      <c r="I38" s="73"/>
      <c r="J38" s="73"/>
    </row>
    <row r="39" spans="1:22" ht="17" customHeight="1">
      <c r="A39" s="7"/>
      <c r="B39" s="73"/>
      <c r="C39" s="73"/>
      <c r="D39" s="73"/>
      <c r="E39" s="73"/>
      <c r="F39" s="73"/>
      <c r="G39" s="73"/>
      <c r="H39" s="73"/>
      <c r="I39" s="73"/>
      <c r="J39" s="73"/>
    </row>
    <row r="40" spans="1:22" ht="26" customHeight="1">
      <c r="A40" s="137" t="s">
        <v>107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30"/>
      <c r="L40" s="29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>
      <c r="M41" s="71"/>
    </row>
    <row r="42" spans="1:22">
      <c r="M42" s="71"/>
    </row>
    <row r="43" spans="1:22" ht="17" customHeight="1">
      <c r="M43" s="71"/>
    </row>
    <row r="44" spans="1:22">
      <c r="A44" s="5"/>
      <c r="B44" s="6">
        <v>43951</v>
      </c>
      <c r="C44" s="6">
        <v>43982</v>
      </c>
      <c r="D44" s="6">
        <v>44012</v>
      </c>
      <c r="E44" s="6">
        <v>44043</v>
      </c>
      <c r="F44" s="6">
        <v>44074</v>
      </c>
      <c r="G44" s="6">
        <v>44104</v>
      </c>
      <c r="H44" s="6">
        <v>44135</v>
      </c>
      <c r="I44" s="6">
        <v>44165</v>
      </c>
      <c r="J44" s="6">
        <v>44196</v>
      </c>
      <c r="K44" s="6">
        <v>44227</v>
      </c>
      <c r="L44" s="6">
        <v>44255</v>
      </c>
      <c r="M44" s="6">
        <v>44286</v>
      </c>
      <c r="N44" s="6">
        <v>44316</v>
      </c>
      <c r="O44" s="6">
        <v>44347</v>
      </c>
      <c r="P44" s="6">
        <v>44377</v>
      </c>
      <c r="Q44" s="6">
        <v>44408</v>
      </c>
      <c r="R44" s="6">
        <v>44439</v>
      </c>
      <c r="S44" s="6">
        <v>44469</v>
      </c>
      <c r="T44" s="6">
        <v>44500</v>
      </c>
      <c r="U44" s="6">
        <v>44530</v>
      </c>
      <c r="V44" s="6">
        <v>44561</v>
      </c>
    </row>
    <row r="45" spans="1:22">
      <c r="A45" s="52" t="s">
        <v>60</v>
      </c>
      <c r="B45" s="74">
        <f t="shared" ref="B45:V45" si="21">C114-C72</f>
        <v>-11542135.330886988</v>
      </c>
      <c r="C45" s="74">
        <f t="shared" si="21"/>
        <v>-4580282.5049679512</v>
      </c>
      <c r="D45" s="74">
        <f t="shared" si="21"/>
        <v>378719.66391396272</v>
      </c>
      <c r="E45" s="74">
        <f t="shared" si="21"/>
        <v>10842964.404777264</v>
      </c>
      <c r="F45" s="74">
        <f t="shared" si="21"/>
        <v>3938644.8987785694</v>
      </c>
      <c r="G45" s="74">
        <f t="shared" si="21"/>
        <v>-470743.33688920649</v>
      </c>
      <c r="H45" s="74">
        <f t="shared" si="21"/>
        <v>-595828.77775527607</v>
      </c>
      <c r="I45" s="74">
        <f t="shared" si="21"/>
        <v>181225.10937603842</v>
      </c>
      <c r="J45" s="74">
        <f t="shared" si="21"/>
        <v>-31091.309666359506</v>
      </c>
      <c r="K45" s="74">
        <f t="shared" si="21"/>
        <v>-227439.05083836406</v>
      </c>
      <c r="L45" s="74">
        <f t="shared" si="21"/>
        <v>-39096.549915888318</v>
      </c>
      <c r="M45" s="74">
        <f t="shared" si="21"/>
        <v>-290880.65503033716</v>
      </c>
      <c r="N45" s="74">
        <f t="shared" si="21"/>
        <v>-2251409.4131059591</v>
      </c>
      <c r="O45" s="74">
        <f t="shared" si="21"/>
        <v>-657419.80869398499</v>
      </c>
      <c r="P45" s="74">
        <f t="shared" si="21"/>
        <v>-54477.029776863987</v>
      </c>
      <c r="Q45" s="74">
        <f t="shared" si="21"/>
        <v>-28625.242434991407</v>
      </c>
      <c r="R45" s="74">
        <f t="shared" si="21"/>
        <v>-28752.314702865115</v>
      </c>
      <c r="S45" s="74">
        <f t="shared" si="21"/>
        <v>-108434.79296975012</v>
      </c>
      <c r="T45" s="74">
        <f t="shared" si="21"/>
        <v>-117736.86650087149</v>
      </c>
      <c r="U45" s="74">
        <f t="shared" si="21"/>
        <v>-4362.3042847936704</v>
      </c>
      <c r="V45" s="74">
        <f t="shared" si="21"/>
        <v>-96111.692837373354</v>
      </c>
    </row>
    <row r="46" spans="1:22">
      <c r="A46" s="52" t="s">
        <v>71</v>
      </c>
      <c r="B46" s="74">
        <f t="shared" ref="B46:V46" si="22">C115-C73</f>
        <v>-1899881.2501075948</v>
      </c>
      <c r="C46" s="74">
        <f t="shared" si="22"/>
        <v>-729244.96875335881</v>
      </c>
      <c r="D46" s="74">
        <f t="shared" si="22"/>
        <v>-237988.83155356083</v>
      </c>
      <c r="E46" s="74">
        <f t="shared" si="22"/>
        <v>1782216.994237758</v>
      </c>
      <c r="F46" s="74">
        <f t="shared" si="22"/>
        <v>650050.68056894618</v>
      </c>
      <c r="G46" s="74">
        <f t="shared" si="22"/>
        <v>207456.06688928418</v>
      </c>
      <c r="H46" s="74">
        <f t="shared" si="22"/>
        <v>-92703.152348497257</v>
      </c>
      <c r="I46" s="74">
        <f t="shared" si="22"/>
        <v>5112.420115534982</v>
      </c>
      <c r="J46" s="74">
        <f t="shared" si="22"/>
        <v>-19699.745183330611</v>
      </c>
      <c r="K46" s="74">
        <f t="shared" si="22"/>
        <v>-45079.650487722916</v>
      </c>
      <c r="L46" s="74">
        <f t="shared" si="22"/>
        <v>-10047.965246281005</v>
      </c>
      <c r="M46" s="74">
        <f t="shared" si="22"/>
        <v>-61198.454567784211</v>
      </c>
      <c r="N46" s="74">
        <f t="shared" si="22"/>
        <v>-339445.77809168608</v>
      </c>
      <c r="O46" s="74">
        <f t="shared" si="22"/>
        <v>-98116.19132447103</v>
      </c>
      <c r="P46" s="74">
        <f t="shared" si="22"/>
        <v>-32674.558021668316</v>
      </c>
      <c r="Q46" s="74">
        <f t="shared" si="22"/>
        <v>-4315.2412109478573</v>
      </c>
      <c r="R46" s="74">
        <f t="shared" si="22"/>
        <v>-3690.6399017758085</v>
      </c>
      <c r="S46" s="74">
        <f t="shared" si="22"/>
        <v>-17239.478564771984</v>
      </c>
      <c r="T46" s="74">
        <f t="shared" si="22"/>
        <v>-18102.706207088413</v>
      </c>
      <c r="U46" s="74">
        <f t="shared" si="22"/>
        <v>-2056.7087398491913</v>
      </c>
      <c r="V46" s="74">
        <f t="shared" si="22"/>
        <v>-15741.344842465594</v>
      </c>
    </row>
    <row r="47" spans="1:22">
      <c r="A47" s="52" t="s">
        <v>72</v>
      </c>
      <c r="B47" s="74">
        <f t="shared" ref="B47:V47" si="23">C116-C74</f>
        <v>-5938287.7046561074</v>
      </c>
      <c r="C47" s="74">
        <f t="shared" si="23"/>
        <v>-2227476.4422844998</v>
      </c>
      <c r="D47" s="74">
        <f t="shared" si="23"/>
        <v>94627.139717635306</v>
      </c>
      <c r="E47" s="74">
        <f t="shared" si="23"/>
        <v>5584592.3410329875</v>
      </c>
      <c r="F47" s="74">
        <f t="shared" si="23"/>
        <v>1934689.2083185031</v>
      </c>
      <c r="G47" s="74">
        <f t="shared" si="23"/>
        <v>-266198.4227254467</v>
      </c>
      <c r="H47" s="74">
        <f t="shared" si="23"/>
        <v>-321835.53661493596</v>
      </c>
      <c r="I47" s="74">
        <f t="shared" si="23"/>
        <v>45553.280369076769</v>
      </c>
      <c r="J47" s="74">
        <f t="shared" si="23"/>
        <v>101788.76774004003</v>
      </c>
      <c r="K47" s="74">
        <f t="shared" si="23"/>
        <v>-94256.586298266309</v>
      </c>
      <c r="L47" s="74">
        <f t="shared" si="23"/>
        <v>-24593.537982904701</v>
      </c>
      <c r="M47" s="74">
        <f t="shared" si="23"/>
        <v>-169725.81963778683</v>
      </c>
      <c r="N47" s="74">
        <f t="shared" si="23"/>
        <v>-1024330.7856449317</v>
      </c>
      <c r="O47" s="74">
        <f t="shared" si="23"/>
        <v>-299521.32017918606</v>
      </c>
      <c r="P47" s="74">
        <f t="shared" si="23"/>
        <v>-33039.739669483301</v>
      </c>
      <c r="Q47" s="74">
        <f t="shared" si="23"/>
        <v>-16748.849782192512</v>
      </c>
      <c r="R47" s="74">
        <f t="shared" si="23"/>
        <v>-18648.188432291689</v>
      </c>
      <c r="S47" s="74">
        <f t="shared" si="23"/>
        <v>-58535.333039931022</v>
      </c>
      <c r="T47" s="74">
        <f t="shared" si="23"/>
        <v>-59632.834424929752</v>
      </c>
      <c r="U47" s="74">
        <f t="shared" si="23"/>
        <v>-10491.645438676715</v>
      </c>
      <c r="V47" s="74">
        <f t="shared" si="23"/>
        <v>-41697.722000146925</v>
      </c>
    </row>
    <row r="48" spans="1:22">
      <c r="A48" s="52" t="s">
        <v>40</v>
      </c>
      <c r="B48" s="74">
        <f t="shared" ref="B48:V48" si="24">C117-C75</f>
        <v>-24676475.242527608</v>
      </c>
      <c r="C48" s="74">
        <f t="shared" si="24"/>
        <v>-8973573.9910905454</v>
      </c>
      <c r="D48" s="74">
        <f t="shared" si="24"/>
        <v>888534.60900401208</v>
      </c>
      <c r="E48" s="74">
        <f t="shared" si="24"/>
        <v>23190393.256420933</v>
      </c>
      <c r="F48" s="74">
        <f t="shared" si="24"/>
        <v>7724531.8414541371</v>
      </c>
      <c r="G48" s="74">
        <f t="shared" si="24"/>
        <v>-1449638.2250253882</v>
      </c>
      <c r="H48" s="74">
        <f t="shared" si="24"/>
        <v>-1316017.5584996035</v>
      </c>
      <c r="I48" s="74">
        <f t="shared" si="24"/>
        <v>289681.18081961619</v>
      </c>
      <c r="J48" s="74">
        <f t="shared" si="24"/>
        <v>321258.67145551555</v>
      </c>
      <c r="K48" s="74">
        <f t="shared" si="24"/>
        <v>-430390.12547661085</v>
      </c>
      <c r="L48" s="74">
        <f t="shared" si="24"/>
        <v>-87176.071574879868</v>
      </c>
      <c r="M48" s="74">
        <f t="shared" si="24"/>
        <v>-622460.84481563512</v>
      </c>
      <c r="N48" s="74">
        <f t="shared" si="24"/>
        <v>-4444883.1843452901</v>
      </c>
      <c r="O48" s="74">
        <f t="shared" si="24"/>
        <v>-1216841.0995365698</v>
      </c>
      <c r="P48" s="74">
        <f t="shared" si="24"/>
        <v>-95522.506109933602</v>
      </c>
      <c r="Q48" s="74">
        <f t="shared" si="24"/>
        <v>-70243.088240819401</v>
      </c>
      <c r="R48" s="74">
        <f t="shared" si="24"/>
        <v>-73504.498017567501</v>
      </c>
      <c r="S48" s="74">
        <f t="shared" si="24"/>
        <v>-238134.46656582691</v>
      </c>
      <c r="T48" s="74">
        <f t="shared" si="24"/>
        <v>-250490.39304280421</v>
      </c>
      <c r="U48" s="74">
        <f t="shared" si="24"/>
        <v>-29886.182236251712</v>
      </c>
      <c r="V48" s="74">
        <f t="shared" si="24"/>
        <v>-181706.47972855496</v>
      </c>
    </row>
    <row r="49" spans="1:22">
      <c r="A49" s="52" t="s">
        <v>73</v>
      </c>
      <c r="B49" s="74">
        <f t="shared" ref="B49:V49" si="25">C118-C76</f>
        <v>-1058432.2215011248</v>
      </c>
      <c r="C49" s="74">
        <f t="shared" si="25"/>
        <v>-422170.82310594438</v>
      </c>
      <c r="D49" s="74">
        <f t="shared" si="25"/>
        <v>102791.78683162597</v>
      </c>
      <c r="E49" s="74">
        <f t="shared" si="25"/>
        <v>1002936.8975815219</v>
      </c>
      <c r="F49" s="74">
        <f t="shared" si="25"/>
        <v>364961.44349622761</v>
      </c>
      <c r="G49" s="74">
        <f t="shared" si="25"/>
        <v>-147967.33537027362</v>
      </c>
      <c r="H49" s="74">
        <f t="shared" si="25"/>
        <v>-68487.226547108454</v>
      </c>
      <c r="I49" s="74">
        <f t="shared" si="25"/>
        <v>5232.420097204802</v>
      </c>
      <c r="J49" s="74">
        <f t="shared" si="25"/>
        <v>41052.994484217023</v>
      </c>
      <c r="K49" s="74">
        <f t="shared" si="25"/>
        <v>-13198.365393076645</v>
      </c>
      <c r="L49" s="74">
        <f t="shared" si="25"/>
        <v>-4610.2644648784408</v>
      </c>
      <c r="M49" s="74">
        <f t="shared" si="25"/>
        <v>-35436.044333824277</v>
      </c>
      <c r="N49" s="74">
        <f t="shared" si="25"/>
        <v>-194856.00061903289</v>
      </c>
      <c r="O49" s="74">
        <f t="shared" si="25"/>
        <v>-63887.791387328471</v>
      </c>
      <c r="P49" s="74">
        <f t="shared" si="25"/>
        <v>1221.4818168817419</v>
      </c>
      <c r="Q49" s="74">
        <f t="shared" si="25"/>
        <v>-3818.65799509711</v>
      </c>
      <c r="R49" s="74">
        <f t="shared" si="25"/>
        <v>-5045.5955183000551</v>
      </c>
      <c r="S49" s="74">
        <f t="shared" si="25"/>
        <v>-13096.771769644503</v>
      </c>
      <c r="T49" s="74">
        <f t="shared" si="25"/>
        <v>-13114.182097727127</v>
      </c>
      <c r="U49" s="74">
        <f t="shared" si="25"/>
        <v>-3753.3420809545387</v>
      </c>
      <c r="V49" s="74">
        <f t="shared" si="25"/>
        <v>-8110.0902925322371</v>
      </c>
    </row>
    <row r="50" spans="1:22">
      <c r="A50" s="52" t="s">
        <v>74</v>
      </c>
      <c r="B50" s="74">
        <f t="shared" ref="B50:V50" si="26">C119-C77</f>
        <v>-7856431.249912044</v>
      </c>
      <c r="C50" s="74">
        <f t="shared" si="26"/>
        <v>-3152793.1161965067</v>
      </c>
      <c r="D50" s="74">
        <f t="shared" si="26"/>
        <v>962997.26958298031</v>
      </c>
      <c r="E50" s="74">
        <f t="shared" si="26"/>
        <v>7360537.1343970411</v>
      </c>
      <c r="F50" s="74">
        <f t="shared" si="26"/>
        <v>2642473.264518627</v>
      </c>
      <c r="G50" s="74">
        <f t="shared" si="26"/>
        <v>-1253745.0543053502</v>
      </c>
      <c r="H50" s="74">
        <f t="shared" si="26"/>
        <v>-412279.47576135804</v>
      </c>
      <c r="I50" s="74">
        <f t="shared" si="26"/>
        <v>133460.52504777489</v>
      </c>
      <c r="J50" s="74">
        <f t="shared" si="26"/>
        <v>290105.0346080173</v>
      </c>
      <c r="K50" s="74">
        <f t="shared" si="26"/>
        <v>-81741.314594621945</v>
      </c>
      <c r="L50" s="74">
        <f t="shared" si="26"/>
        <v>-30571.680393643299</v>
      </c>
      <c r="M50" s="74">
        <f t="shared" si="26"/>
        <v>-238608.78104527807</v>
      </c>
      <c r="N50" s="74">
        <f t="shared" si="26"/>
        <v>-1227464.5394943329</v>
      </c>
      <c r="O50" s="74">
        <f t="shared" si="26"/>
        <v>-400415.82999328291</v>
      </c>
      <c r="P50" s="74">
        <f t="shared" si="26"/>
        <v>27642.592171732715</v>
      </c>
      <c r="Q50" s="74">
        <f t="shared" si="26"/>
        <v>-24429.237951416202</v>
      </c>
      <c r="R50" s="74">
        <f t="shared" si="26"/>
        <v>-32171.063242877892</v>
      </c>
      <c r="S50" s="74">
        <f t="shared" si="26"/>
        <v>-77485.869427455589</v>
      </c>
      <c r="T50" s="74">
        <f t="shared" si="26"/>
        <v>-75774.045521426364</v>
      </c>
      <c r="U50" s="74">
        <f t="shared" si="26"/>
        <v>-17577.720816587069</v>
      </c>
      <c r="V50" s="74">
        <f t="shared" si="26"/>
        <v>-42484.622343701078</v>
      </c>
    </row>
    <row r="51" spans="1:22">
      <c r="A51" s="52" t="s">
        <v>43</v>
      </c>
      <c r="B51" s="74">
        <f t="shared" ref="B51:V51" si="27">C120-C78</f>
        <v>-14479301.341955665</v>
      </c>
      <c r="C51" s="74">
        <f t="shared" si="27"/>
        <v>-5606906.0734498044</v>
      </c>
      <c r="D51" s="74">
        <f t="shared" si="27"/>
        <v>604934.43437053764</v>
      </c>
      <c r="E51" s="74">
        <f t="shared" si="27"/>
        <v>13613499.895069521</v>
      </c>
      <c r="F51" s="74">
        <f t="shared" si="27"/>
        <v>4832450.383061721</v>
      </c>
      <c r="G51" s="74">
        <f t="shared" si="27"/>
        <v>-1084892.3392876966</v>
      </c>
      <c r="H51" s="74">
        <f t="shared" si="27"/>
        <v>-788237.12089719437</v>
      </c>
      <c r="I51" s="74">
        <f t="shared" si="27"/>
        <v>138967.85422965823</v>
      </c>
      <c r="J51" s="74">
        <f t="shared" si="27"/>
        <v>357399.40930647822</v>
      </c>
      <c r="K51" s="74">
        <f t="shared" si="27"/>
        <v>-198877.74727137992</v>
      </c>
      <c r="L51" s="74">
        <f t="shared" si="27"/>
        <v>-57300.988212953322</v>
      </c>
      <c r="M51" s="74">
        <f t="shared" si="27"/>
        <v>-423839.19635472726</v>
      </c>
      <c r="N51" s="74">
        <f t="shared" si="27"/>
        <v>-2439759.0579806603</v>
      </c>
      <c r="O51" s="74">
        <f t="shared" si="27"/>
        <v>-751081.78729406465</v>
      </c>
      <c r="P51" s="74">
        <f t="shared" si="27"/>
        <v>-47592.160415402788</v>
      </c>
      <c r="Q51" s="74">
        <f t="shared" si="27"/>
        <v>-41058.528214361315</v>
      </c>
      <c r="R51" s="74">
        <f t="shared" si="27"/>
        <v>-48722.876529360132</v>
      </c>
      <c r="S51" s="74">
        <f t="shared" si="27"/>
        <v>-142408.68516906793</v>
      </c>
      <c r="T51" s="74">
        <f t="shared" si="27"/>
        <v>-143208.4339033101</v>
      </c>
      <c r="U51" s="74">
        <f t="shared" si="27"/>
        <v>-27570.006421030703</v>
      </c>
      <c r="V51" s="74">
        <f t="shared" si="27"/>
        <v>-92926.847560710972</v>
      </c>
    </row>
    <row r="52" spans="1:22">
      <c r="A52" s="52" t="s">
        <v>75</v>
      </c>
      <c r="B52" s="74">
        <f t="shared" ref="B52:V52" si="28">C121-C79</f>
        <v>-3957852.4004081944</v>
      </c>
      <c r="C52" s="74">
        <f t="shared" si="28"/>
        <v>-1343179.6986771193</v>
      </c>
      <c r="D52" s="74">
        <f t="shared" si="28"/>
        <v>233371.02446947209</v>
      </c>
      <c r="E52" s="74">
        <f t="shared" si="28"/>
        <v>3715604.139688476</v>
      </c>
      <c r="F52" s="74">
        <f t="shared" si="28"/>
        <v>1103293.2460917116</v>
      </c>
      <c r="G52" s="74">
        <f t="shared" si="28"/>
        <v>-211606.52517809818</v>
      </c>
      <c r="H52" s="74">
        <f t="shared" si="28"/>
        <v>-203556.73347669857</v>
      </c>
      <c r="I52" s="74">
        <f t="shared" si="28"/>
        <v>100196.98621107433</v>
      </c>
      <c r="J52" s="74">
        <f t="shared" si="28"/>
        <v>-53943.764411138807</v>
      </c>
      <c r="K52" s="74">
        <f t="shared" si="28"/>
        <v>-63580.148934208381</v>
      </c>
      <c r="L52" s="74">
        <f t="shared" si="28"/>
        <v>-10150.640193457242</v>
      </c>
      <c r="M52" s="74">
        <f t="shared" si="28"/>
        <v>-107030.23954514763</v>
      </c>
      <c r="N52" s="74">
        <f t="shared" si="28"/>
        <v>-737393.92136806156</v>
      </c>
      <c r="O52" s="74">
        <f t="shared" si="28"/>
        <v>-181641.23207211611</v>
      </c>
      <c r="P52" s="74">
        <f t="shared" si="28"/>
        <v>-4794.5693638754819</v>
      </c>
      <c r="Q52" s="74">
        <f t="shared" si="28"/>
        <v>-9335.317809025626</v>
      </c>
      <c r="R52" s="74">
        <f t="shared" si="28"/>
        <v>-12603.905609486872</v>
      </c>
      <c r="S52" s="74">
        <f t="shared" si="28"/>
        <v>-32558.547199055785</v>
      </c>
      <c r="T52" s="74">
        <f t="shared" si="28"/>
        <v>-39265.366591298982</v>
      </c>
      <c r="U52" s="74">
        <f t="shared" si="28"/>
        <v>-2037.9375036865913</v>
      </c>
      <c r="V52" s="74">
        <f t="shared" si="28"/>
        <v>-33205.882144510804</v>
      </c>
    </row>
    <row r="53" spans="1:22">
      <c r="A53" s="52" t="s">
        <v>76</v>
      </c>
      <c r="B53" s="74">
        <f t="shared" ref="B53:V53" si="29">C122-C80</f>
        <v>-7676267.2815312538</v>
      </c>
      <c r="C53" s="74">
        <f t="shared" si="29"/>
        <v>-2923426.610900071</v>
      </c>
      <c r="D53" s="74">
        <f t="shared" si="29"/>
        <v>-662634.82911018841</v>
      </c>
      <c r="E53" s="74">
        <f t="shared" si="29"/>
        <v>7189504.3427122356</v>
      </c>
      <c r="F53" s="74">
        <f t="shared" si="29"/>
        <v>2588923.8119257968</v>
      </c>
      <c r="G53" s="74">
        <f t="shared" si="29"/>
        <v>438340.57038652134</v>
      </c>
      <c r="H53" s="74">
        <f t="shared" si="29"/>
        <v>-370160.97423626174</v>
      </c>
      <c r="I53" s="74">
        <f t="shared" si="29"/>
        <v>17296.679418419313</v>
      </c>
      <c r="J53" s="74">
        <f t="shared" si="29"/>
        <v>59360.7864999593</v>
      </c>
      <c r="K53" s="74">
        <f t="shared" si="29"/>
        <v>-117924.82342989487</v>
      </c>
      <c r="L53" s="74">
        <f t="shared" si="29"/>
        <v>-39402.506725812913</v>
      </c>
      <c r="M53" s="74">
        <f t="shared" si="29"/>
        <v>-243174.45707956003</v>
      </c>
      <c r="N53" s="74">
        <f t="shared" si="29"/>
        <v>-1219078.1367402328</v>
      </c>
      <c r="O53" s="74">
        <f t="shared" si="29"/>
        <v>-375575.1739614713</v>
      </c>
      <c r="P53" s="74">
        <f t="shared" si="29"/>
        <v>-99349.959397153929</v>
      </c>
      <c r="Q53" s="74">
        <f t="shared" si="29"/>
        <v>-17612.773873756698</v>
      </c>
      <c r="R53" s="74">
        <f t="shared" si="29"/>
        <v>-18331.659683331309</v>
      </c>
      <c r="S53" s="74">
        <f t="shared" si="29"/>
        <v>-66801.22189293371</v>
      </c>
      <c r="T53" s="74">
        <f t="shared" si="29"/>
        <v>-65700.935601073201</v>
      </c>
      <c r="U53" s="74">
        <f t="shared" si="29"/>
        <v>-11987.219482143119</v>
      </c>
      <c r="V53" s="74">
        <f t="shared" si="29"/>
        <v>-47056.370982988272</v>
      </c>
    </row>
    <row r="54" spans="1:22">
      <c r="A54" s="52" t="s">
        <v>45</v>
      </c>
      <c r="B54" s="74">
        <f t="shared" ref="B54:V54" si="30">C123-C81</f>
        <v>-19223977.309865434</v>
      </c>
      <c r="C54" s="74">
        <f t="shared" si="30"/>
        <v>-7212627.9390942259</v>
      </c>
      <c r="D54" s="74">
        <f t="shared" si="30"/>
        <v>1492496.174038741</v>
      </c>
      <c r="E54" s="74">
        <f t="shared" si="30"/>
        <v>18083954.086171117</v>
      </c>
      <c r="F54" s="74">
        <f t="shared" si="30"/>
        <v>6066265.0312223127</v>
      </c>
      <c r="G54" s="74">
        <f t="shared" si="30"/>
        <v>-1711986.1561686322</v>
      </c>
      <c r="H54" s="74">
        <f t="shared" si="30"/>
        <v>-1044240.31811013</v>
      </c>
      <c r="I54" s="74">
        <f t="shared" si="30"/>
        <v>403155.65715883946</v>
      </c>
      <c r="J54" s="74">
        <f t="shared" si="30"/>
        <v>104330.889839001</v>
      </c>
      <c r="K54" s="74">
        <f t="shared" si="30"/>
        <v>-342730.92577453377</v>
      </c>
      <c r="L54" s="74">
        <f t="shared" si="30"/>
        <v>-58680.825624987541</v>
      </c>
      <c r="M54" s="74">
        <f t="shared" si="30"/>
        <v>-453852.51048981491</v>
      </c>
      <c r="N54" s="74">
        <f t="shared" si="30"/>
        <v>-3729365.4954621494</v>
      </c>
      <c r="O54" s="74">
        <f t="shared" si="30"/>
        <v>-1027995.2037243983</v>
      </c>
      <c r="P54" s="74">
        <f t="shared" si="30"/>
        <v>-1980.2119623179497</v>
      </c>
      <c r="Q54" s="74">
        <f t="shared" si="30"/>
        <v>-54275.350324789295</v>
      </c>
      <c r="R54" s="74">
        <f t="shared" si="30"/>
        <v>-60993.790394166776</v>
      </c>
      <c r="S54" s="74">
        <f t="shared" si="30"/>
        <v>-185403.66827660985</v>
      </c>
      <c r="T54" s="74">
        <f t="shared" si="30"/>
        <v>-204529.1080356671</v>
      </c>
      <c r="U54" s="74">
        <f t="shared" si="30"/>
        <v>-8558.3008591716207</v>
      </c>
      <c r="V54" s="74">
        <f t="shared" si="30"/>
        <v>-155996.46166023321</v>
      </c>
    </row>
    <row r="55" spans="1:22">
      <c r="A55" s="52" t="s">
        <v>77</v>
      </c>
      <c r="B55" s="74">
        <f t="shared" ref="B55:V55" si="31">C124-C82</f>
        <v>-5836774.2465708489</v>
      </c>
      <c r="C55" s="74">
        <f t="shared" si="31"/>
        <v>-2256986.4161626827</v>
      </c>
      <c r="D55" s="74">
        <f t="shared" si="31"/>
        <v>-971936.65373857028</v>
      </c>
      <c r="E55" s="74">
        <f t="shared" si="31"/>
        <v>5443291.3870507237</v>
      </c>
      <c r="F55" s="74">
        <f t="shared" si="31"/>
        <v>2005410.8786116785</v>
      </c>
      <c r="G55" s="74">
        <f t="shared" si="31"/>
        <v>839663.05715895863</v>
      </c>
      <c r="H55" s="74">
        <f t="shared" si="31"/>
        <v>-247366.64657886926</v>
      </c>
      <c r="I55" s="74">
        <f t="shared" si="31"/>
        <v>11547.991434148251</v>
      </c>
      <c r="J55" s="74">
        <f t="shared" si="31"/>
        <v>-40280.21861874382</v>
      </c>
      <c r="K55" s="74">
        <f t="shared" si="31"/>
        <v>-97718.701924732071</v>
      </c>
      <c r="L55" s="74">
        <f t="shared" si="31"/>
        <v>-34664.481107644184</v>
      </c>
      <c r="M55" s="74">
        <f t="shared" si="31"/>
        <v>-197524.09089521109</v>
      </c>
      <c r="N55" s="74">
        <f t="shared" si="31"/>
        <v>-849149.12267689221</v>
      </c>
      <c r="O55" s="74">
        <f t="shared" si="31"/>
        <v>-266273.64340416994</v>
      </c>
      <c r="P55" s="74">
        <f t="shared" si="31"/>
        <v>-97150.81694940431</v>
      </c>
      <c r="Q55" s="74">
        <f t="shared" si="31"/>
        <v>-10978.910251109359</v>
      </c>
      <c r="R55" s="74">
        <f t="shared" si="31"/>
        <v>-11303.176808759112</v>
      </c>
      <c r="S55" s="74">
        <f t="shared" si="31"/>
        <v>-43833.881322116387</v>
      </c>
      <c r="T55" s="74">
        <f t="shared" si="31"/>
        <v>-42518.571202274878</v>
      </c>
      <c r="U55" s="74">
        <f t="shared" si="31"/>
        <v>-7459.8050668715878</v>
      </c>
      <c r="V55" s="74">
        <f t="shared" si="31"/>
        <v>-33134.545140165108</v>
      </c>
    </row>
    <row r="56" spans="1:22" ht="16" customHeight="1">
      <c r="A56" s="52" t="s">
        <v>78</v>
      </c>
      <c r="B56" s="74">
        <f t="shared" ref="B56:V56" si="32">C125-C83</f>
        <v>-4116370.7370665586</v>
      </c>
      <c r="C56" s="74">
        <f t="shared" si="32"/>
        <v>-1603433.214052452</v>
      </c>
      <c r="D56" s="74">
        <f t="shared" si="32"/>
        <v>206913.09359718178</v>
      </c>
      <c r="E56" s="74">
        <f t="shared" si="32"/>
        <v>3879821.4957793634</v>
      </c>
      <c r="F56" s="74">
        <f t="shared" si="32"/>
        <v>1380535.8452609922</v>
      </c>
      <c r="G56" s="74">
        <f t="shared" si="32"/>
        <v>-347942.46477518394</v>
      </c>
      <c r="H56" s="74">
        <f t="shared" si="32"/>
        <v>-236185.97084198796</v>
      </c>
      <c r="I56" s="74">
        <f t="shared" si="32"/>
        <v>37703.652747402433</v>
      </c>
      <c r="J56" s="74">
        <f t="shared" si="32"/>
        <v>108768.3287622135</v>
      </c>
      <c r="K56" s="74">
        <f t="shared" si="32"/>
        <v>-53809.400498957606</v>
      </c>
      <c r="L56" s="74">
        <f t="shared" si="32"/>
        <v>-16503.745792780246</v>
      </c>
      <c r="M56" s="74">
        <f t="shared" si="32"/>
        <v>-128204.13199567178</v>
      </c>
      <c r="N56" s="74">
        <f t="shared" si="32"/>
        <v>-710368.56262254342</v>
      </c>
      <c r="O56" s="74">
        <f t="shared" si="32"/>
        <v>-223994.50383282593</v>
      </c>
      <c r="P56" s="74">
        <f t="shared" si="32"/>
        <v>-11231.901803169872</v>
      </c>
      <c r="Q56" s="74">
        <f t="shared" si="32"/>
        <v>-12060.849400881358</v>
      </c>
      <c r="R56" s="74">
        <f t="shared" si="32"/>
        <v>-15018.53165438991</v>
      </c>
      <c r="S56" s="74">
        <f t="shared" si="32"/>
        <v>-42620.321378290333</v>
      </c>
      <c r="T56" s="74">
        <f t="shared" si="32"/>
        <v>-43053.186238567112</v>
      </c>
      <c r="U56" s="74">
        <f t="shared" si="32"/>
        <v>-9141.2832455582466</v>
      </c>
      <c r="V56" s="74">
        <f t="shared" si="32"/>
        <v>-27884.214151626918</v>
      </c>
    </row>
    <row r="57" spans="1:22" ht="16" customHeight="1">
      <c r="A57" s="52" t="s">
        <v>79</v>
      </c>
      <c r="B57" s="74">
        <f t="shared" ref="B57:V57" si="33">C126-C84</f>
        <v>-63645430.146699362</v>
      </c>
      <c r="C57" s="74">
        <f t="shared" si="33"/>
        <v>-23500683.371394087</v>
      </c>
      <c r="D57" s="74">
        <f t="shared" si="33"/>
        <v>-393103.93609238183</v>
      </c>
      <c r="E57" s="74">
        <f t="shared" si="33"/>
        <v>59816901.619759098</v>
      </c>
      <c r="F57" s="74">
        <f t="shared" si="33"/>
        <v>20482487.212429464</v>
      </c>
      <c r="G57" s="74">
        <f t="shared" si="33"/>
        <v>-1137584.4313785392</v>
      </c>
      <c r="H57" s="74">
        <f t="shared" si="33"/>
        <v>-3377684.6150546516</v>
      </c>
      <c r="I57" s="74">
        <f t="shared" si="33"/>
        <v>380853.30433072336</v>
      </c>
      <c r="J57" s="74">
        <f t="shared" si="33"/>
        <v>618108.93357931869</v>
      </c>
      <c r="K57" s="74">
        <f t="shared" si="33"/>
        <v>-972904.27754838299</v>
      </c>
      <c r="L57" s="74">
        <f t="shared" si="33"/>
        <v>-283946.26739818603</v>
      </c>
      <c r="M57" s="74">
        <f t="shared" si="33"/>
        <v>-1946694.1489336397</v>
      </c>
      <c r="N57" s="74">
        <f t="shared" si="33"/>
        <v>-10829168.383121841</v>
      </c>
      <c r="O57" s="74">
        <f t="shared" si="33"/>
        <v>-3167108.2716890611</v>
      </c>
      <c r="P57" s="74">
        <f t="shared" si="33"/>
        <v>-468274.70584394829</v>
      </c>
      <c r="Q57" s="74">
        <f t="shared" si="33"/>
        <v>-170757.20998122927</v>
      </c>
      <c r="R57" s="74">
        <f t="shared" si="33"/>
        <v>-197447.60742053203</v>
      </c>
      <c r="S57" s="74">
        <f t="shared" si="33"/>
        <v>-608082.00257925829</v>
      </c>
      <c r="T57" s="74">
        <f t="shared" si="33"/>
        <v>-625255.55962022906</v>
      </c>
      <c r="U57" s="74">
        <f t="shared" si="33"/>
        <v>-122490.65509963769</v>
      </c>
      <c r="V57" s="74">
        <f t="shared" si="33"/>
        <v>-457895.13864322286</v>
      </c>
    </row>
    <row r="58" spans="1:22" ht="16" customHeight="1">
      <c r="A58" s="52" t="s">
        <v>80</v>
      </c>
      <c r="B58" s="74">
        <f t="shared" ref="B58:V58" si="34">C127-C85</f>
        <v>-41504798.130847178</v>
      </c>
      <c r="C58" s="74">
        <f t="shared" si="34"/>
        <v>-15678967.871871496</v>
      </c>
      <c r="D58" s="74">
        <f t="shared" si="34"/>
        <v>521052.02517909091</v>
      </c>
      <c r="E58" s="74">
        <f t="shared" si="34"/>
        <v>39069236.090989329</v>
      </c>
      <c r="F58" s="74">
        <f t="shared" si="34"/>
        <v>13685791.985283965</v>
      </c>
      <c r="G58" s="74">
        <f t="shared" si="34"/>
        <v>-1544349.9105161112</v>
      </c>
      <c r="H58" s="74">
        <f t="shared" si="34"/>
        <v>-2278938.577088024</v>
      </c>
      <c r="I58" s="74">
        <f t="shared" si="34"/>
        <v>255191.39508409763</v>
      </c>
      <c r="J58" s="74">
        <f t="shared" si="34"/>
        <v>500023.17772327783</v>
      </c>
      <c r="K58" s="74">
        <f t="shared" si="34"/>
        <v>-683422.66601764923</v>
      </c>
      <c r="L58" s="74">
        <f t="shared" si="34"/>
        <v>-177042.45561276516</v>
      </c>
      <c r="M58" s="74">
        <f t="shared" si="34"/>
        <v>-1218284.6433224101</v>
      </c>
      <c r="N58" s="74">
        <f t="shared" si="34"/>
        <v>-7435127.3036397919</v>
      </c>
      <c r="O58" s="74">
        <f t="shared" si="34"/>
        <v>-2189776.983044209</v>
      </c>
      <c r="P58" s="74">
        <f t="shared" si="34"/>
        <v>-256824.52225932688</v>
      </c>
      <c r="Q58" s="74">
        <f t="shared" si="34"/>
        <v>-117221.78365621471</v>
      </c>
      <c r="R58" s="74">
        <f t="shared" si="34"/>
        <v>-131310.24845542363</v>
      </c>
      <c r="S58" s="74">
        <f t="shared" si="34"/>
        <v>-420532.01352022728</v>
      </c>
      <c r="T58" s="74">
        <f t="shared" si="34"/>
        <v>-432831.59672874771</v>
      </c>
      <c r="U58" s="74">
        <f t="shared" si="34"/>
        <v>-78946.636868999165</v>
      </c>
      <c r="V58" s="74">
        <f t="shared" si="34"/>
        <v>-316892.4484184701</v>
      </c>
    </row>
    <row r="59" spans="1:22" ht="16" customHeight="1">
      <c r="A59" s="52" t="s">
        <v>81</v>
      </c>
      <c r="B59" s="74">
        <f t="shared" ref="B59:V59" si="35">C128-C86</f>
        <v>-10304673.777114285</v>
      </c>
      <c r="C59" s="74">
        <f t="shared" si="35"/>
        <v>-3877234.8671201956</v>
      </c>
      <c r="D59" s="74">
        <f t="shared" si="35"/>
        <v>244537.87873522707</v>
      </c>
      <c r="E59" s="74">
        <f t="shared" si="35"/>
        <v>9696389.3087193631</v>
      </c>
      <c r="F59" s="74">
        <f t="shared" si="35"/>
        <v>3350862.3459147098</v>
      </c>
      <c r="G59" s="74">
        <f t="shared" si="35"/>
        <v>-466845.53601568186</v>
      </c>
      <c r="H59" s="74">
        <f t="shared" si="35"/>
        <v>-559591.97720223863</v>
      </c>
      <c r="I59" s="74">
        <f t="shared" si="35"/>
        <v>116309.80531287655</v>
      </c>
      <c r="J59" s="74">
        <f t="shared" si="35"/>
        <v>106968.60475995898</v>
      </c>
      <c r="K59" s="74">
        <f t="shared" si="35"/>
        <v>-182520.02643177391</v>
      </c>
      <c r="L59" s="74">
        <f t="shared" si="35"/>
        <v>-37620.24918571132</v>
      </c>
      <c r="M59" s="74">
        <f t="shared" si="35"/>
        <v>-271581.36371604097</v>
      </c>
      <c r="N59" s="74">
        <f t="shared" si="35"/>
        <v>-1887442.2785721701</v>
      </c>
      <c r="O59" s="74">
        <f t="shared" si="35"/>
        <v>-537983.83164591389</v>
      </c>
      <c r="P59" s="74">
        <f t="shared" si="35"/>
        <v>-53779.639984774345</v>
      </c>
      <c r="Q59" s="74">
        <f t="shared" si="35"/>
        <v>-28152.176874122903</v>
      </c>
      <c r="R59" s="74">
        <f t="shared" si="35"/>
        <v>-29566.903077397088</v>
      </c>
      <c r="S59" s="74">
        <f t="shared" si="35"/>
        <v>-101147.05469423183</v>
      </c>
      <c r="T59" s="74">
        <f t="shared" si="35"/>
        <v>-106065.63130555372</v>
      </c>
      <c r="U59" s="74">
        <f t="shared" si="35"/>
        <v>-11837.817026523277</v>
      </c>
      <c r="V59" s="74">
        <f t="shared" si="35"/>
        <v>-78407.629389921785</v>
      </c>
    </row>
    <row r="60" spans="1:22" ht="16" customHeight="1">
      <c r="A60" s="52" t="s">
        <v>53</v>
      </c>
      <c r="B60" s="74">
        <f t="shared" ref="B60:V60" si="36">C129-C87</f>
        <v>-26271969.57150412</v>
      </c>
      <c r="C60" s="74">
        <f t="shared" si="36"/>
        <v>-9891901.2059367634</v>
      </c>
      <c r="D60" s="74">
        <f t="shared" si="36"/>
        <v>1871635.0895995628</v>
      </c>
      <c r="E60" s="74">
        <f t="shared" si="36"/>
        <v>24686149.300304201</v>
      </c>
      <c r="F60" s="74">
        <f t="shared" si="36"/>
        <v>8463131.303081261</v>
      </c>
      <c r="G60" s="74">
        <f t="shared" si="36"/>
        <v>-2639353.7461346826</v>
      </c>
      <c r="H60" s="74">
        <f t="shared" si="36"/>
        <v>-1422470.6206783275</v>
      </c>
      <c r="I60" s="74">
        <f t="shared" si="36"/>
        <v>297682.34293323924</v>
      </c>
      <c r="J60" s="74">
        <f t="shared" si="36"/>
        <v>605179.04319863033</v>
      </c>
      <c r="K60" s="74">
        <f t="shared" si="36"/>
        <v>-343127.23727386398</v>
      </c>
      <c r="L60" s="74">
        <f t="shared" si="36"/>
        <v>-102028.79763517843</v>
      </c>
      <c r="M60" s="74">
        <f t="shared" si="36"/>
        <v>-746412.45037841424</v>
      </c>
      <c r="N60" s="74">
        <f t="shared" si="36"/>
        <v>-4471323.4808512889</v>
      </c>
      <c r="O60" s="74">
        <f t="shared" si="36"/>
        <v>-1338877.238832471</v>
      </c>
      <c r="P60" s="74">
        <f t="shared" si="36"/>
        <v>-24211.590398157918</v>
      </c>
      <c r="Q60" s="74">
        <f t="shared" si="36"/>
        <v>-77821.646037091385</v>
      </c>
      <c r="R60" s="74">
        <f t="shared" si="36"/>
        <v>-94400.562341115321</v>
      </c>
      <c r="S60" s="74">
        <f t="shared" si="36"/>
        <v>-262919.12706729816</v>
      </c>
      <c r="T60" s="74">
        <f t="shared" si="36"/>
        <v>-265173.89268399891</v>
      </c>
      <c r="U60" s="74">
        <f t="shared" si="36"/>
        <v>-51729.549196553882</v>
      </c>
      <c r="V60" s="74">
        <f t="shared" si="36"/>
        <v>-173645.54232859937</v>
      </c>
    </row>
    <row r="61" spans="1:22" ht="16" customHeight="1">
      <c r="A61" s="52" t="s">
        <v>82</v>
      </c>
      <c r="B61" s="74">
        <f t="shared" ref="B61:V61" si="37">C130-C88</f>
        <v>-855073.4246559802</v>
      </c>
      <c r="C61" s="74">
        <f t="shared" si="37"/>
        <v>-315264.54969372682</v>
      </c>
      <c r="D61" s="74">
        <f t="shared" si="37"/>
        <v>-262803.06152880657</v>
      </c>
      <c r="E61" s="74">
        <f t="shared" si="37"/>
        <v>801766.01088432898</v>
      </c>
      <c r="F61" s="74">
        <f t="shared" si="37"/>
        <v>292836.24055352423</v>
      </c>
      <c r="G61" s="74">
        <f t="shared" si="37"/>
        <v>245309.25447598397</v>
      </c>
      <c r="H61" s="74">
        <f t="shared" si="37"/>
        <v>-39479.225672790555</v>
      </c>
      <c r="I61" s="74">
        <f t="shared" si="37"/>
        <v>-9244.3137943112615</v>
      </c>
      <c r="J61" s="74">
        <f t="shared" si="37"/>
        <v>-20748.036595998707</v>
      </c>
      <c r="K61" s="74">
        <f t="shared" si="37"/>
        <v>-18094.717869271</v>
      </c>
      <c r="L61" s="74">
        <f t="shared" si="37"/>
        <v>-6058.0065331326114</v>
      </c>
      <c r="M61" s="74">
        <f t="shared" si="37"/>
        <v>-31099.906530456792</v>
      </c>
      <c r="N61" s="74">
        <f t="shared" si="37"/>
        <v>-140414.5447280017</v>
      </c>
      <c r="O61" s="74">
        <f t="shared" si="37"/>
        <v>-41169.266176565987</v>
      </c>
      <c r="P61" s="74">
        <f t="shared" si="37"/>
        <v>-24521.890929308312</v>
      </c>
      <c r="Q61" s="74">
        <f t="shared" si="37"/>
        <v>-1540.1816040232079</v>
      </c>
      <c r="R61" s="74">
        <f t="shared" si="37"/>
        <v>-1185.4191884920328</v>
      </c>
      <c r="S61" s="74">
        <f t="shared" si="37"/>
        <v>-6958.9184507438549</v>
      </c>
      <c r="T61" s="74">
        <f t="shared" si="37"/>
        <v>-7091.6627555785235</v>
      </c>
      <c r="U61" s="74">
        <f t="shared" si="37"/>
        <v>-1169.6837741050849</v>
      </c>
      <c r="V61" s="74">
        <f t="shared" si="37"/>
        <v>-6348.1935478830928</v>
      </c>
    </row>
    <row r="62" spans="1:22" ht="16" customHeight="1">
      <c r="A62" s="52" t="s">
        <v>83</v>
      </c>
      <c r="B62" s="74">
        <f t="shared" ref="B62:V62" si="38">C131-C89</f>
        <v>-2309456.9176339358</v>
      </c>
      <c r="C62" s="74">
        <f t="shared" si="38"/>
        <v>-899154.75175481604</v>
      </c>
      <c r="D62" s="74">
        <f t="shared" si="38"/>
        <v>-123617.35034442629</v>
      </c>
      <c r="E62" s="74">
        <f t="shared" si="38"/>
        <v>2156404.7508219797</v>
      </c>
      <c r="F62" s="74">
        <f t="shared" si="38"/>
        <v>779888.64736639196</v>
      </c>
      <c r="G62" s="74">
        <f t="shared" si="38"/>
        <v>88662.47366145649</v>
      </c>
      <c r="H62" s="74">
        <f t="shared" si="38"/>
        <v>-103427.48025186532</v>
      </c>
      <c r="I62" s="74">
        <f t="shared" si="38"/>
        <v>23851.429357725821</v>
      </c>
      <c r="J62" s="74">
        <f t="shared" si="38"/>
        <v>-8699.9661000268097</v>
      </c>
      <c r="K62" s="74">
        <f t="shared" si="38"/>
        <v>-39818.210711102525</v>
      </c>
      <c r="L62" s="74">
        <f t="shared" si="38"/>
        <v>-11568.118480504883</v>
      </c>
      <c r="M62" s="74">
        <f t="shared" si="38"/>
        <v>-74804.14422559191</v>
      </c>
      <c r="N62" s="74">
        <f t="shared" si="38"/>
        <v>-382889.49850997608</v>
      </c>
      <c r="O62" s="74">
        <f t="shared" si="38"/>
        <v>-117838.46563966922</v>
      </c>
      <c r="P62" s="74">
        <f t="shared" si="38"/>
        <v>-24794.552378105</v>
      </c>
      <c r="Q62" s="74">
        <f t="shared" si="38"/>
        <v>-5157.780081178742</v>
      </c>
      <c r="R62" s="74">
        <f t="shared" si="38"/>
        <v>-5751.8993608634482</v>
      </c>
      <c r="S62" s="74">
        <f t="shared" si="38"/>
        <v>-19957.436111521805</v>
      </c>
      <c r="T62" s="74">
        <f t="shared" si="38"/>
        <v>-20131.954036797601</v>
      </c>
      <c r="U62" s="74">
        <f t="shared" si="38"/>
        <v>-2793.9922869167785</v>
      </c>
      <c r="V62" s="74">
        <f t="shared" si="38"/>
        <v>-15616.030432793908</v>
      </c>
    </row>
    <row r="63" spans="1:22" ht="16" customHeight="1">
      <c r="A63" s="52" t="s">
        <v>84</v>
      </c>
      <c r="B63" s="74">
        <f t="shared" ref="B63:V63" si="39">C132-C90</f>
        <v>-5804235.6030059643</v>
      </c>
      <c r="C63" s="74">
        <f t="shared" si="39"/>
        <v>-2330366.9040723885</v>
      </c>
      <c r="D63" s="74">
        <f t="shared" si="39"/>
        <v>293318.81119730411</v>
      </c>
      <c r="E63" s="74">
        <f t="shared" si="39"/>
        <v>5473061.0892571062</v>
      </c>
      <c r="F63" s="74">
        <f t="shared" si="39"/>
        <v>1998047.3687199226</v>
      </c>
      <c r="G63" s="74">
        <f t="shared" si="39"/>
        <v>-478885.62290567614</v>
      </c>
      <c r="H63" s="74">
        <f t="shared" si="39"/>
        <v>-332629.74615617213</v>
      </c>
      <c r="I63" s="74">
        <f t="shared" si="39"/>
        <v>80484.510846459496</v>
      </c>
      <c r="J63" s="74">
        <f t="shared" si="39"/>
        <v>143732.26567448978</v>
      </c>
      <c r="K63" s="74">
        <f t="shared" si="39"/>
        <v>-94621.958124311175</v>
      </c>
      <c r="L63" s="74">
        <f t="shared" si="39"/>
        <v>-19689.706545963287</v>
      </c>
      <c r="M63" s="74">
        <f t="shared" si="39"/>
        <v>-154103.38019770209</v>
      </c>
      <c r="N63" s="74">
        <f t="shared" si="39"/>
        <v>-1048088.0548716402</v>
      </c>
      <c r="O63" s="74">
        <f t="shared" si="39"/>
        <v>-319928.30627627508</v>
      </c>
      <c r="P63" s="74">
        <f t="shared" si="39"/>
        <v>-14558.269924399618</v>
      </c>
      <c r="Q63" s="74">
        <f t="shared" si="39"/>
        <v>-16475.562532422584</v>
      </c>
      <c r="R63" s="74">
        <f t="shared" si="39"/>
        <v>-18821.06972457259</v>
      </c>
      <c r="S63" s="74">
        <f t="shared" si="39"/>
        <v>-58600.015871638374</v>
      </c>
      <c r="T63" s="74">
        <f t="shared" si="39"/>
        <v>-60633.753876011004</v>
      </c>
      <c r="U63" s="74">
        <f t="shared" si="39"/>
        <v>-7408.5631654739045</v>
      </c>
      <c r="V63" s="74">
        <f t="shared" si="39"/>
        <v>-39719.580854436994</v>
      </c>
    </row>
    <row r="64" spans="1:22" ht="16" customHeight="1" thickBot="1">
      <c r="A64" s="34" t="s">
        <v>59</v>
      </c>
      <c r="B64" s="75">
        <f t="shared" ref="B64:V64" si="40">C133-C91</f>
        <v>-17995106.720109023</v>
      </c>
      <c r="C64" s="75">
        <f t="shared" si="40"/>
        <v>-6911815.5084031429</v>
      </c>
      <c r="D64" s="75">
        <f t="shared" si="40"/>
        <v>-52007.705272555351</v>
      </c>
      <c r="E64" s="75">
        <f t="shared" si="40"/>
        <v>16909027.005720362</v>
      </c>
      <c r="F64" s="75">
        <f t="shared" si="40"/>
        <v>6042956.4899670202</v>
      </c>
      <c r="G64" s="75">
        <f t="shared" si="40"/>
        <v>-326456.23335619702</v>
      </c>
      <c r="H64" s="75">
        <f t="shared" si="40"/>
        <v>-945046.06194303476</v>
      </c>
      <c r="I64" s="75">
        <f t="shared" si="40"/>
        <v>116286.28341525971</v>
      </c>
      <c r="J64" s="75">
        <f t="shared" si="40"/>
        <v>123856.61202238465</v>
      </c>
      <c r="K64" s="75">
        <f t="shared" si="40"/>
        <v>-308009.1968490351</v>
      </c>
      <c r="L64" s="75">
        <f t="shared" si="40"/>
        <v>-78575.165606818628</v>
      </c>
      <c r="M64" s="75">
        <f t="shared" si="40"/>
        <v>-531966.20822329726</v>
      </c>
      <c r="N64" s="75">
        <f t="shared" si="40"/>
        <v>-3224239.3732401207</v>
      </c>
      <c r="O64" s="75">
        <f t="shared" si="40"/>
        <v>-957518.04834307916</v>
      </c>
      <c r="P64" s="75">
        <f t="shared" si="40"/>
        <v>-135770.8663589817</v>
      </c>
      <c r="Q64" s="75">
        <f t="shared" si="40"/>
        <v>-48406.738883514714</v>
      </c>
      <c r="R64" s="75">
        <f t="shared" si="40"/>
        <v>-52804.070212014252</v>
      </c>
      <c r="S64" s="75">
        <f t="shared" si="40"/>
        <v>-176432.22005262016</v>
      </c>
      <c r="T64" s="75">
        <f t="shared" si="40"/>
        <v>-182210.59847030696</v>
      </c>
      <c r="U64" s="75">
        <f t="shared" si="40"/>
        <v>-30536.34251736509</v>
      </c>
      <c r="V64" s="75">
        <f t="shared" si="40"/>
        <v>-137179.55114888586</v>
      </c>
    </row>
    <row r="65" spans="1:23" ht="17" customHeight="1" thickTop="1">
      <c r="A65" s="7" t="s">
        <v>6</v>
      </c>
      <c r="B65" s="72">
        <f t="shared" ref="B65:V65" si="41">SUM(B45:B64)</f>
        <v>-276952930.60855925</v>
      </c>
      <c r="C65" s="72">
        <f t="shared" si="41"/>
        <v>-104437490.82898179</v>
      </c>
      <c r="D65" s="72">
        <f t="shared" si="41"/>
        <v>5191836.6325968439</v>
      </c>
      <c r="E65" s="72">
        <f t="shared" si="41"/>
        <v>260298251.55137473</v>
      </c>
      <c r="F65" s="72">
        <f t="shared" si="41"/>
        <v>90328232.126625478</v>
      </c>
      <c r="G65" s="72">
        <f t="shared" si="41"/>
        <v>-11718763.917459957</v>
      </c>
      <c r="H65" s="72">
        <f t="shared" si="41"/>
        <v>-14756167.795715028</v>
      </c>
      <c r="I65" s="72">
        <f t="shared" si="41"/>
        <v>2630548.5145108588</v>
      </c>
      <c r="J65" s="72">
        <f t="shared" si="41"/>
        <v>3307470.479077904</v>
      </c>
      <c r="K65" s="72">
        <f t="shared" si="41"/>
        <v>-4409265.1317477599</v>
      </c>
      <c r="L65" s="72">
        <f t="shared" si="41"/>
        <v>-1129328.0242343713</v>
      </c>
      <c r="M65" s="72">
        <f t="shared" si="41"/>
        <v>-7946881.4713183306</v>
      </c>
      <c r="N65" s="72">
        <f t="shared" si="41"/>
        <v>-48586196.915686615</v>
      </c>
      <c r="O65" s="72">
        <f t="shared" si="41"/>
        <v>-14232963.997051112</v>
      </c>
      <c r="P65" s="72">
        <f t="shared" si="41"/>
        <v>-1451685.4175576612</v>
      </c>
      <c r="Q65" s="72">
        <f t="shared" si="41"/>
        <v>-759035.12713918579</v>
      </c>
      <c r="R65" s="72">
        <f t="shared" si="41"/>
        <v>-860074.02027558268</v>
      </c>
      <c r="S65" s="72">
        <f t="shared" si="41"/>
        <v>-2681181.8259229939</v>
      </c>
      <c r="T65" s="72">
        <f t="shared" si="41"/>
        <v>-2772521.2788442615</v>
      </c>
      <c r="U65" s="72">
        <f t="shared" si="41"/>
        <v>-441795.69611114962</v>
      </c>
      <c r="V65" s="72">
        <f t="shared" si="41"/>
        <v>-2001760.3884492237</v>
      </c>
    </row>
    <row r="66" spans="1:23">
      <c r="A66" s="7" t="s">
        <v>106</v>
      </c>
      <c r="B66" s="72">
        <f>SUM($B$65:B65)</f>
        <v>-276952930.60855925</v>
      </c>
      <c r="C66" s="72">
        <f>SUM($B$65:C65)</f>
        <v>-381390421.43754101</v>
      </c>
      <c r="D66" s="72">
        <f>SUM($B$65:D65)</f>
        <v>-376198584.80494416</v>
      </c>
      <c r="E66" s="72">
        <f>SUM($B$65:E65)</f>
        <v>-115900333.25356942</v>
      </c>
      <c r="F66" s="72">
        <f>SUM($B$65:F65)</f>
        <v>-25572101.126943946</v>
      </c>
      <c r="G66" s="72">
        <f>SUM($B$65:G65)</f>
        <v>-37290865.044403903</v>
      </c>
      <c r="H66" s="72">
        <f>SUM($B$65:H65)</f>
        <v>-52047032.84011893</v>
      </c>
      <c r="I66" s="72">
        <f>SUM($B$65:I65)</f>
        <v>-49416484.325608075</v>
      </c>
      <c r="J66" s="72">
        <f>SUM($B$65:J65)</f>
        <v>-46109013.846530169</v>
      </c>
      <c r="K66" s="72">
        <f>SUM($B$65:K65)</f>
        <v>-50518278.978277929</v>
      </c>
      <c r="L66" s="72">
        <f>SUM($B$65:L65)</f>
        <v>-51647607.002512299</v>
      </c>
      <c r="M66" s="72">
        <f>SUM($B$65:M65)</f>
        <v>-59594488.473830625</v>
      </c>
      <c r="N66" s="72">
        <f>SUM($B$65:N65)</f>
        <v>-108180685.38951725</v>
      </c>
      <c r="O66" s="72">
        <f>SUM($B$65:O65)</f>
        <v>-122413649.38656837</v>
      </c>
      <c r="P66" s="72">
        <f>SUM($B$65:P65)</f>
        <v>-123865334.80412602</v>
      </c>
      <c r="Q66" s="72">
        <f>SUM($B$65:Q65)</f>
        <v>-124624369.93126521</v>
      </c>
      <c r="R66" s="72">
        <f>SUM($B$65:R65)</f>
        <v>-125484443.95154078</v>
      </c>
      <c r="S66" s="72">
        <f>SUM($B$65:S65)</f>
        <v>-128165625.77746378</v>
      </c>
      <c r="T66" s="72">
        <f>SUM($B$65:T65)</f>
        <v>-130938147.05630805</v>
      </c>
      <c r="U66" s="72">
        <f>SUM($B$65:U65)</f>
        <v>-131379942.75241919</v>
      </c>
      <c r="V66" s="72">
        <f>SUM($B$65:V65)</f>
        <v>-133381703.14086841</v>
      </c>
    </row>
    <row r="70" spans="1:23" ht="26" customHeight="1">
      <c r="A70" s="138" t="s">
        <v>108</v>
      </c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>
      <c r="A71" s="111" t="s">
        <v>109</v>
      </c>
      <c r="B71" s="112" t="s">
        <v>30</v>
      </c>
      <c r="C71" s="13">
        <v>43951</v>
      </c>
      <c r="D71" s="13">
        <v>43982</v>
      </c>
      <c r="E71" s="13">
        <v>44012</v>
      </c>
      <c r="F71" s="13">
        <v>44043</v>
      </c>
      <c r="G71" s="13">
        <v>44074</v>
      </c>
      <c r="H71" s="13">
        <v>44104</v>
      </c>
      <c r="I71" s="13">
        <v>44135</v>
      </c>
      <c r="J71" s="13">
        <v>44165</v>
      </c>
      <c r="K71" s="14">
        <v>44196</v>
      </c>
      <c r="L71" s="13">
        <v>44227</v>
      </c>
      <c r="M71" s="14">
        <v>44255</v>
      </c>
      <c r="N71" s="13">
        <v>44286</v>
      </c>
      <c r="O71" s="14">
        <v>44316</v>
      </c>
      <c r="P71" s="13">
        <v>44347</v>
      </c>
      <c r="Q71" s="14">
        <v>44377</v>
      </c>
      <c r="R71" s="13">
        <v>44408</v>
      </c>
      <c r="S71" s="14">
        <v>44439</v>
      </c>
      <c r="T71" s="13">
        <v>44469</v>
      </c>
      <c r="U71" s="13">
        <v>44500</v>
      </c>
      <c r="V71" s="14">
        <v>44530</v>
      </c>
      <c r="W71" s="13">
        <v>44561</v>
      </c>
    </row>
    <row r="72" spans="1:23">
      <c r="A72" s="111" t="s">
        <v>110</v>
      </c>
      <c r="B72" s="111" t="s">
        <v>60</v>
      </c>
      <c r="C72" s="76">
        <v>12160812.0405799</v>
      </c>
      <c r="D72" s="76">
        <v>4527223.3893685415</v>
      </c>
      <c r="E72" s="76">
        <v>112784.5670332773</v>
      </c>
      <c r="F72" s="76">
        <v>101766.4317446459</v>
      </c>
      <c r="G72" s="76">
        <v>135856.1516531173</v>
      </c>
      <c r="H72" s="76">
        <v>572249.44721915608</v>
      </c>
      <c r="I72" s="76">
        <v>687418.56632545742</v>
      </c>
      <c r="J72" s="76">
        <v>-58954.572888232811</v>
      </c>
      <c r="K72" s="76">
        <v>546115.8121636</v>
      </c>
      <c r="L72" s="76">
        <v>1516260.338922427</v>
      </c>
      <c r="M72" s="76">
        <v>260643.66610592211</v>
      </c>
      <c r="N72" s="76">
        <v>1939204.3668689081</v>
      </c>
      <c r="O72" s="76">
        <v>15009396.08737311</v>
      </c>
      <c r="P72" s="76">
        <v>4382798.7246265681</v>
      </c>
      <c r="Q72" s="76">
        <v>363180.1985124271</v>
      </c>
      <c r="R72" s="76">
        <v>190834.94956660911</v>
      </c>
      <c r="S72" s="76">
        <v>191682.09801910081</v>
      </c>
      <c r="T72" s="76">
        <v>722898.61979833432</v>
      </c>
      <c r="U72" s="76">
        <v>784912.44333914283</v>
      </c>
      <c r="V72" s="76">
        <v>29082.028565291112</v>
      </c>
      <c r="W72" s="76">
        <v>640744.61891582247</v>
      </c>
    </row>
    <row r="73" spans="1:23">
      <c r="A73" s="111" t="s">
        <v>110</v>
      </c>
      <c r="B73" s="111" t="s">
        <v>71</v>
      </c>
      <c r="C73" s="76">
        <v>1991580.5235743879</v>
      </c>
      <c r="D73" s="76">
        <v>731006.41840786347</v>
      </c>
      <c r="E73" s="76">
        <v>323539.43925549171</v>
      </c>
      <c r="F73" s="76">
        <v>10205.476979192041</v>
      </c>
      <c r="G73" s="76">
        <v>7855.095998131028</v>
      </c>
      <c r="H73" s="76">
        <v>83729.428440658434</v>
      </c>
      <c r="I73" s="76">
        <v>101888.08162977009</v>
      </c>
      <c r="J73" s="76">
        <v>1957.166282782943</v>
      </c>
      <c r="K73" s="76">
        <v>95056.230779923208</v>
      </c>
      <c r="L73" s="76">
        <v>300531.00325148582</v>
      </c>
      <c r="M73" s="76">
        <v>66986.434975206692</v>
      </c>
      <c r="N73" s="76">
        <v>407989.69711856078</v>
      </c>
      <c r="O73" s="76">
        <v>2262971.8539445731</v>
      </c>
      <c r="P73" s="76">
        <v>654107.94216314005</v>
      </c>
      <c r="Q73" s="76">
        <v>217830.3868111225</v>
      </c>
      <c r="R73" s="76">
        <v>28768.274739652348</v>
      </c>
      <c r="S73" s="76">
        <v>24604.26601183875</v>
      </c>
      <c r="T73" s="76">
        <v>114929.8570984797</v>
      </c>
      <c r="U73" s="76">
        <v>120684.70804725611</v>
      </c>
      <c r="V73" s="76">
        <v>13711.391598994571</v>
      </c>
      <c r="W73" s="76">
        <v>104942.2989497706</v>
      </c>
    </row>
    <row r="74" spans="1:23">
      <c r="A74" s="111" t="s">
        <v>110</v>
      </c>
      <c r="B74" s="111" t="s">
        <v>72</v>
      </c>
      <c r="C74" s="76">
        <v>6289372.292888673</v>
      </c>
      <c r="D74" s="76">
        <v>2285535.9085400128</v>
      </c>
      <c r="E74" s="76">
        <v>108426.9067304081</v>
      </c>
      <c r="F74" s="76">
        <v>75842.722566818484</v>
      </c>
      <c r="G74" s="76">
        <v>122293.10936750899</v>
      </c>
      <c r="H74" s="76">
        <v>363782.63878281403</v>
      </c>
      <c r="I74" s="76">
        <v>390093.98692507262</v>
      </c>
      <c r="J74" s="76">
        <v>64510.518061681338</v>
      </c>
      <c r="K74" s="76">
        <v>225615.6071644926</v>
      </c>
      <c r="L74" s="76">
        <v>628377.24198844202</v>
      </c>
      <c r="M74" s="76">
        <v>163956.9198860316</v>
      </c>
      <c r="N74" s="76">
        <v>1131505.464251911</v>
      </c>
      <c r="O74" s="76">
        <v>6828871.904299546</v>
      </c>
      <c r="P74" s="76">
        <v>1996808.801194574</v>
      </c>
      <c r="Q74" s="76">
        <v>220264.93112988819</v>
      </c>
      <c r="R74" s="76">
        <v>111658.99854795021</v>
      </c>
      <c r="S74" s="76">
        <v>124321.25621527759</v>
      </c>
      <c r="T74" s="76">
        <v>390235.55359953979</v>
      </c>
      <c r="U74" s="76">
        <v>397552.22949953168</v>
      </c>
      <c r="V74" s="76">
        <v>69944.302924511401</v>
      </c>
      <c r="W74" s="76">
        <v>277984.81333431252</v>
      </c>
    </row>
    <row r="75" spans="1:23">
      <c r="A75" s="111" t="s">
        <v>110</v>
      </c>
      <c r="B75" s="111" t="s">
        <v>40</v>
      </c>
      <c r="C75" s="76">
        <v>26113182.684414379</v>
      </c>
      <c r="D75" s="76">
        <v>9062694.2316422146</v>
      </c>
      <c r="E75" s="76">
        <v>-12769.1920421092</v>
      </c>
      <c r="F75" s="76">
        <v>311471.1595520096</v>
      </c>
      <c r="G75" s="76">
        <v>431892.96702385589</v>
      </c>
      <c r="H75" s="76">
        <v>1438145.95218749</v>
      </c>
      <c r="I75" s="76">
        <v>1596341.6020964121</v>
      </c>
      <c r="J75" s="76">
        <v>99022.489501854201</v>
      </c>
      <c r="K75" s="76">
        <v>973072.68551322538</v>
      </c>
      <c r="L75" s="76">
        <v>2869267.5031774058</v>
      </c>
      <c r="M75" s="76">
        <v>581173.81049919897</v>
      </c>
      <c r="N75" s="76">
        <v>4149738.9654375701</v>
      </c>
      <c r="O75" s="76">
        <v>29632554.562301949</v>
      </c>
      <c r="P75" s="76">
        <v>8112273.9969104631</v>
      </c>
      <c r="Q75" s="76">
        <v>636816.70739955688</v>
      </c>
      <c r="R75" s="76">
        <v>468287.25493879651</v>
      </c>
      <c r="S75" s="76">
        <v>490029.9867837833</v>
      </c>
      <c r="T75" s="76">
        <v>1587563.110438844</v>
      </c>
      <c r="U75" s="76">
        <v>1669935.9536186941</v>
      </c>
      <c r="V75" s="76">
        <v>199241.2149083447</v>
      </c>
      <c r="W75" s="76">
        <v>1211376.531523698</v>
      </c>
    </row>
    <row r="76" spans="1:23">
      <c r="A76" s="111" t="s">
        <v>110</v>
      </c>
      <c r="B76" s="111" t="s">
        <v>73</v>
      </c>
      <c r="C76" s="76">
        <v>1135394.2374630619</v>
      </c>
      <c r="D76" s="76">
        <v>449604.70769931981</v>
      </c>
      <c r="E76" s="76">
        <v>-73379.853201105783</v>
      </c>
      <c r="F76" s="76">
        <v>18917.916135234049</v>
      </c>
      <c r="G76" s="76">
        <v>39682.793433160186</v>
      </c>
      <c r="H76" s="76">
        <v>81925.46748927841</v>
      </c>
      <c r="I76" s="76">
        <v>85513.351068819102</v>
      </c>
      <c r="J76" s="76">
        <v>30482.09399263938</v>
      </c>
      <c r="K76" s="76">
        <v>32679.926256133549</v>
      </c>
      <c r="L76" s="76">
        <v>87989.102620510967</v>
      </c>
      <c r="M76" s="76">
        <v>30735.096432522951</v>
      </c>
      <c r="N76" s="76">
        <v>236240.29555882889</v>
      </c>
      <c r="O76" s="76">
        <v>1299040.004126885</v>
      </c>
      <c r="P76" s="76">
        <v>425918.60924885678</v>
      </c>
      <c r="Q76" s="76">
        <v>-8143.2121125449466</v>
      </c>
      <c r="R76" s="76">
        <v>25457.719967314071</v>
      </c>
      <c r="S76" s="76">
        <v>33637.303455333757</v>
      </c>
      <c r="T76" s="76">
        <v>87311.811797630042</v>
      </c>
      <c r="U76" s="76">
        <v>87427.880651514206</v>
      </c>
      <c r="V76" s="76">
        <v>25022.280539696869</v>
      </c>
      <c r="W76" s="76">
        <v>54067.268616881483</v>
      </c>
    </row>
    <row r="77" spans="1:23">
      <c r="A77" s="111" t="s">
        <v>110</v>
      </c>
      <c r="B77" s="111" t="s">
        <v>74</v>
      </c>
      <c r="C77" s="76">
        <v>8359585.6060356563</v>
      </c>
      <c r="D77" s="76">
        <v>3292528.780049528</v>
      </c>
      <c r="E77" s="76">
        <v>-769587.84775963938</v>
      </c>
      <c r="F77" s="76">
        <v>163089.91103504979</v>
      </c>
      <c r="G77" s="76">
        <v>320802.63752594922</v>
      </c>
      <c r="H77" s="76">
        <v>561115.99132167466</v>
      </c>
      <c r="I77" s="76">
        <v>559060.39569290285</v>
      </c>
      <c r="J77" s="76">
        <v>155261.84872557939</v>
      </c>
      <c r="K77" s="76">
        <v>214899.35758148989</v>
      </c>
      <c r="L77" s="76">
        <v>544942.09729747986</v>
      </c>
      <c r="M77" s="76">
        <v>203811.20262428821</v>
      </c>
      <c r="N77" s="76">
        <v>1590725.206968521</v>
      </c>
      <c r="O77" s="76">
        <v>8183096.9299622169</v>
      </c>
      <c r="P77" s="76">
        <v>2669438.866621885</v>
      </c>
      <c r="Q77" s="76">
        <v>-184283.9478115513</v>
      </c>
      <c r="R77" s="76">
        <v>162861.58634277451</v>
      </c>
      <c r="S77" s="76">
        <v>214473.7549525197</v>
      </c>
      <c r="T77" s="76">
        <v>516572.46284970368</v>
      </c>
      <c r="U77" s="76">
        <v>505160.30347617628</v>
      </c>
      <c r="V77" s="76">
        <v>117184.80544391389</v>
      </c>
      <c r="W77" s="76">
        <v>283230.81562467408</v>
      </c>
    </row>
    <row r="78" spans="1:23">
      <c r="A78" s="111" t="s">
        <v>110</v>
      </c>
      <c r="B78" s="111" t="s">
        <v>43</v>
      </c>
      <c r="C78" s="76">
        <v>15357121.16515437</v>
      </c>
      <c r="D78" s="76">
        <v>5784318.0603805101</v>
      </c>
      <c r="E78" s="76">
        <v>-176498.55322263369</v>
      </c>
      <c r="F78" s="76">
        <v>207909.15356941879</v>
      </c>
      <c r="G78" s="76">
        <v>373435.87128073792</v>
      </c>
      <c r="H78" s="76">
        <v>926043.64138732629</v>
      </c>
      <c r="I78" s="76">
        <v>975355.35910967132</v>
      </c>
      <c r="J78" s="76">
        <v>197124.4299230059</v>
      </c>
      <c r="K78" s="76">
        <v>476039.86794211541</v>
      </c>
      <c r="L78" s="76">
        <v>1325851.6484758679</v>
      </c>
      <c r="M78" s="76">
        <v>382006.58808635559</v>
      </c>
      <c r="N78" s="76">
        <v>2825594.6423648451</v>
      </c>
      <c r="O78" s="76">
        <v>16265060.38653772</v>
      </c>
      <c r="P78" s="76">
        <v>5007211.9152937662</v>
      </c>
      <c r="Q78" s="76">
        <v>317281.06943601847</v>
      </c>
      <c r="R78" s="76">
        <v>273723.52142907522</v>
      </c>
      <c r="S78" s="76">
        <v>324819.17686240061</v>
      </c>
      <c r="T78" s="76">
        <v>949391.23446045292</v>
      </c>
      <c r="U78" s="76">
        <v>954722.89268873364</v>
      </c>
      <c r="V78" s="76">
        <v>183800.04280687121</v>
      </c>
      <c r="W78" s="76">
        <v>619512.31707140629</v>
      </c>
    </row>
    <row r="79" spans="1:23">
      <c r="A79" s="111" t="s">
        <v>110</v>
      </c>
      <c r="B79" s="111" t="s">
        <v>75</v>
      </c>
      <c r="C79" s="76">
        <v>4174959.8058655239</v>
      </c>
      <c r="D79" s="76">
        <v>1325958.973257808</v>
      </c>
      <c r="E79" s="76">
        <v>-49521.590794049982</v>
      </c>
      <c r="F79" s="76">
        <v>41859.685590494897</v>
      </c>
      <c r="G79" s="76">
        <v>90069.829840315419</v>
      </c>
      <c r="H79" s="76">
        <v>167037.0934634532</v>
      </c>
      <c r="I79" s="76">
        <v>241230.45050814399</v>
      </c>
      <c r="J79" s="76">
        <v>-19134.139354790441</v>
      </c>
      <c r="K79" s="76">
        <v>204277.1485282467</v>
      </c>
      <c r="L79" s="76">
        <v>423867.65956138971</v>
      </c>
      <c r="M79" s="76">
        <v>67670.934623048335</v>
      </c>
      <c r="N79" s="76">
        <v>713534.93030098383</v>
      </c>
      <c r="O79" s="76">
        <v>4915959.4757870845</v>
      </c>
      <c r="P79" s="76">
        <v>1210941.5471474391</v>
      </c>
      <c r="Q79" s="76">
        <v>31963.795759169821</v>
      </c>
      <c r="R79" s="76">
        <v>62235.452060170879</v>
      </c>
      <c r="S79" s="76">
        <v>84026.037396579108</v>
      </c>
      <c r="T79" s="76">
        <v>217056.98132703829</v>
      </c>
      <c r="U79" s="76">
        <v>261769.11060865989</v>
      </c>
      <c r="V79" s="76">
        <v>13586.250024577301</v>
      </c>
      <c r="W79" s="76">
        <v>221372.54763007211</v>
      </c>
    </row>
    <row r="80" spans="1:23">
      <c r="A80" s="111" t="s">
        <v>110</v>
      </c>
      <c r="B80" s="111" t="s">
        <v>76</v>
      </c>
      <c r="C80" s="76">
        <v>8066101.9953763066</v>
      </c>
      <c r="D80" s="76">
        <v>2991997.4603822818</v>
      </c>
      <c r="E80" s="76">
        <v>937838.59500790655</v>
      </c>
      <c r="F80" s="76">
        <v>69987.453126440494</v>
      </c>
      <c r="G80" s="76">
        <v>103873.9024182571</v>
      </c>
      <c r="H80" s="76">
        <v>405714.16512059461</v>
      </c>
      <c r="I80" s="76">
        <v>433149.68205005821</v>
      </c>
      <c r="J80" s="76">
        <v>76189.832758012039</v>
      </c>
      <c r="K80" s="76">
        <v>305781.9621085758</v>
      </c>
      <c r="L80" s="76">
        <v>786165.4895326324</v>
      </c>
      <c r="M80" s="76">
        <v>262683.37817208632</v>
      </c>
      <c r="N80" s="76">
        <v>1621163.0471970669</v>
      </c>
      <c r="O80" s="76">
        <v>8127187.5782682151</v>
      </c>
      <c r="P80" s="76">
        <v>2503834.4930764711</v>
      </c>
      <c r="Q80" s="76">
        <v>662333.06264769239</v>
      </c>
      <c r="R80" s="76">
        <v>117418.4924917114</v>
      </c>
      <c r="S80" s="76">
        <v>122211.06455554201</v>
      </c>
      <c r="T80" s="76">
        <v>445341.47928622499</v>
      </c>
      <c r="U80" s="76">
        <v>438006.23734048818</v>
      </c>
      <c r="V80" s="76">
        <v>79914.796547620805</v>
      </c>
      <c r="W80" s="76">
        <v>313709.13988658879</v>
      </c>
    </row>
    <row r="81" spans="1:23">
      <c r="A81" s="111" t="s">
        <v>110</v>
      </c>
      <c r="B81" s="111" t="s">
        <v>45</v>
      </c>
      <c r="C81" s="76">
        <v>20353471.536405701</v>
      </c>
      <c r="D81" s="76">
        <v>7144329.04930331</v>
      </c>
      <c r="E81" s="76">
        <v>-736845.71364298696</v>
      </c>
      <c r="F81" s="76">
        <v>234170.29659401099</v>
      </c>
      <c r="G81" s="76">
        <v>363631.11315066612</v>
      </c>
      <c r="H81" s="76">
        <v>1048825.0138899439</v>
      </c>
      <c r="I81" s="76">
        <v>1254993.58504474</v>
      </c>
      <c r="J81" s="76">
        <v>-75887.655323239975</v>
      </c>
      <c r="K81" s="76">
        <v>839611.62266194902</v>
      </c>
      <c r="L81" s="76">
        <v>2284872.8384968978</v>
      </c>
      <c r="M81" s="76">
        <v>391205.50416658341</v>
      </c>
      <c r="N81" s="76">
        <v>3025683.403265439</v>
      </c>
      <c r="O81" s="76">
        <v>24862436.63641433</v>
      </c>
      <c r="P81" s="76">
        <v>6853301.3581626508</v>
      </c>
      <c r="Q81" s="76">
        <v>13201.41308211969</v>
      </c>
      <c r="R81" s="76">
        <v>361835.6688319284</v>
      </c>
      <c r="S81" s="76">
        <v>406625.26929444558</v>
      </c>
      <c r="T81" s="76">
        <v>1236024.4551773979</v>
      </c>
      <c r="U81" s="76">
        <v>1363527.3869044471</v>
      </c>
      <c r="V81" s="76">
        <v>57055.339061144143</v>
      </c>
      <c r="W81" s="76">
        <v>1039976.411068224</v>
      </c>
    </row>
    <row r="82" spans="1:23">
      <c r="A82" s="111" t="s">
        <v>110</v>
      </c>
      <c r="B82" s="111" t="s">
        <v>77</v>
      </c>
      <c r="C82" s="76">
        <v>6089808.8744676942</v>
      </c>
      <c r="D82" s="76">
        <v>2295979.3807988539</v>
      </c>
      <c r="E82" s="76">
        <v>1210560.0523862869</v>
      </c>
      <c r="F82" s="76">
        <v>37536.599970201038</v>
      </c>
      <c r="G82" s="76">
        <v>60970.56410728948</v>
      </c>
      <c r="H82" s="76">
        <v>249840.9899887002</v>
      </c>
      <c r="I82" s="76">
        <v>281149.5865520502</v>
      </c>
      <c r="J82" s="76">
        <v>43325.516262412282</v>
      </c>
      <c r="K82" s="76">
        <v>265137.10960857401</v>
      </c>
      <c r="L82" s="76">
        <v>651458.01283154695</v>
      </c>
      <c r="M82" s="76">
        <v>231096.54071762849</v>
      </c>
      <c r="N82" s="76">
        <v>1316827.27263474</v>
      </c>
      <c r="O82" s="76">
        <v>5660994.151179282</v>
      </c>
      <c r="P82" s="76">
        <v>1775157.6226944679</v>
      </c>
      <c r="Q82" s="76">
        <v>647672.11299602874</v>
      </c>
      <c r="R82" s="76">
        <v>73192.735007395691</v>
      </c>
      <c r="S82" s="76">
        <v>75354.512058394073</v>
      </c>
      <c r="T82" s="76">
        <v>292225.8754807759</v>
      </c>
      <c r="U82" s="76">
        <v>283457.14134849928</v>
      </c>
      <c r="V82" s="76">
        <v>49732.033779143909</v>
      </c>
      <c r="W82" s="76">
        <v>220896.9676011008</v>
      </c>
    </row>
    <row r="83" spans="1:23">
      <c r="A83" s="111" t="s">
        <v>110</v>
      </c>
      <c r="B83" s="111" t="s">
        <v>78</v>
      </c>
      <c r="C83" s="76">
        <v>4377426.9344762499</v>
      </c>
      <c r="D83" s="76">
        <v>1665187.793056774</v>
      </c>
      <c r="E83" s="76">
        <v>-84764.54987186339</v>
      </c>
      <c r="F83" s="76">
        <v>59862.74524926173</v>
      </c>
      <c r="G83" s="76">
        <v>118133.168490104</v>
      </c>
      <c r="H83" s="76">
        <v>271654.3698905069</v>
      </c>
      <c r="I83" s="76">
        <v>290062.44156632351</v>
      </c>
      <c r="J83" s="76">
        <v>68616.198893691166</v>
      </c>
      <c r="K83" s="76">
        <v>135720.6041392427</v>
      </c>
      <c r="L83" s="76">
        <v>358729.33665971749</v>
      </c>
      <c r="M83" s="76">
        <v>110024.97195186801</v>
      </c>
      <c r="N83" s="76">
        <v>854694.21330447844</v>
      </c>
      <c r="O83" s="76">
        <v>4735790.4174836213</v>
      </c>
      <c r="P83" s="76">
        <v>1493296.6922188399</v>
      </c>
      <c r="Q83" s="76">
        <v>74879.345354465826</v>
      </c>
      <c r="R83" s="76">
        <v>80405.662672542414</v>
      </c>
      <c r="S83" s="76">
        <v>100123.54436259939</v>
      </c>
      <c r="T83" s="76">
        <v>284135.47585526842</v>
      </c>
      <c r="U83" s="76">
        <v>287021.24159044772</v>
      </c>
      <c r="V83" s="76">
        <v>60941.88830372168</v>
      </c>
      <c r="W83" s="76">
        <v>185894.76101084621</v>
      </c>
    </row>
    <row r="84" spans="1:23">
      <c r="A84" s="111" t="s">
        <v>110</v>
      </c>
      <c r="B84" s="111" t="s">
        <v>79</v>
      </c>
      <c r="C84" s="76">
        <v>67282863.425253451</v>
      </c>
      <c r="D84" s="76">
        <v>24232844.115972579</v>
      </c>
      <c r="E84" s="76">
        <v>2797967.8423897089</v>
      </c>
      <c r="F84" s="76">
        <v>737675.46296901489</v>
      </c>
      <c r="G84" s="76">
        <v>1327072.491945856</v>
      </c>
      <c r="H84" s="76">
        <v>3655755.4895292772</v>
      </c>
      <c r="I84" s="76">
        <v>4041592.531726765</v>
      </c>
      <c r="J84" s="76">
        <v>813511.93842054671</v>
      </c>
      <c r="K84" s="76">
        <v>2672071.0069970302</v>
      </c>
      <c r="L84" s="76">
        <v>6486028.5169892265</v>
      </c>
      <c r="M84" s="76">
        <v>1892975.115987903</v>
      </c>
      <c r="N84" s="76">
        <v>12977960.99289092</v>
      </c>
      <c r="O84" s="76">
        <v>72194455.887478948</v>
      </c>
      <c r="P84" s="76">
        <v>21114055.14459379</v>
      </c>
      <c r="Q84" s="76">
        <v>3121831.3722929861</v>
      </c>
      <c r="R84" s="76">
        <v>1138381.399874863</v>
      </c>
      <c r="S84" s="76">
        <v>1316317.3828035439</v>
      </c>
      <c r="T84" s="76">
        <v>4053880.0171950511</v>
      </c>
      <c r="U84" s="76">
        <v>4168370.397468186</v>
      </c>
      <c r="V84" s="76">
        <v>816604.36733091751</v>
      </c>
      <c r="W84" s="76">
        <v>3052634.2576214899</v>
      </c>
    </row>
    <row r="85" spans="1:23">
      <c r="A85" s="111" t="s">
        <v>110</v>
      </c>
      <c r="B85" s="111" t="s">
        <v>80</v>
      </c>
      <c r="C85" s="76">
        <v>43947459.83957579</v>
      </c>
      <c r="D85" s="76">
        <v>16102598.18529816</v>
      </c>
      <c r="E85" s="76">
        <v>1032658.82800003</v>
      </c>
      <c r="F85" s="76">
        <v>483477.76462887652</v>
      </c>
      <c r="G85" s="76">
        <v>806546.38148438476</v>
      </c>
      <c r="H85" s="76">
        <v>2473742.8557161381</v>
      </c>
      <c r="I85" s="76">
        <v>2714068.5652540131</v>
      </c>
      <c r="J85" s="76">
        <v>470700.34825184871</v>
      </c>
      <c r="K85" s="76">
        <v>1726345.392421246</v>
      </c>
      <c r="L85" s="76">
        <v>4556151.1067843232</v>
      </c>
      <c r="M85" s="76">
        <v>1180283.0374184281</v>
      </c>
      <c r="N85" s="76">
        <v>8121897.6221493967</v>
      </c>
      <c r="O85" s="76">
        <v>49567515.357598603</v>
      </c>
      <c r="P85" s="76">
        <v>14598513.22029472</v>
      </c>
      <c r="Q85" s="76">
        <v>1712163.4817288469</v>
      </c>
      <c r="R85" s="76">
        <v>781478.55770809785</v>
      </c>
      <c r="S85" s="76">
        <v>875401.65636949055</v>
      </c>
      <c r="T85" s="76">
        <v>2803546.7568015102</v>
      </c>
      <c r="U85" s="76">
        <v>2885543.9781916528</v>
      </c>
      <c r="V85" s="76">
        <v>526310.91245999478</v>
      </c>
      <c r="W85" s="76">
        <v>2112616.3227898041</v>
      </c>
    </row>
    <row r="86" spans="1:23">
      <c r="A86" s="111" t="s">
        <v>110</v>
      </c>
      <c r="B86" s="111" t="s">
        <v>81</v>
      </c>
      <c r="C86" s="76">
        <v>10901222.201231049</v>
      </c>
      <c r="D86" s="76">
        <v>3905378.3843088239</v>
      </c>
      <c r="E86" s="76">
        <v>137768.49134137281</v>
      </c>
      <c r="F86" s="76">
        <v>114710.67238858039</v>
      </c>
      <c r="G86" s="76">
        <v>163978.19996323119</v>
      </c>
      <c r="H86" s="76">
        <v>590837.17822291737</v>
      </c>
      <c r="I86" s="76">
        <v>662831.58235196106</v>
      </c>
      <c r="J86" s="76">
        <v>31270.574654031559</v>
      </c>
      <c r="K86" s="76">
        <v>424784.85564066662</v>
      </c>
      <c r="L86" s="76">
        <v>1216800.1762118279</v>
      </c>
      <c r="M86" s="76">
        <v>250801.66123807541</v>
      </c>
      <c r="N86" s="76">
        <v>1810542.424773609</v>
      </c>
      <c r="O86" s="76">
        <v>12582948.523814481</v>
      </c>
      <c r="P86" s="76">
        <v>3586558.8776394268</v>
      </c>
      <c r="Q86" s="76">
        <v>358530.93323182833</v>
      </c>
      <c r="R86" s="76">
        <v>187681.17916081991</v>
      </c>
      <c r="S86" s="76">
        <v>197112.68718264709</v>
      </c>
      <c r="T86" s="76">
        <v>674313.69796154532</v>
      </c>
      <c r="U86" s="76">
        <v>707104.20870369149</v>
      </c>
      <c r="V86" s="76">
        <v>78918.780176821791</v>
      </c>
      <c r="W86" s="76">
        <v>522717.52926614537</v>
      </c>
    </row>
    <row r="87" spans="1:23">
      <c r="A87" s="111" t="s">
        <v>110</v>
      </c>
      <c r="B87" s="111" t="s">
        <v>53</v>
      </c>
      <c r="C87" s="76">
        <v>27883439.840842109</v>
      </c>
      <c r="D87" s="76">
        <v>10217161.408859881</v>
      </c>
      <c r="E87" s="76">
        <v>-1027378.945052537</v>
      </c>
      <c r="F87" s="76">
        <v>408946.55645369942</v>
      </c>
      <c r="G87" s="76">
        <v>732313.9648926321</v>
      </c>
      <c r="H87" s="76">
        <v>1714712.695587399</v>
      </c>
      <c r="I87" s="76">
        <v>1790522.521486657</v>
      </c>
      <c r="J87" s="76">
        <v>361400.22547012969</v>
      </c>
      <c r="K87" s="76">
        <v>938062.38283002877</v>
      </c>
      <c r="L87" s="76">
        <v>2287514.915159096</v>
      </c>
      <c r="M87" s="76">
        <v>680191.98423452303</v>
      </c>
      <c r="N87" s="76">
        <v>4976083.0025227601</v>
      </c>
      <c r="O87" s="76">
        <v>29808823.20567527</v>
      </c>
      <c r="P87" s="76">
        <v>8925848.2588831391</v>
      </c>
      <c r="Q87" s="76">
        <v>161410.60265438611</v>
      </c>
      <c r="R87" s="76">
        <v>518810.97358060908</v>
      </c>
      <c r="S87" s="76">
        <v>629337.08227410237</v>
      </c>
      <c r="T87" s="76">
        <v>1752794.1804486481</v>
      </c>
      <c r="U87" s="76">
        <v>1767825.951226657</v>
      </c>
      <c r="V87" s="76">
        <v>344863.66131035949</v>
      </c>
      <c r="W87" s="76">
        <v>1157636.9488573261</v>
      </c>
    </row>
    <row r="88" spans="1:23">
      <c r="A88" s="111" t="s">
        <v>110</v>
      </c>
      <c r="B88" s="111" t="s">
        <v>82</v>
      </c>
      <c r="C88" s="76">
        <v>889941.91492688295</v>
      </c>
      <c r="D88" s="76">
        <v>318771.50280535949</v>
      </c>
      <c r="E88" s="76">
        <v>305445.75033084297</v>
      </c>
      <c r="F88" s="76">
        <v>-818.28745013430103</v>
      </c>
      <c r="G88" s="76">
        <v>-5941.8880287005813</v>
      </c>
      <c r="H88" s="76">
        <v>29591.92082177474</v>
      </c>
      <c r="I88" s="76">
        <v>38742.766967669682</v>
      </c>
      <c r="J88" s="76">
        <v>3896.6145684807379</v>
      </c>
      <c r="K88" s="76">
        <v>47380.765335595977</v>
      </c>
      <c r="L88" s="76">
        <v>120631.4524618064</v>
      </c>
      <c r="M88" s="76">
        <v>40386.710220884073</v>
      </c>
      <c r="N88" s="76">
        <v>207332.71020304499</v>
      </c>
      <c r="O88" s="76">
        <v>936096.96485334425</v>
      </c>
      <c r="P88" s="76">
        <v>274461.7745104403</v>
      </c>
      <c r="Q88" s="76">
        <v>163479.27286205531</v>
      </c>
      <c r="R88" s="76">
        <v>10267.877360154729</v>
      </c>
      <c r="S88" s="76">
        <v>7902.7945899468832</v>
      </c>
      <c r="T88" s="76">
        <v>46392.789671625622</v>
      </c>
      <c r="U88" s="76">
        <v>47277.75170385684</v>
      </c>
      <c r="V88" s="76">
        <v>7797.8918273672316</v>
      </c>
      <c r="W88" s="76">
        <v>42321.290319220563</v>
      </c>
    </row>
    <row r="89" spans="1:23">
      <c r="A89" s="111" t="s">
        <v>110</v>
      </c>
      <c r="B89" s="111" t="s">
        <v>83</v>
      </c>
      <c r="C89" s="76">
        <v>2420124.729501151</v>
      </c>
      <c r="D89" s="76">
        <v>907670.33566821157</v>
      </c>
      <c r="E89" s="76">
        <v>220039.54305782539</v>
      </c>
      <c r="F89" s="76">
        <v>21707.50572905732</v>
      </c>
      <c r="G89" s="76">
        <v>37014.654734998519</v>
      </c>
      <c r="H89" s="76">
        <v>109373.1150905863</v>
      </c>
      <c r="I89" s="76">
        <v>122964.2354080169</v>
      </c>
      <c r="J89" s="76">
        <v>9461.7599037728505</v>
      </c>
      <c r="K89" s="76">
        <v>107135.76968155451</v>
      </c>
      <c r="L89" s="76">
        <v>265454.73807401682</v>
      </c>
      <c r="M89" s="76">
        <v>77120.78987003256</v>
      </c>
      <c r="N89" s="76">
        <v>498694.2948372793</v>
      </c>
      <c r="O89" s="76">
        <v>2552596.6567331729</v>
      </c>
      <c r="P89" s="76">
        <v>785589.7709311283</v>
      </c>
      <c r="Q89" s="76">
        <v>165297.01585403361</v>
      </c>
      <c r="R89" s="76">
        <v>34385.200541191611</v>
      </c>
      <c r="S89" s="76">
        <v>38345.995739089638</v>
      </c>
      <c r="T89" s="76">
        <v>133049.57407681161</v>
      </c>
      <c r="U89" s="76">
        <v>134213.0269119837</v>
      </c>
      <c r="V89" s="76">
        <v>18626.615246111829</v>
      </c>
      <c r="W89" s="76">
        <v>104106.8695519592</v>
      </c>
    </row>
    <row r="90" spans="1:23">
      <c r="A90" s="111" t="s">
        <v>110</v>
      </c>
      <c r="B90" s="111" t="s">
        <v>84</v>
      </c>
      <c r="C90" s="76">
        <v>6163922.1116172085</v>
      </c>
      <c r="D90" s="76">
        <v>2359824.6333853789</v>
      </c>
      <c r="E90" s="76">
        <v>-128341.3127333845</v>
      </c>
      <c r="F90" s="76">
        <v>74468.811198382129</v>
      </c>
      <c r="G90" s="76">
        <v>125794.8013269181</v>
      </c>
      <c r="H90" s="76">
        <v>363378.4414456301</v>
      </c>
      <c r="I90" s="76">
        <v>399651.67623471603</v>
      </c>
      <c r="J90" s="76">
        <v>32730.810347766801</v>
      </c>
      <c r="K90" s="76">
        <v>183308.3316265773</v>
      </c>
      <c r="L90" s="76">
        <v>630813.05416207423</v>
      </c>
      <c r="M90" s="76">
        <v>131264.71030642139</v>
      </c>
      <c r="N90" s="76">
        <v>1027355.86798468</v>
      </c>
      <c r="O90" s="76">
        <v>6987253.6991442638</v>
      </c>
      <c r="P90" s="76">
        <v>2132855.3751751701</v>
      </c>
      <c r="Q90" s="76">
        <v>97055.132829330818</v>
      </c>
      <c r="R90" s="76">
        <v>109837.083549484</v>
      </c>
      <c r="S90" s="76">
        <v>125473.79816381729</v>
      </c>
      <c r="T90" s="76">
        <v>390666.77247758949</v>
      </c>
      <c r="U90" s="76">
        <v>404225.02584007342</v>
      </c>
      <c r="V90" s="76">
        <v>49390.421103159293</v>
      </c>
      <c r="W90" s="76">
        <v>264797.20569624659</v>
      </c>
    </row>
    <row r="91" spans="1:23">
      <c r="A91" s="111" t="s">
        <v>110</v>
      </c>
      <c r="B91" s="111" t="s">
        <v>59</v>
      </c>
      <c r="C91" s="76">
        <v>19001240.96392715</v>
      </c>
      <c r="D91" s="76">
        <v>7056690.3928270191</v>
      </c>
      <c r="E91" s="76">
        <v>756333.22313995985</v>
      </c>
      <c r="F91" s="76">
        <v>192089.86181406811</v>
      </c>
      <c r="G91" s="76">
        <v>308064.86357729661</v>
      </c>
      <c r="H91" s="76">
        <v>1007156.134182161</v>
      </c>
      <c r="I91" s="76">
        <v>1117926.937575696</v>
      </c>
      <c r="J91" s="76">
        <v>160972.09380430731</v>
      </c>
      <c r="K91" s="76">
        <v>782583.90874156053</v>
      </c>
      <c r="L91" s="76">
        <v>2053394.6456602321</v>
      </c>
      <c r="M91" s="76">
        <v>523834.43737879052</v>
      </c>
      <c r="N91" s="76">
        <v>3546441.3881553151</v>
      </c>
      <c r="O91" s="76">
        <v>21494929.15493416</v>
      </c>
      <c r="P91" s="76">
        <v>6383453.6556205293</v>
      </c>
      <c r="Q91" s="76">
        <v>905139.10905987769</v>
      </c>
      <c r="R91" s="76">
        <v>322711.5925567646</v>
      </c>
      <c r="S91" s="76">
        <v>352027.13474676188</v>
      </c>
      <c r="T91" s="76">
        <v>1176214.800350802</v>
      </c>
      <c r="U91" s="76">
        <v>1214737.3231353799</v>
      </c>
      <c r="V91" s="76">
        <v>203575.6167824342</v>
      </c>
      <c r="W91" s="76">
        <v>914530.34099257202</v>
      </c>
    </row>
    <row r="92" spans="1:23">
      <c r="A92" s="111" t="s">
        <v>110</v>
      </c>
      <c r="B92" s="111" t="s">
        <v>6</v>
      </c>
      <c r="C92" s="77">
        <v>292959032.72357678</v>
      </c>
      <c r="D92" s="77">
        <v>106657303.1120124</v>
      </c>
      <c r="E92" s="77">
        <v>4884275.6803528015</v>
      </c>
      <c r="F92" s="77">
        <v>3364877.8998443219</v>
      </c>
      <c r="G92" s="77">
        <v>5663340.67418571</v>
      </c>
      <c r="H92" s="77">
        <v>16114612.02977748</v>
      </c>
      <c r="I92" s="77">
        <v>17784557.905574922</v>
      </c>
      <c r="J92" s="77">
        <v>2466458.0922562801</v>
      </c>
      <c r="K92" s="77">
        <v>11195680.34772183</v>
      </c>
      <c r="L92" s="77">
        <v>29395100.878318399</v>
      </c>
      <c r="M92" s="77">
        <v>7528853.4948957972</v>
      </c>
      <c r="N92" s="77">
        <v>52979209.808788873</v>
      </c>
      <c r="O92" s="77">
        <v>323907979.43791068</v>
      </c>
      <c r="P92" s="77">
        <v>94886426.647007465</v>
      </c>
      <c r="Q92" s="77">
        <v>9677902.7837177385</v>
      </c>
      <c r="R92" s="77">
        <v>5060234.1809279062</v>
      </c>
      <c r="S92" s="77">
        <v>5733826.8018372143</v>
      </c>
      <c r="T92" s="77">
        <v>17874545.506153271</v>
      </c>
      <c r="U92" s="77">
        <v>18483475.192295071</v>
      </c>
      <c r="V92" s="77">
        <v>2945304.6407409981</v>
      </c>
      <c r="W92" s="77">
        <v>13345069.25632816</v>
      </c>
    </row>
    <row r="93" spans="1:23">
      <c r="A93" s="111" t="s">
        <v>111</v>
      </c>
      <c r="B93" s="111" t="s">
        <v>60</v>
      </c>
      <c r="C93" s="76">
        <v>653047.63800918451</v>
      </c>
      <c r="D93" s="76">
        <v>-56006.844243821171</v>
      </c>
      <c r="E93" s="76">
        <v>518810.02155542001</v>
      </c>
      <c r="F93" s="76">
        <v>11552771.438550901</v>
      </c>
      <c r="G93" s="76">
        <v>4300862.2199001145</v>
      </c>
      <c r="H93" s="76">
        <v>107145.3386816134</v>
      </c>
      <c r="I93" s="76">
        <v>96678.110157413597</v>
      </c>
      <c r="J93" s="76">
        <v>129063.3440704614</v>
      </c>
      <c r="K93" s="76">
        <v>543636.9748581982</v>
      </c>
      <c r="L93" s="76">
        <v>1364634.305030185</v>
      </c>
      <c r="M93" s="76">
        <v>234579.29949532991</v>
      </c>
      <c r="N93" s="76">
        <v>1745283.9301820169</v>
      </c>
      <c r="O93" s="76">
        <v>13508456.478635799</v>
      </c>
      <c r="P93" s="76">
        <v>3944518.8521639109</v>
      </c>
      <c r="Q93" s="76">
        <v>326862.17866118439</v>
      </c>
      <c r="R93" s="76">
        <v>171751.45460994821</v>
      </c>
      <c r="S93" s="76">
        <v>172513.88821719069</v>
      </c>
      <c r="T93" s="76">
        <v>650608.75781850086</v>
      </c>
      <c r="U93" s="76">
        <v>706421.19900522858</v>
      </c>
      <c r="V93" s="76">
        <v>26173.825708762</v>
      </c>
      <c r="W93" s="76">
        <v>576670.15702424024</v>
      </c>
    </row>
    <row r="94" spans="1:23">
      <c r="A94" s="111" t="s">
        <v>111</v>
      </c>
      <c r="B94" s="111" t="s">
        <v>71</v>
      </c>
      <c r="C94" s="76">
        <v>96793.677548281557</v>
      </c>
      <c r="D94" s="76">
        <v>1859.307968643795</v>
      </c>
      <c r="E94" s="76">
        <v>90303.419240927047</v>
      </c>
      <c r="F94" s="76">
        <v>1892001.4973956691</v>
      </c>
      <c r="G94" s="76">
        <v>694456.09748747025</v>
      </c>
      <c r="H94" s="76">
        <v>307362.46729271708</v>
      </c>
      <c r="I94" s="76">
        <v>9695.2031302324394</v>
      </c>
      <c r="J94" s="76">
        <v>7462.3411982244761</v>
      </c>
      <c r="K94" s="76">
        <v>79542.957018625515</v>
      </c>
      <c r="L94" s="76">
        <v>270477.90292633721</v>
      </c>
      <c r="M94" s="76">
        <v>60287.791477686027</v>
      </c>
      <c r="N94" s="76">
        <v>367190.72740670468</v>
      </c>
      <c r="O94" s="76">
        <v>2036674.6685501151</v>
      </c>
      <c r="P94" s="76">
        <v>588697.14794682607</v>
      </c>
      <c r="Q94" s="76">
        <v>196047.3481300103</v>
      </c>
      <c r="R94" s="76">
        <v>25891.447265687111</v>
      </c>
      <c r="S94" s="76">
        <v>22143.83941065488</v>
      </c>
      <c r="T94" s="76">
        <v>103436.8713886317</v>
      </c>
      <c r="U94" s="76">
        <v>108616.23724253049</v>
      </c>
      <c r="V94" s="76">
        <v>12340.252439095109</v>
      </c>
      <c r="W94" s="76">
        <v>94448.069054793537</v>
      </c>
    </row>
    <row r="95" spans="1:23">
      <c r="A95" s="111" t="s">
        <v>111</v>
      </c>
      <c r="B95" s="111" t="s">
        <v>72</v>
      </c>
      <c r="C95" s="76">
        <v>370589.28757881903</v>
      </c>
      <c r="D95" s="76">
        <v>61284.99215859727</v>
      </c>
      <c r="E95" s="76">
        <v>214334.82680626801</v>
      </c>
      <c r="F95" s="76">
        <v>5974903.6782442387</v>
      </c>
      <c r="G95" s="76">
        <v>2171259.1131130122</v>
      </c>
      <c r="H95" s="76">
        <v>103005.56139388771</v>
      </c>
      <c r="I95" s="76">
        <v>72050.586438477563</v>
      </c>
      <c r="J95" s="76">
        <v>116178.4538991335</v>
      </c>
      <c r="K95" s="76">
        <v>345593.5068436733</v>
      </c>
      <c r="L95" s="76">
        <v>565539.51778959786</v>
      </c>
      <c r="M95" s="76">
        <v>147561.2278974285</v>
      </c>
      <c r="N95" s="76">
        <v>1018354.91782672</v>
      </c>
      <c r="O95" s="76">
        <v>6145984.7138695912</v>
      </c>
      <c r="P95" s="76">
        <v>1797127.9210751171</v>
      </c>
      <c r="Q95" s="76">
        <v>198238.4380168994</v>
      </c>
      <c r="R95" s="76">
        <v>100493.0986931552</v>
      </c>
      <c r="S95" s="76">
        <v>111889.1305937498</v>
      </c>
      <c r="T95" s="76">
        <v>351211.99823958578</v>
      </c>
      <c r="U95" s="76">
        <v>357797.00654957851</v>
      </c>
      <c r="V95" s="76">
        <v>62949.872632060273</v>
      </c>
      <c r="W95" s="76">
        <v>250186.3320008812</v>
      </c>
    </row>
    <row r="96" spans="1:23">
      <c r="A96" s="111" t="s">
        <v>111</v>
      </c>
      <c r="B96" s="111" t="s">
        <v>40</v>
      </c>
      <c r="C96" s="76">
        <v>1516524.521991591</v>
      </c>
      <c r="D96" s="76">
        <v>94071.365026761487</v>
      </c>
      <c r="E96" s="76">
        <v>924419.05123756407</v>
      </c>
      <c r="F96" s="76">
        <v>24807523.55019366</v>
      </c>
      <c r="G96" s="76">
        <v>8609559.5200601034</v>
      </c>
      <c r="H96" s="76">
        <v>-12130.73244000374</v>
      </c>
      <c r="I96" s="76">
        <v>295897.60157440911</v>
      </c>
      <c r="J96" s="76">
        <v>410298.31867266312</v>
      </c>
      <c r="K96" s="76">
        <v>1366238.6545781151</v>
      </c>
      <c r="L96" s="76">
        <v>2582340.752859666</v>
      </c>
      <c r="M96" s="76">
        <v>523056.42944927909</v>
      </c>
      <c r="N96" s="76">
        <v>3734765.0688938131</v>
      </c>
      <c r="O96" s="76">
        <v>26669299.106071759</v>
      </c>
      <c r="P96" s="76">
        <v>7301046.5972194169</v>
      </c>
      <c r="Q96" s="76">
        <v>573135.03665960126</v>
      </c>
      <c r="R96" s="76">
        <v>421458.52944491687</v>
      </c>
      <c r="S96" s="76">
        <v>441026.98810540501</v>
      </c>
      <c r="T96" s="76">
        <v>1428806.79939496</v>
      </c>
      <c r="U96" s="76">
        <v>1502942.358256825</v>
      </c>
      <c r="V96" s="76">
        <v>179317.09341751019</v>
      </c>
      <c r="W96" s="76">
        <v>1090238.8783713281</v>
      </c>
    </row>
    <row r="97" spans="1:23">
      <c r="A97" s="111" t="s">
        <v>111</v>
      </c>
      <c r="B97" s="111" t="s">
        <v>73</v>
      </c>
      <c r="C97" s="76">
        <v>81237.683515378143</v>
      </c>
      <c r="D97" s="76">
        <v>28957.989293007409</v>
      </c>
      <c r="E97" s="76">
        <v>31045.929943326872</v>
      </c>
      <c r="F97" s="76">
        <v>1078624.525589908</v>
      </c>
      <c r="G97" s="76">
        <v>427124.47231435368</v>
      </c>
      <c r="H97" s="76">
        <v>-69710.860541050497</v>
      </c>
      <c r="I97" s="76">
        <v>17972.02032847235</v>
      </c>
      <c r="J97" s="76">
        <v>37698.653761502181</v>
      </c>
      <c r="K97" s="76">
        <v>77829.194114814483</v>
      </c>
      <c r="L97" s="76">
        <v>79190.19235845987</v>
      </c>
      <c r="M97" s="76">
        <v>27661.586789270659</v>
      </c>
      <c r="N97" s="76">
        <v>212616.26600294601</v>
      </c>
      <c r="O97" s="76">
        <v>1169136.0037141971</v>
      </c>
      <c r="P97" s="76">
        <v>383326.74832397111</v>
      </c>
      <c r="Q97" s="76">
        <v>-7328.8909012904523</v>
      </c>
      <c r="R97" s="76">
        <v>22911.94797058266</v>
      </c>
      <c r="S97" s="76">
        <v>30273.573109800389</v>
      </c>
      <c r="T97" s="76">
        <v>78580.630617867035</v>
      </c>
      <c r="U97" s="76">
        <v>78685.092586362793</v>
      </c>
      <c r="V97" s="76">
        <v>22520.052485727181</v>
      </c>
      <c r="W97" s="76">
        <v>48660.541755193328</v>
      </c>
    </row>
    <row r="98" spans="1:23">
      <c r="A98" s="111" t="s">
        <v>111</v>
      </c>
      <c r="B98" s="111" t="s">
        <v>74</v>
      </c>
      <c r="C98" s="76">
        <v>531107.37590825767</v>
      </c>
      <c r="D98" s="76">
        <v>147498.75628930051</v>
      </c>
      <c r="E98" s="76">
        <v>204154.38970241541</v>
      </c>
      <c r="F98" s="76">
        <v>7941606.3257338731</v>
      </c>
      <c r="G98" s="76">
        <v>3127902.3410470518</v>
      </c>
      <c r="H98" s="76">
        <v>-731108.45537165739</v>
      </c>
      <c r="I98" s="76">
        <v>154935.41548329731</v>
      </c>
      <c r="J98" s="76">
        <v>304762.50564965169</v>
      </c>
      <c r="K98" s="76">
        <v>533060.19175559096</v>
      </c>
      <c r="L98" s="76">
        <v>490447.8875677319</v>
      </c>
      <c r="M98" s="76">
        <v>183430.08236185939</v>
      </c>
      <c r="N98" s="76">
        <v>1431652.6862716691</v>
      </c>
      <c r="O98" s="76">
        <v>7364787.2369659953</v>
      </c>
      <c r="P98" s="76">
        <v>2402494.9799596961</v>
      </c>
      <c r="Q98" s="76">
        <v>-165855.5530303962</v>
      </c>
      <c r="R98" s="76">
        <v>146575.42770849701</v>
      </c>
      <c r="S98" s="76">
        <v>193026.37945726779</v>
      </c>
      <c r="T98" s="76">
        <v>464915.2165647333</v>
      </c>
      <c r="U98" s="76">
        <v>454644.27312855871</v>
      </c>
      <c r="V98" s="76">
        <v>105466.3248995225</v>
      </c>
      <c r="W98" s="76">
        <v>254907.7340622067</v>
      </c>
    </row>
    <row r="99" spans="1:23">
      <c r="A99" s="111" t="s">
        <v>111</v>
      </c>
      <c r="B99" s="111" t="s">
        <v>43</v>
      </c>
      <c r="C99" s="76">
        <v>926587.59115418768</v>
      </c>
      <c r="D99" s="76">
        <v>187268.20842685559</v>
      </c>
      <c r="E99" s="76">
        <v>452237.87454500957</v>
      </c>
      <c r="F99" s="76">
        <v>14589265.10689665</v>
      </c>
      <c r="G99" s="76">
        <v>5495102.1573614841</v>
      </c>
      <c r="H99" s="76">
        <v>-167673.62556150201</v>
      </c>
      <c r="I99" s="76">
        <v>197513.69589094791</v>
      </c>
      <c r="J99" s="76">
        <v>354764.07771670102</v>
      </c>
      <c r="K99" s="76">
        <v>879741.45931795996</v>
      </c>
      <c r="L99" s="76">
        <v>1193266.4836282809</v>
      </c>
      <c r="M99" s="76">
        <v>343805.92927771999</v>
      </c>
      <c r="N99" s="76">
        <v>2543035.1781283598</v>
      </c>
      <c r="O99" s="76">
        <v>14638554.347883951</v>
      </c>
      <c r="P99" s="76">
        <v>4506490.7237643898</v>
      </c>
      <c r="Q99" s="76">
        <v>285552.96249241661</v>
      </c>
      <c r="R99" s="76">
        <v>246351.16928616769</v>
      </c>
      <c r="S99" s="76">
        <v>292337.25917616062</v>
      </c>
      <c r="T99" s="76">
        <v>854452.11101440759</v>
      </c>
      <c r="U99" s="76">
        <v>859250.60341986024</v>
      </c>
      <c r="V99" s="76">
        <v>165420.0385261841</v>
      </c>
      <c r="W99" s="76">
        <v>557561.08536426572</v>
      </c>
    </row>
    <row r="100" spans="1:23">
      <c r="A100" s="111" t="s">
        <v>111</v>
      </c>
      <c r="B100" s="111" t="s">
        <v>75</v>
      </c>
      <c r="C100" s="76">
        <v>229168.92798273679</v>
      </c>
      <c r="D100" s="76">
        <v>-18177.432387050911</v>
      </c>
      <c r="E100" s="76">
        <v>194063.29110183439</v>
      </c>
      <c r="F100" s="76">
        <v>3966211.8155722469</v>
      </c>
      <c r="G100" s="76">
        <v>1259661.024594917</v>
      </c>
      <c r="H100" s="76">
        <v>-47045.511254347482</v>
      </c>
      <c r="I100" s="76">
        <v>39766.701310970151</v>
      </c>
      <c r="J100" s="76">
        <v>85566.338348299643</v>
      </c>
      <c r="K100" s="76">
        <v>158685.23879028051</v>
      </c>
      <c r="L100" s="76">
        <v>381480.89360525069</v>
      </c>
      <c r="M100" s="76">
        <v>60903.841160743497</v>
      </c>
      <c r="N100" s="76">
        <v>642181.43727088545</v>
      </c>
      <c r="O100" s="76">
        <v>4424363.5282083768</v>
      </c>
      <c r="P100" s="76">
        <v>1089847.392432695</v>
      </c>
      <c r="Q100" s="76">
        <v>28767.416183252841</v>
      </c>
      <c r="R100" s="76">
        <v>56011.906854153793</v>
      </c>
      <c r="S100" s="76">
        <v>75623.433656921203</v>
      </c>
      <c r="T100" s="76">
        <v>195351.28319433439</v>
      </c>
      <c r="U100" s="76">
        <v>235592.19954779389</v>
      </c>
      <c r="V100" s="76">
        <v>12227.62502211957</v>
      </c>
      <c r="W100" s="76">
        <v>199235.29286706491</v>
      </c>
    </row>
    <row r="101" spans="1:23">
      <c r="A101" s="111" t="s">
        <v>111</v>
      </c>
      <c r="B101" s="111" t="s">
        <v>76</v>
      </c>
      <c r="C101" s="76">
        <v>411492.19794755522</v>
      </c>
      <c r="D101" s="76">
        <v>72380.341120111436</v>
      </c>
      <c r="E101" s="76">
        <v>290492.864003147</v>
      </c>
      <c r="F101" s="76">
        <v>7662796.895607491</v>
      </c>
      <c r="G101" s="76">
        <v>2842397.5873631681</v>
      </c>
      <c r="H101" s="76">
        <v>890946.66525751119</v>
      </c>
      <c r="I101" s="76">
        <v>66488.080470118468</v>
      </c>
      <c r="J101" s="76">
        <v>98680.207297344197</v>
      </c>
      <c r="K101" s="76">
        <v>385428.4568645648</v>
      </c>
      <c r="L101" s="76">
        <v>707548.9405793692</v>
      </c>
      <c r="M101" s="76">
        <v>236415.04035487771</v>
      </c>
      <c r="N101" s="76">
        <v>1459046.7424773599</v>
      </c>
      <c r="O101" s="76">
        <v>7314468.8204413941</v>
      </c>
      <c r="P101" s="76">
        <v>2253451.0437688241</v>
      </c>
      <c r="Q101" s="76">
        <v>596099.75638292322</v>
      </c>
      <c r="R101" s="76">
        <v>105676.6432425403</v>
      </c>
      <c r="S101" s="76">
        <v>109989.95809998779</v>
      </c>
      <c r="T101" s="76">
        <v>400807.33135760261</v>
      </c>
      <c r="U101" s="76">
        <v>394205.61360643938</v>
      </c>
      <c r="V101" s="76">
        <v>71923.316892858726</v>
      </c>
      <c r="W101" s="76">
        <v>282338.22589792992</v>
      </c>
    </row>
    <row r="102" spans="1:23">
      <c r="A102" s="111" t="s">
        <v>111</v>
      </c>
      <c r="B102" s="111" t="s">
        <v>45</v>
      </c>
      <c r="C102" s="76">
        <v>1192243.9057925029</v>
      </c>
      <c r="D102" s="76">
        <v>-72093.272557077973</v>
      </c>
      <c r="E102" s="76">
        <v>797631.04152885149</v>
      </c>
      <c r="F102" s="76">
        <v>19335797.95958541</v>
      </c>
      <c r="G102" s="76">
        <v>6787112.5968381446</v>
      </c>
      <c r="H102" s="76">
        <v>-700003.42796083761</v>
      </c>
      <c r="I102" s="76">
        <v>222461.78176431041</v>
      </c>
      <c r="J102" s="76">
        <v>345449.55749313277</v>
      </c>
      <c r="K102" s="76">
        <v>996383.76319544716</v>
      </c>
      <c r="L102" s="76">
        <v>2056385.554647208</v>
      </c>
      <c r="M102" s="76">
        <v>352084.95374992501</v>
      </c>
      <c r="N102" s="76">
        <v>2723115.062938896</v>
      </c>
      <c r="O102" s="76">
        <v>22376192.9727729</v>
      </c>
      <c r="P102" s="76">
        <v>6167971.2223463859</v>
      </c>
      <c r="Q102" s="76">
        <v>11881.27177390772</v>
      </c>
      <c r="R102" s="76">
        <v>325652.1019487356</v>
      </c>
      <c r="S102" s="76">
        <v>365962.74236500112</v>
      </c>
      <c r="T102" s="76">
        <v>1112422.009659658</v>
      </c>
      <c r="U102" s="76">
        <v>1227174.6482140019</v>
      </c>
      <c r="V102" s="76">
        <v>51349.805155029731</v>
      </c>
      <c r="W102" s="76">
        <v>935978.76996140205</v>
      </c>
    </row>
    <row r="103" spans="1:23">
      <c r="A103" s="111" t="s">
        <v>111</v>
      </c>
      <c r="B103" s="111" t="s">
        <v>77</v>
      </c>
      <c r="C103" s="76">
        <v>267092.10722444771</v>
      </c>
      <c r="D103" s="76">
        <v>41159.240449291668</v>
      </c>
      <c r="E103" s="76">
        <v>251880.25412814529</v>
      </c>
      <c r="F103" s="76">
        <v>5785318.430744309</v>
      </c>
      <c r="G103" s="76">
        <v>2181180.4117589109</v>
      </c>
      <c r="H103" s="76">
        <v>1150032.0497669729</v>
      </c>
      <c r="I103" s="76">
        <v>35659.769971690977</v>
      </c>
      <c r="J103" s="76">
        <v>57922.035901925003</v>
      </c>
      <c r="K103" s="76">
        <v>237348.94048926519</v>
      </c>
      <c r="L103" s="76">
        <v>586312.21154839231</v>
      </c>
      <c r="M103" s="76">
        <v>207986.88664586571</v>
      </c>
      <c r="N103" s="76">
        <v>1185144.5453712661</v>
      </c>
      <c r="O103" s="76">
        <v>5094894.7360613542</v>
      </c>
      <c r="P103" s="76">
        <v>1597641.860425021</v>
      </c>
      <c r="Q103" s="76">
        <v>582904.90169642586</v>
      </c>
      <c r="R103" s="76">
        <v>65873.461506656124</v>
      </c>
      <c r="S103" s="76">
        <v>67819.06085255467</v>
      </c>
      <c r="T103" s="76">
        <v>263003.28793269832</v>
      </c>
      <c r="U103" s="76">
        <v>255111.42721364941</v>
      </c>
      <c r="V103" s="76">
        <v>44758.830401229519</v>
      </c>
      <c r="W103" s="76">
        <v>198807.27084099071</v>
      </c>
    </row>
    <row r="104" spans="1:23">
      <c r="A104" s="111" t="s">
        <v>111</v>
      </c>
      <c r="B104" s="111" t="s">
        <v>78</v>
      </c>
      <c r="C104" s="76">
        <v>275559.31948800728</v>
      </c>
      <c r="D104" s="76">
        <v>65185.388949006607</v>
      </c>
      <c r="E104" s="76">
        <v>128934.5739322805</v>
      </c>
      <c r="F104" s="76">
        <v>4158555.5877524372</v>
      </c>
      <c r="G104" s="76">
        <v>1581928.403403935</v>
      </c>
      <c r="H104" s="76">
        <v>-80526.322378270212</v>
      </c>
      <c r="I104" s="76">
        <v>56869.607986798641</v>
      </c>
      <c r="J104" s="76">
        <v>112226.51006559881</v>
      </c>
      <c r="K104" s="76">
        <v>258071.65139598149</v>
      </c>
      <c r="L104" s="76">
        <v>322856.40299374581</v>
      </c>
      <c r="M104" s="76">
        <v>99022.474756681171</v>
      </c>
      <c r="N104" s="76">
        <v>769224.79197403067</v>
      </c>
      <c r="O104" s="76">
        <v>4262211.3757352596</v>
      </c>
      <c r="P104" s="76">
        <v>1343967.022996956</v>
      </c>
      <c r="Q104" s="76">
        <v>67391.410819019249</v>
      </c>
      <c r="R104" s="76">
        <v>72365.096405288175</v>
      </c>
      <c r="S104" s="76">
        <v>90111.189926339459</v>
      </c>
      <c r="T104" s="76">
        <v>255721.92826974159</v>
      </c>
      <c r="U104" s="76">
        <v>258319.11743140299</v>
      </c>
      <c r="V104" s="76">
        <v>54847.699473349523</v>
      </c>
      <c r="W104" s="76">
        <v>167305.2849097616</v>
      </c>
    </row>
    <row r="105" spans="1:23">
      <c r="A105" s="111" t="s">
        <v>111</v>
      </c>
      <c r="B105" s="111" t="s">
        <v>79</v>
      </c>
      <c r="C105" s="76">
        <v>3839512.9051404269</v>
      </c>
      <c r="D105" s="76">
        <v>772836.3414995193</v>
      </c>
      <c r="E105" s="76">
        <v>2538467.4566471782</v>
      </c>
      <c r="F105" s="76">
        <v>63918720.253990777</v>
      </c>
      <c r="G105" s="76">
        <v>23021201.910173949</v>
      </c>
      <c r="H105" s="76">
        <v>2658069.4502702239</v>
      </c>
      <c r="I105" s="76">
        <v>700791.68982056412</v>
      </c>
      <c r="J105" s="76">
        <v>1260718.8673485629</v>
      </c>
      <c r="K105" s="76">
        <v>3472967.7150528128</v>
      </c>
      <c r="L105" s="76">
        <v>5837425.6652903045</v>
      </c>
      <c r="M105" s="76">
        <v>1703677.604389112</v>
      </c>
      <c r="N105" s="76">
        <v>11680164.893601829</v>
      </c>
      <c r="O105" s="76">
        <v>64975010.298731051</v>
      </c>
      <c r="P105" s="76">
        <v>19002649.630134411</v>
      </c>
      <c r="Q105" s="76">
        <v>2809648.235063687</v>
      </c>
      <c r="R105" s="76">
        <v>1024543.259887377</v>
      </c>
      <c r="S105" s="76">
        <v>1184685.6445231901</v>
      </c>
      <c r="T105" s="76">
        <v>3648492.015475546</v>
      </c>
      <c r="U105" s="76">
        <v>3751533.3577213669</v>
      </c>
      <c r="V105" s="76">
        <v>734943.93059782579</v>
      </c>
      <c r="W105" s="76">
        <v>2747370.8318593409</v>
      </c>
    </row>
    <row r="106" spans="1:23">
      <c r="A106" s="111" t="s">
        <v>111</v>
      </c>
      <c r="B106" s="111" t="s">
        <v>80</v>
      </c>
      <c r="C106" s="76">
        <v>2578365.1369913118</v>
      </c>
      <c r="D106" s="76">
        <v>447165.33083925617</v>
      </c>
      <c r="E106" s="76">
        <v>1640028.122800183</v>
      </c>
      <c r="F106" s="76">
        <v>41750086.847597003</v>
      </c>
      <c r="G106" s="76">
        <v>15297468.276033251</v>
      </c>
      <c r="H106" s="76">
        <v>981025.88660002837</v>
      </c>
      <c r="I106" s="76">
        <v>459303.8763974327</v>
      </c>
      <c r="J106" s="76">
        <v>766219.06241016544</v>
      </c>
      <c r="K106" s="76">
        <v>2350055.712930331</v>
      </c>
      <c r="L106" s="76">
        <v>4100535.9961058912</v>
      </c>
      <c r="M106" s="76">
        <v>1062254.7336765849</v>
      </c>
      <c r="N106" s="76">
        <v>7309707.8599344576</v>
      </c>
      <c r="O106" s="76">
        <v>44610763.821838737</v>
      </c>
      <c r="P106" s="76">
        <v>13138661.89826525</v>
      </c>
      <c r="Q106" s="76">
        <v>1540947.133555962</v>
      </c>
      <c r="R106" s="76">
        <v>703330.70193728805</v>
      </c>
      <c r="S106" s="76">
        <v>787861.49073254154</v>
      </c>
      <c r="T106" s="76">
        <v>2523192.081121359</v>
      </c>
      <c r="U106" s="76">
        <v>2596989.5803724881</v>
      </c>
      <c r="V106" s="76">
        <v>473679.82121399528</v>
      </c>
      <c r="W106" s="76">
        <v>1901354.6905108241</v>
      </c>
    </row>
    <row r="107" spans="1:23">
      <c r="A107" s="111" t="s">
        <v>111</v>
      </c>
      <c r="B107" s="111" t="s">
        <v>81</v>
      </c>
      <c r="C107" s="76">
        <v>629690.00323436293</v>
      </c>
      <c r="D107" s="76">
        <v>29707.04592132998</v>
      </c>
      <c r="E107" s="76">
        <v>403545.61285863328</v>
      </c>
      <c r="F107" s="76">
        <v>10356161.091169501</v>
      </c>
      <c r="G107" s="76">
        <v>3710109.4650933831</v>
      </c>
      <c r="H107" s="76">
        <v>130880.0667743041</v>
      </c>
      <c r="I107" s="76">
        <v>108975.1387691514</v>
      </c>
      <c r="J107" s="76">
        <v>155779.28996506959</v>
      </c>
      <c r="K107" s="76">
        <v>561295.31931177143</v>
      </c>
      <c r="L107" s="76">
        <v>1095120.158590646</v>
      </c>
      <c r="M107" s="76">
        <v>225721.49511426789</v>
      </c>
      <c r="N107" s="76">
        <v>1629488.1822962479</v>
      </c>
      <c r="O107" s="76">
        <v>11324653.67143303</v>
      </c>
      <c r="P107" s="76">
        <v>3227902.9898754852</v>
      </c>
      <c r="Q107" s="76">
        <v>322677.83990864537</v>
      </c>
      <c r="R107" s="76">
        <v>168913.06124473791</v>
      </c>
      <c r="S107" s="76">
        <v>177401.41846438241</v>
      </c>
      <c r="T107" s="76">
        <v>606882.32816539076</v>
      </c>
      <c r="U107" s="76">
        <v>636393.78783332231</v>
      </c>
      <c r="V107" s="76">
        <v>71026.902159139616</v>
      </c>
      <c r="W107" s="76">
        <v>470445.77633953089</v>
      </c>
    </row>
    <row r="108" spans="1:23">
      <c r="A108" s="111" t="s">
        <v>111</v>
      </c>
      <c r="B108" s="111" t="s">
        <v>53</v>
      </c>
      <c r="C108" s="76">
        <v>1700996.395412324</v>
      </c>
      <c r="D108" s="76">
        <v>343330.21419662319</v>
      </c>
      <c r="E108" s="76">
        <v>891159.26368852728</v>
      </c>
      <c r="F108" s="76">
        <v>26489267.848800011</v>
      </c>
      <c r="G108" s="76">
        <v>9706303.3384168856</v>
      </c>
      <c r="H108" s="76">
        <v>-976009.9977999106</v>
      </c>
      <c r="I108" s="76">
        <v>388499.22863101441</v>
      </c>
      <c r="J108" s="76">
        <v>695698.26664800046</v>
      </c>
      <c r="K108" s="76">
        <v>1628977.060808029</v>
      </c>
      <c r="L108" s="76">
        <v>2058763.423643186</v>
      </c>
      <c r="M108" s="76">
        <v>612172.7858110707</v>
      </c>
      <c r="N108" s="76">
        <v>4478474.7022704855</v>
      </c>
      <c r="O108" s="76">
        <v>26827940.885107748</v>
      </c>
      <c r="P108" s="76">
        <v>8033263.4329948258</v>
      </c>
      <c r="Q108" s="76">
        <v>145269.54238894751</v>
      </c>
      <c r="R108" s="76">
        <v>466929.87622254819</v>
      </c>
      <c r="S108" s="76">
        <v>566403.37404669216</v>
      </c>
      <c r="T108" s="76">
        <v>1577514.7624037829</v>
      </c>
      <c r="U108" s="76">
        <v>1591043.3561039909</v>
      </c>
      <c r="V108" s="76">
        <v>310377.29517932358</v>
      </c>
      <c r="W108" s="76">
        <v>1041873.253971593</v>
      </c>
    </row>
    <row r="109" spans="1:23">
      <c r="A109" s="111" t="s">
        <v>111</v>
      </c>
      <c r="B109" s="111" t="s">
        <v>82</v>
      </c>
      <c r="C109" s="76">
        <v>36805.628619286203</v>
      </c>
      <c r="D109" s="76">
        <v>3701.7838400567011</v>
      </c>
      <c r="E109" s="76">
        <v>45011.727068816181</v>
      </c>
      <c r="F109" s="76">
        <v>845444.81918053876</v>
      </c>
      <c r="G109" s="76">
        <v>302832.92766509153</v>
      </c>
      <c r="H109" s="76">
        <v>290173.46281430079</v>
      </c>
      <c r="I109" s="76">
        <v>-777.37307762758599</v>
      </c>
      <c r="J109" s="76">
        <v>-5644.7936272655515</v>
      </c>
      <c r="K109" s="76">
        <v>28112.324780686002</v>
      </c>
      <c r="L109" s="76">
        <v>108568.3072156258</v>
      </c>
      <c r="M109" s="76">
        <v>36348.039198795668</v>
      </c>
      <c r="N109" s="76">
        <v>186599.43918274049</v>
      </c>
      <c r="O109" s="76">
        <v>842487.26836800983</v>
      </c>
      <c r="P109" s="76">
        <v>247015.5970593963</v>
      </c>
      <c r="Q109" s="76">
        <v>147131.34557584979</v>
      </c>
      <c r="R109" s="76">
        <v>9241.0896241392584</v>
      </c>
      <c r="S109" s="76">
        <v>7112.5151309521952</v>
      </c>
      <c r="T109" s="76">
        <v>41753.510704463057</v>
      </c>
      <c r="U109" s="76">
        <v>42549.976533471163</v>
      </c>
      <c r="V109" s="76">
        <v>7018.1026446305086</v>
      </c>
      <c r="W109" s="76">
        <v>38089.161287298499</v>
      </c>
    </row>
    <row r="110" spans="1:23">
      <c r="A110" s="111" t="s">
        <v>111</v>
      </c>
      <c r="B110" s="111" t="s">
        <v>83</v>
      </c>
      <c r="C110" s="76">
        <v>116816.023637616</v>
      </c>
      <c r="D110" s="76">
        <v>8988.6719085842069</v>
      </c>
      <c r="E110" s="76">
        <v>101778.98119747679</v>
      </c>
      <c r="F110" s="76">
        <v>2299118.493026094</v>
      </c>
      <c r="G110" s="76">
        <v>862286.818884801</v>
      </c>
      <c r="H110" s="76">
        <v>209037.5659049341</v>
      </c>
      <c r="I110" s="76">
        <v>20622.130442604459</v>
      </c>
      <c r="J110" s="76">
        <v>35163.921998248588</v>
      </c>
      <c r="K110" s="76">
        <v>103904.459336057</v>
      </c>
      <c r="L110" s="76">
        <v>238909.26426661521</v>
      </c>
      <c r="M110" s="76">
        <v>69408.7108830293</v>
      </c>
      <c r="N110" s="76">
        <v>448824.8653535514</v>
      </c>
      <c r="O110" s="76">
        <v>2297336.991059856</v>
      </c>
      <c r="P110" s="76">
        <v>707030.79383801552</v>
      </c>
      <c r="Q110" s="76">
        <v>148767.3142686302</v>
      </c>
      <c r="R110" s="76">
        <v>30946.680487072452</v>
      </c>
      <c r="S110" s="76">
        <v>34511.396165180668</v>
      </c>
      <c r="T110" s="76">
        <v>119744.6166691304</v>
      </c>
      <c r="U110" s="76">
        <v>120791.7242207853</v>
      </c>
      <c r="V110" s="76">
        <v>16763.953721500649</v>
      </c>
      <c r="W110" s="76">
        <v>93696.182596763261</v>
      </c>
    </row>
    <row r="111" spans="1:23">
      <c r="A111" s="111" t="s">
        <v>111</v>
      </c>
      <c r="B111" s="111" t="s">
        <v>84</v>
      </c>
      <c r="C111" s="76">
        <v>379669.09242298017</v>
      </c>
      <c r="D111" s="76">
        <v>31094.26983037846</v>
      </c>
      <c r="E111" s="76">
        <v>174142.9150452484</v>
      </c>
      <c r="F111" s="76">
        <v>5855726.0060363477</v>
      </c>
      <c r="G111" s="76">
        <v>2241833.4017161098</v>
      </c>
      <c r="H111" s="76">
        <v>-121924.24709671531</v>
      </c>
      <c r="I111" s="76">
        <v>70745.37063846302</v>
      </c>
      <c r="J111" s="76">
        <v>119505.0612605722</v>
      </c>
      <c r="K111" s="76">
        <v>345209.51937334862</v>
      </c>
      <c r="L111" s="76">
        <v>567731.74874586682</v>
      </c>
      <c r="M111" s="76">
        <v>118138.2392757792</v>
      </c>
      <c r="N111" s="76">
        <v>924620.28118621185</v>
      </c>
      <c r="O111" s="76">
        <v>6288528.3292298373</v>
      </c>
      <c r="P111" s="76">
        <v>1919569.837657653</v>
      </c>
      <c r="Q111" s="76">
        <v>87349.619546397735</v>
      </c>
      <c r="R111" s="76">
        <v>98853.375194535634</v>
      </c>
      <c r="S111" s="76">
        <v>112926.4183474356</v>
      </c>
      <c r="T111" s="76">
        <v>351600.09522983059</v>
      </c>
      <c r="U111" s="76">
        <v>363802.52325606608</v>
      </c>
      <c r="V111" s="76">
        <v>44451.378992843362</v>
      </c>
      <c r="W111" s="76">
        <v>238317.4851266219</v>
      </c>
    </row>
    <row r="112" spans="1:23">
      <c r="A112" s="111" t="s">
        <v>111</v>
      </c>
      <c r="B112" s="111" t="s">
        <v>59</v>
      </c>
      <c r="C112" s="76">
        <v>1062030.5906969111</v>
      </c>
      <c r="D112" s="76">
        <v>152923.48911409199</v>
      </c>
      <c r="E112" s="76">
        <v>743454.71330448252</v>
      </c>
      <c r="F112" s="76">
        <v>18051178.915730789</v>
      </c>
      <c r="G112" s="76">
        <v>6703855.8731856681</v>
      </c>
      <c r="H112" s="76">
        <v>718516.56198296184</v>
      </c>
      <c r="I112" s="76">
        <v>182485.36872336469</v>
      </c>
      <c r="J112" s="76">
        <v>292661.62039843178</v>
      </c>
      <c r="K112" s="76">
        <v>956798.32747305324</v>
      </c>
      <c r="L112" s="76">
        <v>1848055.181094209</v>
      </c>
      <c r="M112" s="76">
        <v>471450.99364091142</v>
      </c>
      <c r="N112" s="76">
        <v>3191797.249339784</v>
      </c>
      <c r="O112" s="76">
        <v>19345436.23944075</v>
      </c>
      <c r="P112" s="76">
        <v>5745108.2900584769</v>
      </c>
      <c r="Q112" s="76">
        <v>814625.19815388997</v>
      </c>
      <c r="R112" s="76">
        <v>290440.43330108823</v>
      </c>
      <c r="S112" s="76">
        <v>316824.42127208569</v>
      </c>
      <c r="T112" s="76">
        <v>1058593.3203157219</v>
      </c>
      <c r="U112" s="76">
        <v>1093263.590821842</v>
      </c>
      <c r="V112" s="76">
        <v>183218.0551041908</v>
      </c>
      <c r="W112" s="76">
        <v>823077.30689331482</v>
      </c>
    </row>
    <row r="113" spans="1:23">
      <c r="A113" s="111" t="s">
        <v>111</v>
      </c>
      <c r="B113" s="111" t="s">
        <v>6</v>
      </c>
      <c r="C113" s="77">
        <v>16895330.01029617</v>
      </c>
      <c r="D113" s="77">
        <v>2343135.1876434661</v>
      </c>
      <c r="E113" s="77">
        <v>10635896.330335731</v>
      </c>
      <c r="F113" s="77">
        <v>278311081.08739787</v>
      </c>
      <c r="G113" s="77">
        <v>101324437.95641179</v>
      </c>
      <c r="H113" s="77">
        <v>4640061.8963351604</v>
      </c>
      <c r="I113" s="77">
        <v>3196634.0048521059</v>
      </c>
      <c r="J113" s="77">
        <v>5380173.6404764233</v>
      </c>
      <c r="K113" s="77">
        <v>15308881.428288611</v>
      </c>
      <c r="L113" s="77">
        <v>26455590.79048657</v>
      </c>
      <c r="M113" s="77">
        <v>6775968.1454062192</v>
      </c>
      <c r="N113" s="77">
        <v>47681288.827909984</v>
      </c>
      <c r="O113" s="77">
        <v>291517181.4941197</v>
      </c>
      <c r="P113" s="77">
        <v>85397783.982306734</v>
      </c>
      <c r="Q113" s="77">
        <v>8710112.5053459648</v>
      </c>
      <c r="R113" s="77">
        <v>4554210.7628351161</v>
      </c>
      <c r="S113" s="77">
        <v>5160444.1216534926</v>
      </c>
      <c r="T113" s="77">
        <v>16087090.955537951</v>
      </c>
      <c r="U113" s="77">
        <v>16635127.67306556</v>
      </c>
      <c r="V113" s="77">
        <v>2650774.1766668982</v>
      </c>
      <c r="W113" s="77">
        <v>12010562.33069535</v>
      </c>
    </row>
    <row r="114" spans="1:23">
      <c r="A114" s="111" t="s">
        <v>112</v>
      </c>
      <c r="B114" s="111" t="s">
        <v>60</v>
      </c>
      <c r="C114" s="76">
        <v>618676.70969291171</v>
      </c>
      <c r="D114" s="76">
        <v>-53059.115599409532</v>
      </c>
      <c r="E114" s="76">
        <v>491504.23094724002</v>
      </c>
      <c r="F114" s="76">
        <v>10944730.836521911</v>
      </c>
      <c r="G114" s="76">
        <v>4074501.0504316869</v>
      </c>
      <c r="H114" s="76">
        <v>101506.1103299496</v>
      </c>
      <c r="I114" s="76">
        <v>91589.788570181321</v>
      </c>
      <c r="J114" s="76">
        <v>122270.5364878056</v>
      </c>
      <c r="K114" s="76">
        <v>515024.50249724049</v>
      </c>
      <c r="L114" s="76">
        <v>1288821.288084063</v>
      </c>
      <c r="M114" s="76">
        <v>221547.11619003379</v>
      </c>
      <c r="N114" s="76">
        <v>1648323.7118385709</v>
      </c>
      <c r="O114" s="76">
        <v>12757986.67426715</v>
      </c>
      <c r="P114" s="76">
        <v>3725378.9159325832</v>
      </c>
      <c r="Q114" s="76">
        <v>308703.16873556311</v>
      </c>
      <c r="R114" s="76">
        <v>162209.7071316177</v>
      </c>
      <c r="S114" s="76">
        <v>162929.7833162357</v>
      </c>
      <c r="T114" s="76">
        <v>614463.82682858419</v>
      </c>
      <c r="U114" s="76">
        <v>667175.57683827134</v>
      </c>
      <c r="V114" s="76">
        <v>24719.724280497441</v>
      </c>
      <c r="W114" s="76">
        <v>544632.92607844912</v>
      </c>
    </row>
    <row r="115" spans="1:23">
      <c r="A115" s="111" t="s">
        <v>112</v>
      </c>
      <c r="B115" s="111" t="s">
        <v>71</v>
      </c>
      <c r="C115" s="76">
        <v>91699.273466793064</v>
      </c>
      <c r="D115" s="76">
        <v>1761.4496545046479</v>
      </c>
      <c r="E115" s="76">
        <v>85550.607701930887</v>
      </c>
      <c r="F115" s="76">
        <v>1792422.4712169501</v>
      </c>
      <c r="G115" s="76">
        <v>657905.77656707715</v>
      </c>
      <c r="H115" s="76">
        <v>291185.49532994261</v>
      </c>
      <c r="I115" s="76">
        <v>9184.9292812728381</v>
      </c>
      <c r="J115" s="76">
        <v>7069.5863983179252</v>
      </c>
      <c r="K115" s="76">
        <v>75356.485596592596</v>
      </c>
      <c r="L115" s="76">
        <v>255451.3527637629</v>
      </c>
      <c r="M115" s="76">
        <v>56938.469728925687</v>
      </c>
      <c r="N115" s="76">
        <v>346791.24255077657</v>
      </c>
      <c r="O115" s="76">
        <v>1923526.075852887</v>
      </c>
      <c r="P115" s="76">
        <v>555991.75083866902</v>
      </c>
      <c r="Q115" s="76">
        <v>185155.82878945419</v>
      </c>
      <c r="R115" s="76">
        <v>24453.033528704491</v>
      </c>
      <c r="S115" s="76">
        <v>20913.626110062942</v>
      </c>
      <c r="T115" s="76">
        <v>97690.378533707713</v>
      </c>
      <c r="U115" s="76">
        <v>102582.00184016769</v>
      </c>
      <c r="V115" s="76">
        <v>11654.68285914538</v>
      </c>
      <c r="W115" s="76">
        <v>89200.954107305006</v>
      </c>
    </row>
    <row r="116" spans="1:23">
      <c r="A116" s="111" t="s">
        <v>112</v>
      </c>
      <c r="B116" s="111" t="s">
        <v>72</v>
      </c>
      <c r="C116" s="76">
        <v>351084.58823256538</v>
      </c>
      <c r="D116" s="76">
        <v>58059.466255513202</v>
      </c>
      <c r="E116" s="76">
        <v>203054.0464480434</v>
      </c>
      <c r="F116" s="76">
        <v>5660435.0635998063</v>
      </c>
      <c r="G116" s="76">
        <v>2056982.317686012</v>
      </c>
      <c r="H116" s="76">
        <v>97584.216057367332</v>
      </c>
      <c r="I116" s="76">
        <v>68258.450310136643</v>
      </c>
      <c r="J116" s="76">
        <v>110063.79843075811</v>
      </c>
      <c r="K116" s="76">
        <v>327404.37490453263</v>
      </c>
      <c r="L116" s="76">
        <v>534120.65569017571</v>
      </c>
      <c r="M116" s="76">
        <v>139363.38190312689</v>
      </c>
      <c r="N116" s="76">
        <v>961779.6446141242</v>
      </c>
      <c r="O116" s="76">
        <v>5804541.1186546143</v>
      </c>
      <c r="P116" s="76">
        <v>1697287.4810153879</v>
      </c>
      <c r="Q116" s="76">
        <v>187225.19146040489</v>
      </c>
      <c r="R116" s="76">
        <v>94910.148765757694</v>
      </c>
      <c r="S116" s="76">
        <v>105673.06778298591</v>
      </c>
      <c r="T116" s="76">
        <v>331700.22055960877</v>
      </c>
      <c r="U116" s="76">
        <v>337919.39507460193</v>
      </c>
      <c r="V116" s="76">
        <v>59452.657485834687</v>
      </c>
      <c r="W116" s="76">
        <v>236287.0913341656</v>
      </c>
    </row>
    <row r="117" spans="1:23">
      <c r="A117" s="111" t="s">
        <v>112</v>
      </c>
      <c r="B117" s="111" t="s">
        <v>40</v>
      </c>
      <c r="C117" s="76">
        <v>1436707.441886771</v>
      </c>
      <c r="D117" s="76">
        <v>89120.240551668787</v>
      </c>
      <c r="E117" s="76">
        <v>875765.41696190287</v>
      </c>
      <c r="F117" s="76">
        <v>23501864.415972941</v>
      </c>
      <c r="G117" s="76">
        <v>8156424.8084779931</v>
      </c>
      <c r="H117" s="76">
        <v>-11492.272837898279</v>
      </c>
      <c r="I117" s="76">
        <v>280324.04359680862</v>
      </c>
      <c r="J117" s="76">
        <v>388703.67032147042</v>
      </c>
      <c r="K117" s="76">
        <v>1294331.3569687409</v>
      </c>
      <c r="L117" s="76">
        <v>2438877.377700795</v>
      </c>
      <c r="M117" s="76">
        <v>493997.7389243191</v>
      </c>
      <c r="N117" s="76">
        <v>3527278.120621935</v>
      </c>
      <c r="O117" s="76">
        <v>25187671.377956659</v>
      </c>
      <c r="P117" s="76">
        <v>6895432.8973738933</v>
      </c>
      <c r="Q117" s="76">
        <v>541294.20128962328</v>
      </c>
      <c r="R117" s="76">
        <v>398044.16669797711</v>
      </c>
      <c r="S117" s="76">
        <v>416525.4887662158</v>
      </c>
      <c r="T117" s="76">
        <v>1349428.643873017</v>
      </c>
      <c r="U117" s="76">
        <v>1419445.5605758899</v>
      </c>
      <c r="V117" s="76">
        <v>169355.03267209299</v>
      </c>
      <c r="W117" s="76">
        <v>1029670.0517951431</v>
      </c>
    </row>
    <row r="118" spans="1:23">
      <c r="A118" s="111" t="s">
        <v>112</v>
      </c>
      <c r="B118" s="111" t="s">
        <v>73</v>
      </c>
      <c r="C118" s="76">
        <v>76962.015961937199</v>
      </c>
      <c r="D118" s="76">
        <v>27433.884593375438</v>
      </c>
      <c r="E118" s="76">
        <v>29411.93363052019</v>
      </c>
      <c r="F118" s="76">
        <v>1021854.8137167559</v>
      </c>
      <c r="G118" s="76">
        <v>404644.23692938779</v>
      </c>
      <c r="H118" s="76">
        <v>-66041.867880995211</v>
      </c>
      <c r="I118" s="76">
        <v>17026.124521710652</v>
      </c>
      <c r="J118" s="76">
        <v>35714.514089844182</v>
      </c>
      <c r="K118" s="76">
        <v>73732.920740350572</v>
      </c>
      <c r="L118" s="76">
        <v>74790.737227434322</v>
      </c>
      <c r="M118" s="76">
        <v>26124.83196764451</v>
      </c>
      <c r="N118" s="76">
        <v>200804.25122500461</v>
      </c>
      <c r="O118" s="76">
        <v>1104184.0035078521</v>
      </c>
      <c r="P118" s="76">
        <v>362030.81786152831</v>
      </c>
      <c r="Q118" s="76">
        <v>-6921.7302956632047</v>
      </c>
      <c r="R118" s="76">
        <v>21639.061972216961</v>
      </c>
      <c r="S118" s="76">
        <v>28591.707937033701</v>
      </c>
      <c r="T118" s="76">
        <v>74215.040027985538</v>
      </c>
      <c r="U118" s="76">
        <v>74313.698553787079</v>
      </c>
      <c r="V118" s="76">
        <v>21268.93845874233</v>
      </c>
      <c r="W118" s="76">
        <v>45957.178324349246</v>
      </c>
    </row>
    <row r="119" spans="1:23">
      <c r="A119" s="111" t="s">
        <v>112</v>
      </c>
      <c r="B119" s="111" t="s">
        <v>74</v>
      </c>
      <c r="C119" s="76">
        <v>503154.35612361261</v>
      </c>
      <c r="D119" s="76">
        <v>139735.66385302151</v>
      </c>
      <c r="E119" s="76">
        <v>193409.4218233409</v>
      </c>
      <c r="F119" s="76">
        <v>7523627.0454320908</v>
      </c>
      <c r="G119" s="76">
        <v>2963275.9020445761</v>
      </c>
      <c r="H119" s="76">
        <v>-692629.06298367551</v>
      </c>
      <c r="I119" s="76">
        <v>146780.91993154481</v>
      </c>
      <c r="J119" s="76">
        <v>288722.37377335428</v>
      </c>
      <c r="K119" s="76">
        <v>505004.3921895072</v>
      </c>
      <c r="L119" s="76">
        <v>463200.78270285792</v>
      </c>
      <c r="M119" s="76">
        <v>173239.52223064491</v>
      </c>
      <c r="N119" s="76">
        <v>1352116.4259232429</v>
      </c>
      <c r="O119" s="76">
        <v>6955632.390467884</v>
      </c>
      <c r="P119" s="76">
        <v>2269023.0366286021</v>
      </c>
      <c r="Q119" s="76">
        <v>-156641.35563981859</v>
      </c>
      <c r="R119" s="76">
        <v>138432.3483913583</v>
      </c>
      <c r="S119" s="76">
        <v>182302.6917096418</v>
      </c>
      <c r="T119" s="76">
        <v>439086.59342224809</v>
      </c>
      <c r="U119" s="76">
        <v>429386.25795474992</v>
      </c>
      <c r="V119" s="76">
        <v>99607.084627326825</v>
      </c>
      <c r="W119" s="76">
        <v>240746.19328097301</v>
      </c>
    </row>
    <row r="120" spans="1:23">
      <c r="A120" s="111" t="s">
        <v>112</v>
      </c>
      <c r="B120" s="111" t="s">
        <v>43</v>
      </c>
      <c r="C120" s="76">
        <v>877819.82319870417</v>
      </c>
      <c r="D120" s="76">
        <v>177411.98693070529</v>
      </c>
      <c r="E120" s="76">
        <v>428435.88114790391</v>
      </c>
      <c r="F120" s="76">
        <v>13821409.04863894</v>
      </c>
      <c r="G120" s="76">
        <v>5205886.2543424591</v>
      </c>
      <c r="H120" s="76">
        <v>-158848.69790037029</v>
      </c>
      <c r="I120" s="76">
        <v>187118.23821247701</v>
      </c>
      <c r="J120" s="76">
        <v>336092.28415266413</v>
      </c>
      <c r="K120" s="76">
        <v>833439.27724859363</v>
      </c>
      <c r="L120" s="76">
        <v>1126973.901204488</v>
      </c>
      <c r="M120" s="76">
        <v>324705.59987340227</v>
      </c>
      <c r="N120" s="76">
        <v>2401755.4460101179</v>
      </c>
      <c r="O120" s="76">
        <v>13825301.328557059</v>
      </c>
      <c r="P120" s="76">
        <v>4256130.1279997015</v>
      </c>
      <c r="Q120" s="76">
        <v>269688.90902061568</v>
      </c>
      <c r="R120" s="76">
        <v>232664.9932147139</v>
      </c>
      <c r="S120" s="76">
        <v>276096.30033304048</v>
      </c>
      <c r="T120" s="76">
        <v>806982.54929138499</v>
      </c>
      <c r="U120" s="76">
        <v>811514.45878542354</v>
      </c>
      <c r="V120" s="76">
        <v>156230.0363858405</v>
      </c>
      <c r="W120" s="76">
        <v>526585.46951069531</v>
      </c>
    </row>
    <row r="121" spans="1:23">
      <c r="A121" s="111" t="s">
        <v>112</v>
      </c>
      <c r="B121" s="111" t="s">
        <v>75</v>
      </c>
      <c r="C121" s="76">
        <v>217107.40545732959</v>
      </c>
      <c r="D121" s="76">
        <v>-17220.725419311391</v>
      </c>
      <c r="E121" s="76">
        <v>183849.4336754221</v>
      </c>
      <c r="F121" s="76">
        <v>3757463.8252789709</v>
      </c>
      <c r="G121" s="76">
        <v>1193363.0759320271</v>
      </c>
      <c r="H121" s="76">
        <v>-44569.431714644983</v>
      </c>
      <c r="I121" s="76">
        <v>37673.717031445412</v>
      </c>
      <c r="J121" s="76">
        <v>81062.846856283883</v>
      </c>
      <c r="K121" s="76">
        <v>150333.3841171079</v>
      </c>
      <c r="L121" s="76">
        <v>360287.51062718133</v>
      </c>
      <c r="M121" s="76">
        <v>57520.294429591093</v>
      </c>
      <c r="N121" s="76">
        <v>606504.6907558362</v>
      </c>
      <c r="O121" s="76">
        <v>4178565.554419023</v>
      </c>
      <c r="P121" s="76">
        <v>1029300.315075323</v>
      </c>
      <c r="Q121" s="76">
        <v>27169.226395294339</v>
      </c>
      <c r="R121" s="76">
        <v>52900.134251145253</v>
      </c>
      <c r="S121" s="76">
        <v>71422.131787092236</v>
      </c>
      <c r="T121" s="76">
        <v>184498.4341279825</v>
      </c>
      <c r="U121" s="76">
        <v>222503.74401736091</v>
      </c>
      <c r="V121" s="76">
        <v>11548.312520890709</v>
      </c>
      <c r="W121" s="76">
        <v>188166.6654855613</v>
      </c>
    </row>
    <row r="122" spans="1:23">
      <c r="A122" s="111" t="s">
        <v>112</v>
      </c>
      <c r="B122" s="111" t="s">
        <v>76</v>
      </c>
      <c r="C122" s="76">
        <v>389834.71384505229</v>
      </c>
      <c r="D122" s="76">
        <v>68570.849482210833</v>
      </c>
      <c r="E122" s="76">
        <v>275203.7658977182</v>
      </c>
      <c r="F122" s="76">
        <v>7259491.7958386764</v>
      </c>
      <c r="G122" s="76">
        <v>2692797.714344054</v>
      </c>
      <c r="H122" s="76">
        <v>844054.73550711595</v>
      </c>
      <c r="I122" s="76">
        <v>62988.707813796449</v>
      </c>
      <c r="J122" s="76">
        <v>93486.512176431352</v>
      </c>
      <c r="K122" s="76">
        <v>365142.7486085351</v>
      </c>
      <c r="L122" s="76">
        <v>668240.66610273754</v>
      </c>
      <c r="M122" s="76">
        <v>223280.87144627341</v>
      </c>
      <c r="N122" s="76">
        <v>1377988.5901175069</v>
      </c>
      <c r="O122" s="76">
        <v>6908109.4415279822</v>
      </c>
      <c r="P122" s="76">
        <v>2128259.3191149998</v>
      </c>
      <c r="Q122" s="76">
        <v>562983.10325053846</v>
      </c>
      <c r="R122" s="76">
        <v>99805.718617954699</v>
      </c>
      <c r="S122" s="76">
        <v>103879.4048722107</v>
      </c>
      <c r="T122" s="76">
        <v>378540.25739329128</v>
      </c>
      <c r="U122" s="76">
        <v>372305.30173941498</v>
      </c>
      <c r="V122" s="76">
        <v>67927.577065477686</v>
      </c>
      <c r="W122" s="76">
        <v>266652.76890360052</v>
      </c>
    </row>
    <row r="123" spans="1:23">
      <c r="A123" s="111" t="s">
        <v>112</v>
      </c>
      <c r="B123" s="111" t="s">
        <v>45</v>
      </c>
      <c r="C123" s="76">
        <v>1129494.226540267</v>
      </c>
      <c r="D123" s="76">
        <v>-68298.889790915986</v>
      </c>
      <c r="E123" s="76">
        <v>755650.46039575408</v>
      </c>
      <c r="F123" s="76">
        <v>18318124.382765129</v>
      </c>
      <c r="G123" s="76">
        <v>6429896.1443729792</v>
      </c>
      <c r="H123" s="76">
        <v>-663161.14227868826</v>
      </c>
      <c r="I123" s="76">
        <v>210753.26693460991</v>
      </c>
      <c r="J123" s="76">
        <v>327268.00183559948</v>
      </c>
      <c r="K123" s="76">
        <v>943942.51250095002</v>
      </c>
      <c r="L123" s="76">
        <v>1942141.9127223641</v>
      </c>
      <c r="M123" s="76">
        <v>332524.67854159587</v>
      </c>
      <c r="N123" s="76">
        <v>2571830.8927756241</v>
      </c>
      <c r="O123" s="76">
        <v>21133071.140952181</v>
      </c>
      <c r="P123" s="76">
        <v>5825306.1544382526</v>
      </c>
      <c r="Q123" s="76">
        <v>11221.201119801741</v>
      </c>
      <c r="R123" s="76">
        <v>307560.31850713911</v>
      </c>
      <c r="S123" s="76">
        <v>345631.4789002788</v>
      </c>
      <c r="T123" s="76">
        <v>1050620.7869007881</v>
      </c>
      <c r="U123" s="76">
        <v>1158998.27886878</v>
      </c>
      <c r="V123" s="76">
        <v>48497.038201972522</v>
      </c>
      <c r="W123" s="76">
        <v>883979.94940799079</v>
      </c>
    </row>
    <row r="124" spans="1:23">
      <c r="A124" s="111" t="s">
        <v>112</v>
      </c>
      <c r="B124" s="111" t="s">
        <v>77</v>
      </c>
      <c r="C124" s="76">
        <v>253034.6278968452</v>
      </c>
      <c r="D124" s="76">
        <v>38992.964636171047</v>
      </c>
      <c r="E124" s="76">
        <v>238623.39864771659</v>
      </c>
      <c r="F124" s="76">
        <v>5480827.9870209247</v>
      </c>
      <c r="G124" s="76">
        <v>2066381.442718968</v>
      </c>
      <c r="H124" s="76">
        <v>1089504.0471476589</v>
      </c>
      <c r="I124" s="76">
        <v>33782.939973180932</v>
      </c>
      <c r="J124" s="76">
        <v>54873.507696560533</v>
      </c>
      <c r="K124" s="76">
        <v>224856.89098983019</v>
      </c>
      <c r="L124" s="76">
        <v>553739.31090681488</v>
      </c>
      <c r="M124" s="76">
        <v>196432.05960998431</v>
      </c>
      <c r="N124" s="76">
        <v>1119303.1817395289</v>
      </c>
      <c r="O124" s="76">
        <v>4811845.0285023898</v>
      </c>
      <c r="P124" s="76">
        <v>1508883.979290298</v>
      </c>
      <c r="Q124" s="76">
        <v>550521.29604662443</v>
      </c>
      <c r="R124" s="76">
        <v>62213.824756286333</v>
      </c>
      <c r="S124" s="76">
        <v>64051.335249634962</v>
      </c>
      <c r="T124" s="76">
        <v>248391.99415865951</v>
      </c>
      <c r="U124" s="76">
        <v>240938.5701462244</v>
      </c>
      <c r="V124" s="76">
        <v>42272.228712272321</v>
      </c>
      <c r="W124" s="76">
        <v>187762.42246093569</v>
      </c>
    </row>
    <row r="125" spans="1:23">
      <c r="A125" s="111" t="s">
        <v>112</v>
      </c>
      <c r="B125" s="111" t="s">
        <v>78</v>
      </c>
      <c r="C125" s="76">
        <v>261056.1974096912</v>
      </c>
      <c r="D125" s="76">
        <v>61754.579004322048</v>
      </c>
      <c r="E125" s="76">
        <v>122148.54372531841</v>
      </c>
      <c r="F125" s="76">
        <v>3939684.2410286251</v>
      </c>
      <c r="G125" s="76">
        <v>1498669.0137510961</v>
      </c>
      <c r="H125" s="76">
        <v>-76288.094884677048</v>
      </c>
      <c r="I125" s="76">
        <v>53876.470724335559</v>
      </c>
      <c r="J125" s="76">
        <v>106319.8516410936</v>
      </c>
      <c r="K125" s="76">
        <v>244488.9329014562</v>
      </c>
      <c r="L125" s="76">
        <v>304919.93616075988</v>
      </c>
      <c r="M125" s="76">
        <v>93521.226159087761</v>
      </c>
      <c r="N125" s="76">
        <v>726490.08130880666</v>
      </c>
      <c r="O125" s="76">
        <v>4025421.8548610779</v>
      </c>
      <c r="P125" s="76">
        <v>1269302.188386014</v>
      </c>
      <c r="Q125" s="76">
        <v>63647.443551295954</v>
      </c>
      <c r="R125" s="76">
        <v>68344.813271661056</v>
      </c>
      <c r="S125" s="76">
        <v>85105.012708209484</v>
      </c>
      <c r="T125" s="76">
        <v>241515.15447697809</v>
      </c>
      <c r="U125" s="76">
        <v>243968.05535188061</v>
      </c>
      <c r="V125" s="76">
        <v>51800.605058163434</v>
      </c>
      <c r="W125" s="76">
        <v>158010.54685921929</v>
      </c>
    </row>
    <row r="126" spans="1:23">
      <c r="A126" s="111" t="s">
        <v>112</v>
      </c>
      <c r="B126" s="111" t="s">
        <v>79</v>
      </c>
      <c r="C126" s="76">
        <v>3637433.2785540889</v>
      </c>
      <c r="D126" s="76">
        <v>732160.74457849201</v>
      </c>
      <c r="E126" s="76">
        <v>2404863.906297327</v>
      </c>
      <c r="F126" s="76">
        <v>60554577.08272811</v>
      </c>
      <c r="G126" s="76">
        <v>21809559.704375319</v>
      </c>
      <c r="H126" s="76">
        <v>2518171.058150738</v>
      </c>
      <c r="I126" s="76">
        <v>663907.91667211347</v>
      </c>
      <c r="J126" s="76">
        <v>1194365.2427512701</v>
      </c>
      <c r="K126" s="76">
        <v>3290179.9405763489</v>
      </c>
      <c r="L126" s="76">
        <v>5513124.2394408435</v>
      </c>
      <c r="M126" s="76">
        <v>1609028.8485897169</v>
      </c>
      <c r="N126" s="76">
        <v>11031266.843957281</v>
      </c>
      <c r="O126" s="76">
        <v>61365287.504357107</v>
      </c>
      <c r="P126" s="76">
        <v>17946946.872904729</v>
      </c>
      <c r="Q126" s="76">
        <v>2653556.6664490378</v>
      </c>
      <c r="R126" s="76">
        <v>967624.18989363371</v>
      </c>
      <c r="S126" s="76">
        <v>1118869.7753830119</v>
      </c>
      <c r="T126" s="76">
        <v>3445798.0146157928</v>
      </c>
      <c r="U126" s="76">
        <v>3543114.8378479569</v>
      </c>
      <c r="V126" s="76">
        <v>694113.71223127982</v>
      </c>
      <c r="W126" s="76">
        <v>2594739.1189782671</v>
      </c>
    </row>
    <row r="127" spans="1:23">
      <c r="A127" s="111" t="s">
        <v>112</v>
      </c>
      <c r="B127" s="111" t="s">
        <v>80</v>
      </c>
      <c r="C127" s="76">
        <v>2442661.7087286119</v>
      </c>
      <c r="D127" s="76">
        <v>423630.31342666392</v>
      </c>
      <c r="E127" s="76">
        <v>1553710.8531791209</v>
      </c>
      <c r="F127" s="76">
        <v>39552713.855618209</v>
      </c>
      <c r="G127" s="76">
        <v>14492338.366768351</v>
      </c>
      <c r="H127" s="76">
        <v>929392.94520002697</v>
      </c>
      <c r="I127" s="76">
        <v>435129.98816598888</v>
      </c>
      <c r="J127" s="76">
        <v>725891.74333594635</v>
      </c>
      <c r="K127" s="76">
        <v>2226368.5701445239</v>
      </c>
      <c r="L127" s="76">
        <v>3872728.440766674</v>
      </c>
      <c r="M127" s="76">
        <v>1003240.581805663</v>
      </c>
      <c r="N127" s="76">
        <v>6903612.9788269866</v>
      </c>
      <c r="O127" s="76">
        <v>42132388.053958811</v>
      </c>
      <c r="P127" s="76">
        <v>12408736.237250511</v>
      </c>
      <c r="Q127" s="76">
        <v>1455338.95946952</v>
      </c>
      <c r="R127" s="76">
        <v>664256.77405188314</v>
      </c>
      <c r="S127" s="76">
        <v>744091.40791406692</v>
      </c>
      <c r="T127" s="76">
        <v>2383014.743281283</v>
      </c>
      <c r="U127" s="76">
        <v>2452712.3814629051</v>
      </c>
      <c r="V127" s="76">
        <v>447364.27559099562</v>
      </c>
      <c r="W127" s="76">
        <v>1795723.874371334</v>
      </c>
    </row>
    <row r="128" spans="1:23">
      <c r="A128" s="111" t="s">
        <v>112</v>
      </c>
      <c r="B128" s="111" t="s">
        <v>81</v>
      </c>
      <c r="C128" s="76">
        <v>596548.42411676492</v>
      </c>
      <c r="D128" s="76">
        <v>28143.517188628401</v>
      </c>
      <c r="E128" s="76">
        <v>382306.37007659988</v>
      </c>
      <c r="F128" s="76">
        <v>9811099.9811079428</v>
      </c>
      <c r="G128" s="76">
        <v>3514840.545877941</v>
      </c>
      <c r="H128" s="76">
        <v>123991.64220723551</v>
      </c>
      <c r="I128" s="76">
        <v>103239.6051497224</v>
      </c>
      <c r="J128" s="76">
        <v>147580.37996690811</v>
      </c>
      <c r="K128" s="76">
        <v>531753.4604006256</v>
      </c>
      <c r="L128" s="76">
        <v>1034280.149780054</v>
      </c>
      <c r="M128" s="76">
        <v>213181.41205236409</v>
      </c>
      <c r="N128" s="76">
        <v>1538961.0610575681</v>
      </c>
      <c r="O128" s="76">
        <v>10695506.245242311</v>
      </c>
      <c r="P128" s="76">
        <v>3048575.045993513</v>
      </c>
      <c r="Q128" s="76">
        <v>304751.29324705398</v>
      </c>
      <c r="R128" s="76">
        <v>159529.00228669701</v>
      </c>
      <c r="S128" s="76">
        <v>167545.78410525</v>
      </c>
      <c r="T128" s="76">
        <v>573166.64326731348</v>
      </c>
      <c r="U128" s="76">
        <v>601038.57739813777</v>
      </c>
      <c r="V128" s="76">
        <v>67080.963150298514</v>
      </c>
      <c r="W128" s="76">
        <v>444309.89987622359</v>
      </c>
    </row>
    <row r="129" spans="1:23">
      <c r="A129" s="111" t="s">
        <v>112</v>
      </c>
      <c r="B129" s="111" t="s">
        <v>53</v>
      </c>
      <c r="C129" s="76">
        <v>1611470.269337991</v>
      </c>
      <c r="D129" s="76">
        <v>325260.20292311668</v>
      </c>
      <c r="E129" s="76">
        <v>844256.14454702591</v>
      </c>
      <c r="F129" s="76">
        <v>25095095.856757902</v>
      </c>
      <c r="G129" s="76">
        <v>9195445.2679738924</v>
      </c>
      <c r="H129" s="76">
        <v>-924641.05054728372</v>
      </c>
      <c r="I129" s="76">
        <v>368051.90080832952</v>
      </c>
      <c r="J129" s="76">
        <v>659082.56840336893</v>
      </c>
      <c r="K129" s="76">
        <v>1543241.4260286591</v>
      </c>
      <c r="L129" s="76">
        <v>1944387.677885232</v>
      </c>
      <c r="M129" s="76">
        <v>578163.1865993446</v>
      </c>
      <c r="N129" s="76">
        <v>4229670.5521443458</v>
      </c>
      <c r="O129" s="76">
        <v>25337499.724823982</v>
      </c>
      <c r="P129" s="76">
        <v>7586971.0200506682</v>
      </c>
      <c r="Q129" s="76">
        <v>137199.01225622819</v>
      </c>
      <c r="R129" s="76">
        <v>440989.32754351769</v>
      </c>
      <c r="S129" s="76">
        <v>534936.51993298705</v>
      </c>
      <c r="T129" s="76">
        <v>1489875.0533813499</v>
      </c>
      <c r="U129" s="76">
        <v>1502652.0585426581</v>
      </c>
      <c r="V129" s="76">
        <v>293134.1121138056</v>
      </c>
      <c r="W129" s="76">
        <v>983991.40652872669</v>
      </c>
    </row>
    <row r="130" spans="1:23">
      <c r="A130" s="111" t="s">
        <v>112</v>
      </c>
      <c r="B130" s="111" t="s">
        <v>82</v>
      </c>
      <c r="C130" s="76">
        <v>34868.490270902723</v>
      </c>
      <c r="D130" s="76">
        <v>3506.9531116326648</v>
      </c>
      <c r="E130" s="76">
        <v>42642.688802036377</v>
      </c>
      <c r="F130" s="76">
        <v>800947.72343419469</v>
      </c>
      <c r="G130" s="76">
        <v>286894.35252482363</v>
      </c>
      <c r="H130" s="76">
        <v>274901.17529775872</v>
      </c>
      <c r="I130" s="76">
        <v>-736.45870512087095</v>
      </c>
      <c r="J130" s="76">
        <v>-5347.6992258305236</v>
      </c>
      <c r="K130" s="76">
        <v>26632.728739597271</v>
      </c>
      <c r="L130" s="76">
        <v>102536.7345925354</v>
      </c>
      <c r="M130" s="76">
        <v>34328.703687751462</v>
      </c>
      <c r="N130" s="76">
        <v>176232.8036725882</v>
      </c>
      <c r="O130" s="76">
        <v>795682.42012534256</v>
      </c>
      <c r="P130" s="76">
        <v>233292.50833387431</v>
      </c>
      <c r="Q130" s="76">
        <v>138957.381932747</v>
      </c>
      <c r="R130" s="76">
        <v>8727.6957561315212</v>
      </c>
      <c r="S130" s="76">
        <v>6717.3754014548504</v>
      </c>
      <c r="T130" s="76">
        <v>39433.871220881767</v>
      </c>
      <c r="U130" s="76">
        <v>40186.088948278317</v>
      </c>
      <c r="V130" s="76">
        <v>6628.2080532621467</v>
      </c>
      <c r="W130" s="76">
        <v>35973.09677133747</v>
      </c>
    </row>
    <row r="131" spans="1:23">
      <c r="A131" s="111" t="s">
        <v>112</v>
      </c>
      <c r="B131" s="111" t="s">
        <v>83</v>
      </c>
      <c r="C131" s="76">
        <v>110667.8118672152</v>
      </c>
      <c r="D131" s="76">
        <v>8515.5839133955651</v>
      </c>
      <c r="E131" s="76">
        <v>96422.192713399098</v>
      </c>
      <c r="F131" s="76">
        <v>2178112.2565510371</v>
      </c>
      <c r="G131" s="76">
        <v>816903.30210139044</v>
      </c>
      <c r="H131" s="76">
        <v>198035.58875204279</v>
      </c>
      <c r="I131" s="76">
        <v>19536.75515615159</v>
      </c>
      <c r="J131" s="76">
        <v>33313.189261498672</v>
      </c>
      <c r="K131" s="76">
        <v>98435.803581527696</v>
      </c>
      <c r="L131" s="76">
        <v>225636.52736291429</v>
      </c>
      <c r="M131" s="76">
        <v>65552.671389527677</v>
      </c>
      <c r="N131" s="76">
        <v>423890.15061168739</v>
      </c>
      <c r="O131" s="76">
        <v>2169707.1582231969</v>
      </c>
      <c r="P131" s="76">
        <v>667751.30529145908</v>
      </c>
      <c r="Q131" s="76">
        <v>140502.46347592861</v>
      </c>
      <c r="R131" s="76">
        <v>29227.420460012869</v>
      </c>
      <c r="S131" s="76">
        <v>32594.09637822619</v>
      </c>
      <c r="T131" s="76">
        <v>113092.1379652898</v>
      </c>
      <c r="U131" s="76">
        <v>114081.0728751861</v>
      </c>
      <c r="V131" s="76">
        <v>15832.62295919505</v>
      </c>
      <c r="W131" s="76">
        <v>88490.839119165292</v>
      </c>
    </row>
    <row r="132" spans="1:23">
      <c r="A132" s="111" t="s">
        <v>112</v>
      </c>
      <c r="B132" s="111" t="s">
        <v>84</v>
      </c>
      <c r="C132" s="76">
        <v>359686.50861124438</v>
      </c>
      <c r="D132" s="76">
        <v>29457.729312990119</v>
      </c>
      <c r="E132" s="76">
        <v>164977.49846391959</v>
      </c>
      <c r="F132" s="76">
        <v>5547529.9004554879</v>
      </c>
      <c r="G132" s="76">
        <v>2123842.1700468408</v>
      </c>
      <c r="H132" s="76">
        <v>-115507.18146004601</v>
      </c>
      <c r="I132" s="76">
        <v>67021.930078543912</v>
      </c>
      <c r="J132" s="76">
        <v>113215.3211942263</v>
      </c>
      <c r="K132" s="76">
        <v>327040.59730106709</v>
      </c>
      <c r="L132" s="76">
        <v>536191.09603776305</v>
      </c>
      <c r="M132" s="76">
        <v>111575.0037604581</v>
      </c>
      <c r="N132" s="76">
        <v>873252.4877869779</v>
      </c>
      <c r="O132" s="76">
        <v>5939165.6442726236</v>
      </c>
      <c r="P132" s="76">
        <v>1812927.0688988951</v>
      </c>
      <c r="Q132" s="76">
        <v>82496.8629049312</v>
      </c>
      <c r="R132" s="76">
        <v>93361.521017061415</v>
      </c>
      <c r="S132" s="76">
        <v>106652.7284392447</v>
      </c>
      <c r="T132" s="76">
        <v>332066.75660595112</v>
      </c>
      <c r="U132" s="76">
        <v>343591.27196406241</v>
      </c>
      <c r="V132" s="76">
        <v>41981.857937685389</v>
      </c>
      <c r="W132" s="76">
        <v>225077.62484180959</v>
      </c>
    </row>
    <row r="133" spans="1:23">
      <c r="A133" s="111" t="s">
        <v>112</v>
      </c>
      <c r="B133" s="111" t="s">
        <v>59</v>
      </c>
      <c r="C133" s="76">
        <v>1006134.243818127</v>
      </c>
      <c r="D133" s="76">
        <v>144874.88442387659</v>
      </c>
      <c r="E133" s="76">
        <v>704325.5178674045</v>
      </c>
      <c r="F133" s="76">
        <v>17101116.867534429</v>
      </c>
      <c r="G133" s="76">
        <v>6351021.3535443172</v>
      </c>
      <c r="H133" s="76">
        <v>680699.90082596394</v>
      </c>
      <c r="I133" s="76">
        <v>172880.87563266131</v>
      </c>
      <c r="J133" s="76">
        <v>277258.37721956702</v>
      </c>
      <c r="K133" s="76">
        <v>906440.52076394518</v>
      </c>
      <c r="L133" s="76">
        <v>1745385.448811197</v>
      </c>
      <c r="M133" s="76">
        <v>445259.27177197189</v>
      </c>
      <c r="N133" s="76">
        <v>3014475.1799320178</v>
      </c>
      <c r="O133" s="76">
        <v>18270689.78169404</v>
      </c>
      <c r="P133" s="76">
        <v>5425935.6072774502</v>
      </c>
      <c r="Q133" s="76">
        <v>769368.24270089599</v>
      </c>
      <c r="R133" s="76">
        <v>274304.85367324989</v>
      </c>
      <c r="S133" s="76">
        <v>299223.06453474762</v>
      </c>
      <c r="T133" s="76">
        <v>999782.58029818186</v>
      </c>
      <c r="U133" s="76">
        <v>1032526.724665073</v>
      </c>
      <c r="V133" s="76">
        <v>173039.27426506911</v>
      </c>
      <c r="W133" s="76">
        <v>777350.78984368616</v>
      </c>
    </row>
    <row r="134" spans="1:23">
      <c r="A134" s="111" t="s">
        <v>112</v>
      </c>
      <c r="B134" s="111" t="s">
        <v>6</v>
      </c>
      <c r="C134" s="77">
        <v>16006102.115017431</v>
      </c>
      <c r="D134" s="77">
        <v>2219812.283030652</v>
      </c>
      <c r="E134" s="77">
        <v>10076112.312949641</v>
      </c>
      <c r="F134" s="77">
        <v>263663129.45121899</v>
      </c>
      <c r="G134" s="77">
        <v>95991572.800811172</v>
      </c>
      <c r="H134" s="77">
        <v>4395848.1123175211</v>
      </c>
      <c r="I134" s="77">
        <v>3028390.1098598898</v>
      </c>
      <c r="J134" s="77">
        <v>5097006.6067671375</v>
      </c>
      <c r="K134" s="77">
        <v>14503150.82679973</v>
      </c>
      <c r="L134" s="77">
        <v>24985835.746570639</v>
      </c>
      <c r="M134" s="77">
        <v>6399525.4706614278</v>
      </c>
      <c r="N134" s="77">
        <v>45032328.337470531</v>
      </c>
      <c r="O134" s="77">
        <v>275321782.52222419</v>
      </c>
      <c r="P134" s="77">
        <v>80653462.649956375</v>
      </c>
      <c r="Q134" s="77">
        <v>8226217.366160077</v>
      </c>
      <c r="R134" s="77">
        <v>4301199.0537887188</v>
      </c>
      <c r="S134" s="77">
        <v>4873752.7815616317</v>
      </c>
      <c r="T134" s="77">
        <v>15193363.68023028</v>
      </c>
      <c r="U134" s="77">
        <v>15710953.913450809</v>
      </c>
      <c r="V134" s="77">
        <v>2503508.944629848</v>
      </c>
      <c r="W134" s="77">
        <v>11343308.86787894</v>
      </c>
    </row>
  </sheetData>
  <mergeCells count="4">
    <mergeCell ref="A1:J1"/>
    <mergeCell ref="A11:J11"/>
    <mergeCell ref="A40:J40"/>
    <mergeCell ref="A70:K7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99300"/>
  </sheetPr>
  <dimension ref="A1:V34"/>
  <sheetViews>
    <sheetView workbookViewId="0">
      <selection activeCell="D36" sqref="D36"/>
    </sheetView>
  </sheetViews>
  <sheetFormatPr baseColWidth="10" defaultColWidth="10.83203125" defaultRowHeight="16"/>
  <cols>
    <col min="1" max="1" width="15.1640625" style="94" bestFit="1" customWidth="1"/>
    <col min="2" max="2" width="16" style="94" customWidth="1"/>
    <col min="3" max="10" width="15" style="94" bestFit="1" customWidth="1"/>
    <col min="11" max="12" width="16" style="94" bestFit="1" customWidth="1"/>
    <col min="13" max="22" width="15" style="94" bestFit="1" customWidth="1"/>
    <col min="23" max="59" width="10.83203125" style="94" customWidth="1"/>
    <col min="60" max="16384" width="10.83203125" style="94"/>
  </cols>
  <sheetData>
    <row r="1" spans="1:22" ht="26" customHeight="1">
      <c r="A1" s="135" t="s">
        <v>120</v>
      </c>
      <c r="B1" s="136"/>
      <c r="C1" s="136"/>
      <c r="D1" s="136"/>
      <c r="E1" s="136"/>
      <c r="F1" s="136"/>
      <c r="G1" s="136"/>
      <c r="H1" s="136"/>
      <c r="I1" s="136"/>
      <c r="J1" s="136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17</v>
      </c>
      <c r="E5" s="63">
        <f>SUM(B16:D16)</f>
        <v>-3940782.3019422013</v>
      </c>
      <c r="F5" s="64">
        <f>SUM(B25:D25)</f>
        <v>-7881564.6038844045</v>
      </c>
    </row>
    <row r="6" spans="1:22" ht="19" customHeight="1">
      <c r="B6" s="4"/>
      <c r="D6" s="20" t="s">
        <v>18</v>
      </c>
      <c r="E6" s="65">
        <f>SUM(E16:P16)</f>
        <v>-3608244.2673265766</v>
      </c>
      <c r="F6" s="66">
        <f>SUM(E25:P25)</f>
        <v>-10124014.438079558</v>
      </c>
    </row>
    <row r="7" spans="1:22" ht="21" customHeight="1" thickBot="1">
      <c r="D7" s="21" t="s">
        <v>89</v>
      </c>
      <c r="E7" s="67">
        <f>SUM(Q16:V16)</f>
        <v>-381615.47936889715</v>
      </c>
      <c r="F7" s="68">
        <f>SUM(Q25:V25)</f>
        <v>-1144846.4381066905</v>
      </c>
      <c r="J7" s="32"/>
    </row>
    <row r="8" spans="1:22" ht="20" customHeight="1" thickTop="1" thickBot="1">
      <c r="B8" s="11"/>
      <c r="D8" s="22" t="s">
        <v>6</v>
      </c>
      <c r="E8" s="69">
        <f>SUM(E5:E7)</f>
        <v>-7930642.0486376751</v>
      </c>
      <c r="F8" s="70">
        <f>SUM(F5:F7)</f>
        <v>-19150425.480070654</v>
      </c>
    </row>
    <row r="9" spans="1:22" ht="19" customHeight="1">
      <c r="B9" s="4"/>
    </row>
    <row r="11" spans="1:22" ht="26" customHeight="1">
      <c r="A11" s="137" t="s">
        <v>115</v>
      </c>
      <c r="B11" s="136"/>
      <c r="C11" s="136"/>
      <c r="D11" s="136"/>
      <c r="E11" s="136"/>
      <c r="F11" s="136"/>
      <c r="G11" s="136"/>
      <c r="H11" s="136"/>
      <c r="I11" s="136"/>
      <c r="J11" s="136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40" t="s">
        <v>116</v>
      </c>
      <c r="C14" s="127"/>
      <c r="D14" s="127"/>
      <c r="E14" s="127"/>
      <c r="F14" s="127"/>
      <c r="G14" s="127"/>
      <c r="H14" s="127"/>
      <c r="I14" s="127"/>
      <c r="J14" s="128"/>
      <c r="K14" s="140" t="s">
        <v>117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8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-1412574.7748349588</v>
      </c>
      <c r="C16" s="78">
        <f t="shared" si="0"/>
        <v>-1159715.9268228905</v>
      </c>
      <c r="D16" s="78">
        <f t="shared" si="0"/>
        <v>-1368491.600284352</v>
      </c>
      <c r="E16" s="78">
        <f t="shared" si="0"/>
        <v>-676371.17744486313</v>
      </c>
      <c r="F16" s="78">
        <f t="shared" si="0"/>
        <v>-615369.14402532671</v>
      </c>
      <c r="G16" s="78">
        <f t="shared" si="0"/>
        <v>-646436.53221273795</v>
      </c>
      <c r="H16" s="78">
        <f t="shared" si="0"/>
        <v>-349004.73183263466</v>
      </c>
      <c r="I16" s="78">
        <f t="shared" si="0"/>
        <v>-347593.81059645023</v>
      </c>
      <c r="J16" s="78">
        <f t="shared" si="0"/>
        <v>-253744.6038982328</v>
      </c>
      <c r="K16" s="78">
        <f t="shared" si="0"/>
        <v>-191424.74940583482</v>
      </c>
      <c r="L16" s="78">
        <f t="shared" si="0"/>
        <v>-165651.56388891861</v>
      </c>
      <c r="M16" s="78">
        <f t="shared" si="0"/>
        <v>-168462.45963037852</v>
      </c>
      <c r="N16" s="78">
        <f t="shared" si="0"/>
        <v>-66973.43442846369</v>
      </c>
      <c r="O16" s="78">
        <f t="shared" si="0"/>
        <v>-60594.97451811377</v>
      </c>
      <c r="P16" s="78">
        <f t="shared" si="0"/>
        <v>-66617.085444621742</v>
      </c>
      <c r="Q16" s="78">
        <f t="shared" si="0"/>
        <v>-66932.622359328903</v>
      </c>
      <c r="R16" s="78">
        <f t="shared" si="0"/>
        <v>-62034.104071804322</v>
      </c>
      <c r="S16" s="78">
        <f t="shared" si="0"/>
        <v>-64305.172409260646</v>
      </c>
      <c r="T16" s="78">
        <f t="shared" si="0"/>
        <v>-69769.940925437957</v>
      </c>
      <c r="U16" s="78">
        <f t="shared" si="0"/>
        <v>-63573.569120873697</v>
      </c>
      <c r="V16" s="78">
        <f t="shared" si="0"/>
        <v>-55000.07048219163</v>
      </c>
    </row>
    <row r="17" spans="1:22">
      <c r="A17" s="7" t="s">
        <v>106</v>
      </c>
      <c r="B17" s="78">
        <f>SUM($B$16:B16)</f>
        <v>-1412574.7748349588</v>
      </c>
      <c r="C17" s="78">
        <f>SUM($B$16:C16)</f>
        <v>-2572290.7016578494</v>
      </c>
      <c r="D17" s="78">
        <f>SUM($B$16:D16)</f>
        <v>-3940782.3019422013</v>
      </c>
      <c r="E17" s="78">
        <f>SUM($B$16:E16)</f>
        <v>-4617153.4793870645</v>
      </c>
      <c r="F17" s="78">
        <f>SUM($B$16:F16)</f>
        <v>-5232522.6234123912</v>
      </c>
      <c r="G17" s="78">
        <f>SUM($B$16:G16)</f>
        <v>-5878959.1556251291</v>
      </c>
      <c r="H17" s="78">
        <f>SUM($B$16:H16)</f>
        <v>-6227963.8874577638</v>
      </c>
      <c r="I17" s="78">
        <f>SUM($B$16:I16)</f>
        <v>-6575557.698054214</v>
      </c>
      <c r="J17" s="78">
        <f>SUM($B$16:J16)</f>
        <v>-6829302.3019524468</v>
      </c>
      <c r="K17" s="78">
        <f>SUM($B$16:K16)</f>
        <v>-7020727.0513582816</v>
      </c>
      <c r="L17" s="78">
        <f>SUM($B$16:L16)</f>
        <v>-7186378.6152472002</v>
      </c>
      <c r="M17" s="78">
        <f>SUM($B$16:M16)</f>
        <v>-7354841.0748775788</v>
      </c>
      <c r="N17" s="78">
        <f>SUM($B$16:N16)</f>
        <v>-7421814.5093060425</v>
      </c>
      <c r="O17" s="78">
        <f>SUM($B$16:O16)</f>
        <v>-7482409.4838241562</v>
      </c>
      <c r="P17" s="78">
        <f>SUM($B$16:P16)</f>
        <v>-7549026.569268778</v>
      </c>
      <c r="Q17" s="78">
        <f>SUM($B$16:Q16)</f>
        <v>-7615959.1916281069</v>
      </c>
      <c r="R17" s="78">
        <f>SUM($B$16:R16)</f>
        <v>-7677993.2956999112</v>
      </c>
      <c r="S17" s="78">
        <f>SUM($B$16:S16)</f>
        <v>-7742298.4681091718</v>
      </c>
      <c r="T17" s="78">
        <f>SUM($B$16:T16)</f>
        <v>-7812068.4090346098</v>
      </c>
      <c r="U17" s="78">
        <f>SUM($B$16:U16)</f>
        <v>-7875641.9781554835</v>
      </c>
      <c r="V17" s="78">
        <f>SUM($B$16:V16)</f>
        <v>-7930642.0486376751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7" t="s">
        <v>118</v>
      </c>
      <c r="B20" s="136"/>
      <c r="C20" s="136"/>
      <c r="D20" s="136"/>
      <c r="E20" s="136"/>
      <c r="F20" s="136"/>
      <c r="G20" s="136"/>
      <c r="H20" s="136"/>
      <c r="I20" s="136"/>
      <c r="J20" s="136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40" t="s">
        <v>116</v>
      </c>
      <c r="C23" s="127"/>
      <c r="D23" s="127"/>
      <c r="E23" s="127"/>
      <c r="F23" s="127"/>
      <c r="G23" s="127"/>
      <c r="H23" s="127"/>
      <c r="I23" s="127"/>
      <c r="J23" s="128"/>
      <c r="K23" s="140" t="s">
        <v>117</v>
      </c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8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-2825149.5496699186</v>
      </c>
      <c r="C25" s="78">
        <f t="shared" si="1"/>
        <v>-2319431.8536457825</v>
      </c>
      <c r="D25" s="78">
        <f t="shared" si="1"/>
        <v>-2736983.2005687044</v>
      </c>
      <c r="E25" s="78">
        <f t="shared" si="1"/>
        <v>-2029113.5323345913</v>
      </c>
      <c r="F25" s="78">
        <f t="shared" si="1"/>
        <v>-1846107.432075982</v>
      </c>
      <c r="G25" s="78">
        <f t="shared" si="1"/>
        <v>-1939309.5966382129</v>
      </c>
      <c r="H25" s="78">
        <f t="shared" si="1"/>
        <v>-1047014.195497904</v>
      </c>
      <c r="I25" s="78">
        <f t="shared" si="1"/>
        <v>-1042781.4317893507</v>
      </c>
      <c r="J25" s="78">
        <f t="shared" si="1"/>
        <v>-761233.81169469748</v>
      </c>
      <c r="K25" s="78">
        <f t="shared" si="1"/>
        <v>-319041.24900972471</v>
      </c>
      <c r="L25" s="78">
        <f t="shared" si="1"/>
        <v>-276085.93981486373</v>
      </c>
      <c r="M25" s="78">
        <f t="shared" si="1"/>
        <v>-280770.76605063025</v>
      </c>
      <c r="N25" s="78">
        <f t="shared" si="1"/>
        <v>-200920.303285392</v>
      </c>
      <c r="O25" s="78">
        <f t="shared" si="1"/>
        <v>-181784.92355434224</v>
      </c>
      <c r="P25" s="78">
        <f t="shared" si="1"/>
        <v>-199851.25633386616</v>
      </c>
      <c r="Q25" s="78">
        <f t="shared" si="1"/>
        <v>-200797.86707798764</v>
      </c>
      <c r="R25" s="78">
        <f t="shared" si="1"/>
        <v>-186102.31221541204</v>
      </c>
      <c r="S25" s="78">
        <f t="shared" si="1"/>
        <v>-192915.51722778101</v>
      </c>
      <c r="T25" s="78">
        <f t="shared" si="1"/>
        <v>-209309.82277631387</v>
      </c>
      <c r="U25" s="78">
        <f t="shared" si="1"/>
        <v>-190720.70736262016</v>
      </c>
      <c r="V25" s="78">
        <f t="shared" si="1"/>
        <v>-165000.21144657582</v>
      </c>
    </row>
    <row r="26" spans="1:22">
      <c r="A26" s="7" t="s">
        <v>106</v>
      </c>
      <c r="B26" s="78">
        <f>SUM($B$25:B25)</f>
        <v>-2825149.5496699186</v>
      </c>
      <c r="C26" s="78">
        <f>SUM($B$25:C25)</f>
        <v>-5144581.4033157006</v>
      </c>
      <c r="D26" s="78">
        <f>SUM($B$25:D25)</f>
        <v>-7881564.6038844045</v>
      </c>
      <c r="E26" s="78">
        <f>SUM($B$25:E25)</f>
        <v>-9910678.1362189949</v>
      </c>
      <c r="F26" s="78">
        <f>SUM($B$25:F25)</f>
        <v>-11756785.568294976</v>
      </c>
      <c r="G26" s="78">
        <f>SUM($B$25:G25)</f>
        <v>-13696095.16493319</v>
      </c>
      <c r="H26" s="78">
        <f>SUM($B$25:H25)</f>
        <v>-14743109.360431094</v>
      </c>
      <c r="I26" s="78">
        <f>SUM($B$25:I25)</f>
        <v>-15785890.792220443</v>
      </c>
      <c r="J26" s="78">
        <f>SUM($B$25:J25)</f>
        <v>-16547124.60391514</v>
      </c>
      <c r="K26" s="78">
        <f>SUM($B$25:K25)</f>
        <v>-16866165.852924865</v>
      </c>
      <c r="L26" s="78">
        <f>SUM($B$25:L25)</f>
        <v>-17142251.792739727</v>
      </c>
      <c r="M26" s="78">
        <f>SUM($B$25:M25)</f>
        <v>-17423022.558790356</v>
      </c>
      <c r="N26" s="78">
        <f>SUM($B$25:N25)</f>
        <v>-17623942.862075746</v>
      </c>
      <c r="O26" s="78">
        <f>SUM($B$25:O25)</f>
        <v>-17805727.785630088</v>
      </c>
      <c r="P26" s="78">
        <f>SUM($B$25:P25)</f>
        <v>-18005579.041963954</v>
      </c>
      <c r="Q26" s="78">
        <f>SUM($B$25:Q25)</f>
        <v>-18206376.909041941</v>
      </c>
      <c r="R26" s="78">
        <f>SUM($B$25:R25)</f>
        <v>-18392479.221257351</v>
      </c>
      <c r="S26" s="78">
        <f>SUM($B$25:S25)</f>
        <v>-18585394.738485131</v>
      </c>
      <c r="T26" s="78">
        <f>SUM($B$25:T25)</f>
        <v>-18794704.561261445</v>
      </c>
      <c r="U26" s="78">
        <f>SUM($B$25:U25)</f>
        <v>-18985425.268624067</v>
      </c>
      <c r="V26" s="78">
        <f>SUM($B$25:V25)</f>
        <v>-19150425.480070643</v>
      </c>
    </row>
    <row r="30" spans="1:22" ht="26" customHeight="1">
      <c r="A30" s="141" t="s">
        <v>108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2" t="s">
        <v>109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2" t="s">
        <v>110</v>
      </c>
      <c r="B32" s="109">
        <v>7062873.874174796</v>
      </c>
      <c r="C32" s="109">
        <v>5798579.6341144554</v>
      </c>
      <c r="D32" s="109">
        <v>6842458.0014217636</v>
      </c>
      <c r="E32" s="109">
        <v>6763711.7744486369</v>
      </c>
      <c r="F32" s="109">
        <v>6153691.4402532727</v>
      </c>
      <c r="G32" s="109">
        <v>6464365.3221273767</v>
      </c>
      <c r="H32" s="109">
        <v>6980094.6366526894</v>
      </c>
      <c r="I32" s="109">
        <v>6951876.2119290046</v>
      </c>
      <c r="J32" s="109">
        <v>5074892.0779646495</v>
      </c>
      <c r="K32" s="109">
        <v>6380824.980194483</v>
      </c>
      <c r="L32" s="109">
        <v>5521718.7962972689</v>
      </c>
      <c r="M32" s="109">
        <v>5615415.3210125994</v>
      </c>
      <c r="N32" s="109">
        <v>6697343.4428463858</v>
      </c>
      <c r="O32" s="109">
        <v>6059497.4518114123</v>
      </c>
      <c r="P32" s="109">
        <v>6661708.5444622096</v>
      </c>
      <c r="Q32" s="109">
        <v>6693262.2359329173</v>
      </c>
      <c r="R32" s="109">
        <v>6203410.4071803978</v>
      </c>
      <c r="S32" s="109">
        <v>6430517.2409259845</v>
      </c>
      <c r="T32" s="109">
        <v>6976994.0925437957</v>
      </c>
      <c r="U32" s="109">
        <v>6357356.9120873213</v>
      </c>
      <c r="V32" s="109">
        <v>5500007.0482191909</v>
      </c>
    </row>
    <row r="33" spans="1:22">
      <c r="A33" s="112" t="s">
        <v>111</v>
      </c>
      <c r="B33" s="109">
        <v>5650299.0993398372</v>
      </c>
      <c r="C33" s="109">
        <v>4638863.7072915649</v>
      </c>
      <c r="D33" s="109">
        <v>5473966.4011374116</v>
      </c>
      <c r="E33" s="109">
        <v>6087340.5970037738</v>
      </c>
      <c r="F33" s="109">
        <v>5538322.2962279459</v>
      </c>
      <c r="G33" s="109">
        <v>5817928.7899146387</v>
      </c>
      <c r="H33" s="109">
        <v>6631089.9048200548</v>
      </c>
      <c r="I33" s="109">
        <v>6604282.4013325544</v>
      </c>
      <c r="J33" s="109">
        <v>4821147.4740664167</v>
      </c>
      <c r="K33" s="109">
        <v>6189400.2307886481</v>
      </c>
      <c r="L33" s="109">
        <v>5356067.2324083503</v>
      </c>
      <c r="M33" s="109">
        <v>5446952.8613822209</v>
      </c>
      <c r="N33" s="109">
        <v>6630370.0084179221</v>
      </c>
      <c r="O33" s="109">
        <v>5998902.4772932986</v>
      </c>
      <c r="P33" s="109">
        <v>6595091.4590175878</v>
      </c>
      <c r="Q33" s="109">
        <v>6626329.6135735884</v>
      </c>
      <c r="R33" s="109">
        <v>6141376.3031085934</v>
      </c>
      <c r="S33" s="109">
        <v>6366212.0685167238</v>
      </c>
      <c r="T33" s="109">
        <v>6907224.1516183577</v>
      </c>
      <c r="U33" s="109">
        <v>6293783.3429664476</v>
      </c>
      <c r="V33" s="109">
        <v>5445006.9777369993</v>
      </c>
    </row>
    <row r="34" spans="1:22">
      <c r="A34" s="111" t="s">
        <v>112</v>
      </c>
      <c r="B34" s="109">
        <v>4237724.3245048774</v>
      </c>
      <c r="C34" s="109">
        <v>3479147.780468673</v>
      </c>
      <c r="D34" s="109">
        <v>4105474.8008530592</v>
      </c>
      <c r="E34" s="109">
        <v>4734598.2421140457</v>
      </c>
      <c r="F34" s="109">
        <v>4307584.0081772907</v>
      </c>
      <c r="G34" s="109">
        <v>4525055.7254891638</v>
      </c>
      <c r="H34" s="109">
        <v>5933080.4411547855</v>
      </c>
      <c r="I34" s="109">
        <v>5909094.7801396539</v>
      </c>
      <c r="J34" s="109">
        <v>4313658.2662699521</v>
      </c>
      <c r="K34" s="109">
        <v>6061783.7311847582</v>
      </c>
      <c r="L34" s="109">
        <v>5245632.8564824052</v>
      </c>
      <c r="M34" s="109">
        <v>5334644.5549619691</v>
      </c>
      <c r="N34" s="109">
        <v>6496423.1395609938</v>
      </c>
      <c r="O34" s="109">
        <v>5877712.5282570701</v>
      </c>
      <c r="P34" s="109">
        <v>6461857.2881283434</v>
      </c>
      <c r="Q34" s="109">
        <v>6492464.3688549297</v>
      </c>
      <c r="R34" s="109">
        <v>6017308.0949649857</v>
      </c>
      <c r="S34" s="109">
        <v>6237601.7236982035</v>
      </c>
      <c r="T34" s="109">
        <v>6767684.2697674818</v>
      </c>
      <c r="U34" s="109">
        <v>6166636.2047247011</v>
      </c>
      <c r="V34" s="109">
        <v>5335006.8367726151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25CEF7"/>
  </sheetPr>
  <dimension ref="A1:V37"/>
  <sheetViews>
    <sheetView workbookViewId="0">
      <selection activeCell="H6" sqref="H6"/>
    </sheetView>
  </sheetViews>
  <sheetFormatPr baseColWidth="10" defaultRowHeight="16"/>
  <cols>
    <col min="1" max="1" width="15.1640625" style="94" bestFit="1" customWidth="1"/>
    <col min="2" max="4" width="14" style="94" bestFit="1" customWidth="1"/>
    <col min="5" max="6" width="14.6640625" style="94" bestFit="1" customWidth="1"/>
    <col min="7" max="22" width="14" style="94" bestFit="1" customWidth="1"/>
    <col min="23" max="59" width="10.83203125" style="94" customWidth="1"/>
    <col min="60" max="16384" width="10.83203125" style="94"/>
  </cols>
  <sheetData>
    <row r="1" spans="1:22" ht="26" customHeight="1">
      <c r="A1" s="135" t="s">
        <v>121</v>
      </c>
      <c r="B1" s="136"/>
      <c r="C1" s="136"/>
      <c r="D1" s="136"/>
      <c r="E1" s="136"/>
      <c r="F1" s="136"/>
      <c r="G1" s="136"/>
      <c r="H1" s="136"/>
      <c r="I1" s="136"/>
      <c r="J1" s="136"/>
    </row>
    <row r="3" spans="1:22" ht="19" customHeight="1" thickBot="1"/>
    <row r="4" spans="1:22" ht="21" customHeight="1" thickBot="1">
      <c r="D4" s="18"/>
      <c r="E4" s="23" t="s">
        <v>3</v>
      </c>
      <c r="F4" s="24" t="s">
        <v>4</v>
      </c>
    </row>
    <row r="5" spans="1:22" ht="20" customHeight="1">
      <c r="D5" s="19" t="s">
        <v>17</v>
      </c>
      <c r="E5" s="63">
        <f>SUM(B16:D16)</f>
        <v>-8011539.20442273</v>
      </c>
      <c r="F5" s="64">
        <f>SUM(B25:D25)</f>
        <v>-13352565.340704547</v>
      </c>
    </row>
    <row r="6" spans="1:22" ht="20" customHeight="1">
      <c r="D6" s="20" t="s">
        <v>18</v>
      </c>
      <c r="E6" s="65">
        <f>SUM(E16:P16)</f>
        <v>-9066247.2580230124</v>
      </c>
      <c r="F6" s="66">
        <f>SUM(E25:P25)</f>
        <v>-15429914.805213079</v>
      </c>
    </row>
    <row r="7" spans="1:22" ht="19" customHeight="1" thickBot="1">
      <c r="D7" s="21" t="s">
        <v>89</v>
      </c>
      <c r="E7" s="67">
        <f>SUM(Q16:V16)</f>
        <v>-2666331.8585042292</v>
      </c>
      <c r="F7" s="68">
        <f>SUM(Q25:V25)</f>
        <v>-2666331.8585042292</v>
      </c>
    </row>
    <row r="8" spans="1:22" ht="19" customHeight="1" thickTop="1" thickBot="1">
      <c r="D8" s="22" t="s">
        <v>6</v>
      </c>
      <c r="E8" s="69">
        <f>SUM(E5:E7)</f>
        <v>-19744118.320949972</v>
      </c>
      <c r="F8" s="70">
        <f>SUM(F5:F7)</f>
        <v>-31448812.004421853</v>
      </c>
    </row>
    <row r="9" spans="1:22" ht="20" customHeight="1">
      <c r="D9" s="17"/>
    </row>
    <row r="10" spans="1:22" ht="17" customHeight="1"/>
    <row r="11" spans="1:22" ht="26" customHeight="1">
      <c r="A11" s="137" t="s">
        <v>115</v>
      </c>
      <c r="B11" s="136"/>
      <c r="C11" s="136"/>
      <c r="D11" s="136"/>
      <c r="E11" s="136"/>
      <c r="F11" s="136"/>
      <c r="G11" s="136"/>
      <c r="H11" s="136"/>
      <c r="I11" s="136"/>
      <c r="J11" s="136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 ht="17" customHeight="1">
      <c r="B14" s="140" t="s">
        <v>116</v>
      </c>
      <c r="C14" s="127"/>
      <c r="D14" s="127"/>
      <c r="E14" s="127"/>
      <c r="F14" s="127"/>
      <c r="G14" s="127"/>
      <c r="H14" s="127"/>
      <c r="I14" s="127"/>
      <c r="J14" s="128"/>
      <c r="K14" s="140" t="s">
        <v>117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8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>'Parking Scenario Analysis'!B33-'Parking Scenario Analysis'!B32</f>
        <v>-2526811.7992094755</v>
      </c>
      <c r="C16" s="78">
        <f>'Parking Scenario Analysis'!C33-'Parking Scenario Analysis'!C32</f>
        <v>-2647362.4847820075</v>
      </c>
      <c r="D16" s="78">
        <f>'Parking Scenario Analysis'!D33-'Parking Scenario Analysis'!D32</f>
        <v>-2837364.920431247</v>
      </c>
      <c r="E16" s="78">
        <f>'Parking Scenario Analysis'!E33-'Parking Scenario Analysis'!E32</f>
        <v>-1283809.9971180558</v>
      </c>
      <c r="F16" s="78">
        <f>'Parking Scenario Analysis'!F33-'Parking Scenario Analysis'!F32</f>
        <v>-1242522.4750352949</v>
      </c>
      <c r="G16" s="78">
        <f>'Parking Scenario Analysis'!G33-'Parking Scenario Analysis'!G32</f>
        <v>-1263811.0441079549</v>
      </c>
      <c r="H16" s="78">
        <f>'Parking Scenario Analysis'!H33-'Parking Scenario Analysis'!H32</f>
        <v>-882652.61544173863</v>
      </c>
      <c r="I16" s="78">
        <f>'Parking Scenario Analysis'!I33-'Parking Scenario Analysis'!I32</f>
        <v>-896350.72728820797</v>
      </c>
      <c r="J16" s="78">
        <f>'Parking Scenario Analysis'!J33-'Parking Scenario Analysis'!J32</f>
        <v>-867102.88496767078</v>
      </c>
      <c r="K16" s="78">
        <f>'Parking Scenario Analysis'!K33-'Parking Scenario Analysis'!K32</f>
        <v>-423827.01789228339</v>
      </c>
      <c r="L16" s="78">
        <f>'Parking Scenario Analysis'!L33-'Parking Scenario Analysis'!L32</f>
        <v>-406125.60340845305</v>
      </c>
      <c r="M16" s="78">
        <f>'Parking Scenario Analysis'!M33-'Parking Scenario Analysis'!M32</f>
        <v>-420518.29577921703</v>
      </c>
      <c r="N16" s="78">
        <f>'Parking Scenario Analysis'!N33-'Parking Scenario Analysis'!N32</f>
        <v>-443544.35331889801</v>
      </c>
      <c r="O16" s="78">
        <f>'Parking Scenario Analysis'!O33-'Parking Scenario Analysis'!O32</f>
        <v>-466031.54654241912</v>
      </c>
      <c r="P16" s="78">
        <f>'Parking Scenario Analysis'!P33-'Parking Scenario Analysis'!P32</f>
        <v>-469950.69712281972</v>
      </c>
      <c r="Q16" s="78">
        <f>'Parking Scenario Analysis'!Q33-'Parking Scenario Analysis'!Q32</f>
        <v>-440810.39506908227</v>
      </c>
      <c r="R16" s="78">
        <f>'Parking Scenario Analysis'!R33-'Parking Scenario Analysis'!R32</f>
        <v>-427228.60275182314</v>
      </c>
      <c r="S16" s="78">
        <f>'Parking Scenario Analysis'!S33-'Parking Scenario Analysis'!S32</f>
        <v>-441630.25045127422</v>
      </c>
      <c r="T16" s="78">
        <f>'Parking Scenario Analysis'!T33-'Parking Scenario Analysis'!T32</f>
        <v>-449121.06162204593</v>
      </c>
      <c r="U16" s="78">
        <f>'Parking Scenario Analysis'!U33-'Parking Scenario Analysis'!U32</f>
        <v>-464537.77972029895</v>
      </c>
      <c r="V16" s="78">
        <f>'Parking Scenario Analysis'!V33-'Parking Scenario Analysis'!V32</f>
        <v>-443003.76888970472</v>
      </c>
    </row>
    <row r="17" spans="1:22">
      <c r="A17" s="7" t="s">
        <v>106</v>
      </c>
      <c r="B17" s="78">
        <f>SUM($B$16:B16)</f>
        <v>-2526811.7992094755</v>
      </c>
      <c r="C17" s="78">
        <f>SUM($B$16:C16)</f>
        <v>-5174174.283991483</v>
      </c>
      <c r="D17" s="78">
        <f>SUM($B$16:D16)</f>
        <v>-8011539.20442273</v>
      </c>
      <c r="E17" s="78">
        <f>SUM($B$16:E16)</f>
        <v>-9295349.2015407868</v>
      </c>
      <c r="F17" s="78">
        <f>SUM($B$16:F16)</f>
        <v>-10537871.676576082</v>
      </c>
      <c r="G17" s="78">
        <f>SUM($B$16:G16)</f>
        <v>-11801682.720684037</v>
      </c>
      <c r="H17" s="78">
        <f>SUM($B$16:H16)</f>
        <v>-12684335.336125776</v>
      </c>
      <c r="I17" s="78">
        <f>SUM($B$16:I16)</f>
        <v>-13580686.063413985</v>
      </c>
      <c r="J17" s="78">
        <f>SUM($B$16:J16)</f>
        <v>-14447788.948381655</v>
      </c>
      <c r="K17" s="78">
        <f>SUM($B$16:K16)</f>
        <v>-14871615.966273937</v>
      </c>
      <c r="L17" s="78">
        <f>SUM($B$16:L16)</f>
        <v>-15277741.569682389</v>
      </c>
      <c r="M17" s="78">
        <f>SUM($B$16:M16)</f>
        <v>-15698259.865461607</v>
      </c>
      <c r="N17" s="78">
        <f>SUM($B$16:N16)</f>
        <v>-16141804.218780505</v>
      </c>
      <c r="O17" s="78">
        <f>SUM($B$16:O16)</f>
        <v>-16607835.765322924</v>
      </c>
      <c r="P17" s="78">
        <f>SUM($B$16:P16)</f>
        <v>-17077786.462445743</v>
      </c>
      <c r="Q17" s="78">
        <f>SUM($B$16:Q16)</f>
        <v>-17518596.857514825</v>
      </c>
      <c r="R17" s="78">
        <f>SUM($B$16:R16)</f>
        <v>-17945825.46026665</v>
      </c>
      <c r="S17" s="78">
        <f>SUM($B$16:S16)</f>
        <v>-18387455.710717924</v>
      </c>
      <c r="T17" s="78">
        <f>SUM($B$16:T16)</f>
        <v>-18836576.77233997</v>
      </c>
      <c r="U17" s="78">
        <f>SUM($B$16:U16)</f>
        <v>-19301114.552060269</v>
      </c>
      <c r="V17" s="78">
        <f>SUM($B$16:V16)</f>
        <v>-19744118.320949972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 ht="17" customHeight="1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7" t="s">
        <v>118</v>
      </c>
      <c r="B20" s="136"/>
      <c r="C20" s="136"/>
      <c r="D20" s="136"/>
      <c r="E20" s="136"/>
      <c r="F20" s="136"/>
      <c r="G20" s="136"/>
      <c r="H20" s="136"/>
      <c r="I20" s="136"/>
      <c r="J20" s="136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 ht="17" customHeight="1">
      <c r="B23" s="140" t="s">
        <v>116</v>
      </c>
      <c r="C23" s="127"/>
      <c r="D23" s="127"/>
      <c r="E23" s="127"/>
      <c r="F23" s="127"/>
      <c r="G23" s="127"/>
      <c r="H23" s="127"/>
      <c r="I23" s="127"/>
      <c r="J23" s="128"/>
      <c r="K23" s="140" t="s">
        <v>117</v>
      </c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8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0">B34-B32</f>
        <v>-4211352.998682458</v>
      </c>
      <c r="C25" s="78">
        <f t="shared" si="0"/>
        <v>-4412270.8079700116</v>
      </c>
      <c r="D25" s="78">
        <f t="shared" si="0"/>
        <v>-4728941.5340520777</v>
      </c>
      <c r="E25" s="78">
        <f t="shared" si="0"/>
        <v>-2567619.9942361116</v>
      </c>
      <c r="F25" s="78">
        <f t="shared" si="0"/>
        <v>-2485044.9500705888</v>
      </c>
      <c r="G25" s="78">
        <f t="shared" si="0"/>
        <v>-2527622.0882159099</v>
      </c>
      <c r="H25" s="78">
        <f t="shared" si="0"/>
        <v>-1323978.9231626084</v>
      </c>
      <c r="I25" s="78">
        <f t="shared" si="0"/>
        <v>-1344526.0909323134</v>
      </c>
      <c r="J25" s="78">
        <f t="shared" si="0"/>
        <v>-1300654.3274515057</v>
      </c>
      <c r="K25" s="78">
        <f t="shared" si="0"/>
        <v>-847654.03578456584</v>
      </c>
      <c r="L25" s="78">
        <f t="shared" si="0"/>
        <v>-812251.20681690611</v>
      </c>
      <c r="M25" s="78">
        <f t="shared" si="0"/>
        <v>-841036.59155843314</v>
      </c>
      <c r="N25" s="78">
        <f t="shared" si="0"/>
        <v>-443544.35331889801</v>
      </c>
      <c r="O25" s="78">
        <f t="shared" si="0"/>
        <v>-466031.54654241912</v>
      </c>
      <c r="P25" s="78">
        <f t="shared" si="0"/>
        <v>-469950.69712281972</v>
      </c>
      <c r="Q25" s="78">
        <f t="shared" si="0"/>
        <v>-440810.39506908227</v>
      </c>
      <c r="R25" s="78">
        <f t="shared" si="0"/>
        <v>-427228.60275182314</v>
      </c>
      <c r="S25" s="78">
        <f t="shared" si="0"/>
        <v>-441630.25045127422</v>
      </c>
      <c r="T25" s="78">
        <f t="shared" si="0"/>
        <v>-449121.06162204593</v>
      </c>
      <c r="U25" s="78">
        <f t="shared" si="0"/>
        <v>-464537.77972029895</v>
      </c>
      <c r="V25" s="78">
        <f t="shared" si="0"/>
        <v>-443003.76888970472</v>
      </c>
    </row>
    <row r="26" spans="1:22">
      <c r="A26" s="7" t="s">
        <v>106</v>
      </c>
      <c r="B26" s="78">
        <f>SUM($B$25:B25)</f>
        <v>-4211352.998682458</v>
      </c>
      <c r="C26" s="78">
        <f>SUM($B$25:C25)</f>
        <v>-8623623.8066524696</v>
      </c>
      <c r="D26" s="78">
        <f>SUM($B$25:D25)</f>
        <v>-13352565.340704547</v>
      </c>
      <c r="E26" s="78">
        <f>SUM($B$25:E25)</f>
        <v>-15920185.334940659</v>
      </c>
      <c r="F26" s="78">
        <f>SUM($B$25:F25)</f>
        <v>-18405230.285011247</v>
      </c>
      <c r="G26" s="78">
        <f>SUM($B$25:G25)</f>
        <v>-20932852.373227157</v>
      </c>
      <c r="H26" s="78">
        <f>SUM($B$25:H25)</f>
        <v>-22256831.296389766</v>
      </c>
      <c r="I26" s="78">
        <f>SUM($B$25:I25)</f>
        <v>-23601357.387322079</v>
      </c>
      <c r="J26" s="78">
        <f>SUM($B$25:J25)</f>
        <v>-24902011.714773584</v>
      </c>
      <c r="K26" s="78">
        <f>SUM($B$25:K25)</f>
        <v>-25749665.750558149</v>
      </c>
      <c r="L26" s="78">
        <f>SUM($B$25:L25)</f>
        <v>-26561916.957375057</v>
      </c>
      <c r="M26" s="78">
        <f>SUM($B$25:M25)</f>
        <v>-27402953.548933491</v>
      </c>
      <c r="N26" s="78">
        <f>SUM($B$25:N25)</f>
        <v>-27846497.902252391</v>
      </c>
      <c r="O26" s="78">
        <f>SUM($B$25:O25)</f>
        <v>-28312529.448794812</v>
      </c>
      <c r="P26" s="78">
        <f>SUM($B$25:P25)</f>
        <v>-28782480.145917632</v>
      </c>
      <c r="Q26" s="78">
        <f>SUM($B$25:Q25)</f>
        <v>-29223290.540986713</v>
      </c>
      <c r="R26" s="78">
        <f>SUM($B$25:R25)</f>
        <v>-29650519.143738538</v>
      </c>
      <c r="S26" s="78">
        <f>SUM($B$25:S25)</f>
        <v>-30092149.394189812</v>
      </c>
      <c r="T26" s="78">
        <f>SUM($B$25:T25)</f>
        <v>-30541270.455811858</v>
      </c>
      <c r="U26" s="78">
        <f>SUM($B$25:U25)</f>
        <v>-31005808.235532157</v>
      </c>
      <c r="V26" s="78">
        <f>SUM($B$25:V25)</f>
        <v>-31448812.00442186</v>
      </c>
    </row>
    <row r="30" spans="1:22" ht="26" customHeight="1">
      <c r="A30" s="141" t="s">
        <v>108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2" t="s">
        <v>109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2" t="s">
        <v>110</v>
      </c>
      <c r="B32" s="109">
        <v>8422705.9973649159</v>
      </c>
      <c r="C32" s="109">
        <v>8824541.6159400232</v>
      </c>
      <c r="D32" s="109">
        <v>9457883.0681041554</v>
      </c>
      <c r="E32" s="109">
        <v>8558733.3141203709</v>
      </c>
      <c r="F32" s="109">
        <v>8283483.1669019619</v>
      </c>
      <c r="G32" s="109">
        <v>8425406.9607196972</v>
      </c>
      <c r="H32" s="109">
        <v>8826526.1544173863</v>
      </c>
      <c r="I32" s="109">
        <v>8963507.2728820853</v>
      </c>
      <c r="J32" s="109">
        <v>8671028.8496767059</v>
      </c>
      <c r="K32" s="109">
        <v>8476540.3578456603</v>
      </c>
      <c r="L32" s="109">
        <v>8122512.0681690592</v>
      </c>
      <c r="M32" s="109">
        <v>8410365.9155843332</v>
      </c>
      <c r="N32" s="109">
        <v>8870887.0663779564</v>
      </c>
      <c r="O32" s="109">
        <v>9320630.9308483843</v>
      </c>
      <c r="P32" s="109">
        <v>9399013.9424564019</v>
      </c>
      <c r="Q32" s="109">
        <v>8816207.9013816342</v>
      </c>
      <c r="R32" s="109">
        <v>8544572.0550364554</v>
      </c>
      <c r="S32" s="109">
        <v>8832605.0090254843</v>
      </c>
      <c r="T32" s="109">
        <v>8982421.2324409187</v>
      </c>
      <c r="U32" s="109">
        <v>9290755.5944059845</v>
      </c>
      <c r="V32" s="109">
        <v>8860075.3777940981</v>
      </c>
    </row>
    <row r="33" spans="1:22">
      <c r="A33" s="112" t="s">
        <v>111</v>
      </c>
      <c r="B33" s="109">
        <v>5895894.1981554404</v>
      </c>
      <c r="C33" s="109">
        <v>6177179.1311580157</v>
      </c>
      <c r="D33" s="109">
        <v>6620518.1476729084</v>
      </c>
      <c r="E33" s="109">
        <v>7274923.3170023151</v>
      </c>
      <c r="F33" s="109">
        <v>7040960.691866667</v>
      </c>
      <c r="G33" s="109">
        <v>7161595.9166117422</v>
      </c>
      <c r="H33" s="109">
        <v>7943873.5389756477</v>
      </c>
      <c r="I33" s="109">
        <v>8067156.5455938773</v>
      </c>
      <c r="J33" s="109">
        <v>7803925.9647090351</v>
      </c>
      <c r="K33" s="109">
        <v>8052713.3399533769</v>
      </c>
      <c r="L33" s="109">
        <v>7716386.4647606062</v>
      </c>
      <c r="M33" s="109">
        <v>7989847.6198051162</v>
      </c>
      <c r="N33" s="109">
        <v>8427342.7130590584</v>
      </c>
      <c r="O33" s="109">
        <v>8854599.3843059652</v>
      </c>
      <c r="P33" s="109">
        <v>8929063.2453335822</v>
      </c>
      <c r="Q33" s="109">
        <v>8375397.5063125519</v>
      </c>
      <c r="R33" s="109">
        <v>8117343.4522846323</v>
      </c>
      <c r="S33" s="109">
        <v>8390974.7585742101</v>
      </c>
      <c r="T33" s="109">
        <v>8533300.1708188727</v>
      </c>
      <c r="U33" s="109">
        <v>8826217.8146856856</v>
      </c>
      <c r="V33" s="109">
        <v>8417071.6089043934</v>
      </c>
    </row>
    <row r="34" spans="1:22">
      <c r="A34" s="111" t="s">
        <v>112</v>
      </c>
      <c r="B34" s="109">
        <v>4211352.998682458</v>
      </c>
      <c r="C34" s="109">
        <v>4412270.8079700116</v>
      </c>
      <c r="D34" s="109">
        <v>4728941.5340520777</v>
      </c>
      <c r="E34" s="109">
        <v>5991113.3198842593</v>
      </c>
      <c r="F34" s="109">
        <v>5798438.2168313731</v>
      </c>
      <c r="G34" s="109">
        <v>5897784.8725037873</v>
      </c>
      <c r="H34" s="109">
        <v>7502547.2312547779</v>
      </c>
      <c r="I34" s="109">
        <v>7618981.1819497719</v>
      </c>
      <c r="J34" s="109">
        <v>7370374.5222252002</v>
      </c>
      <c r="K34" s="109">
        <v>7628886.3220610945</v>
      </c>
      <c r="L34" s="109">
        <v>7310260.8613521531</v>
      </c>
      <c r="M34" s="109">
        <v>7569329.3240259001</v>
      </c>
      <c r="N34" s="109">
        <v>8427342.7130590584</v>
      </c>
      <c r="O34" s="109">
        <v>8854599.3843059652</v>
      </c>
      <c r="P34" s="109">
        <v>8929063.2453335822</v>
      </c>
      <c r="Q34" s="109">
        <v>8375397.5063125519</v>
      </c>
      <c r="R34" s="109">
        <v>8117343.4522846323</v>
      </c>
      <c r="S34" s="109">
        <v>8390974.7585742101</v>
      </c>
      <c r="T34" s="109">
        <v>8533300.1708188727</v>
      </c>
      <c r="U34" s="109">
        <v>8826217.8146856856</v>
      </c>
      <c r="V34" s="109">
        <v>8417071.6089043934</v>
      </c>
    </row>
    <row r="37" spans="1:22" ht="26" customHeight="1"/>
  </sheetData>
  <mergeCells count="8">
    <mergeCell ref="K14:V14"/>
    <mergeCell ref="K23:V23"/>
    <mergeCell ref="B23:J23"/>
    <mergeCell ref="A1:J1"/>
    <mergeCell ref="A11:J11"/>
    <mergeCell ref="A20:J20"/>
    <mergeCell ref="A30:J30"/>
    <mergeCell ref="B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Formatted Summary</vt:lpstr>
      <vt:lpstr>Summary</vt:lpstr>
      <vt:lpstr>Assumptions</vt:lpstr>
      <vt:lpstr>Wage Scenario Analysis</vt:lpstr>
      <vt:lpstr>Sales Scenario Analysis</vt:lpstr>
      <vt:lpstr>RTT Scenario Analysis</vt:lpstr>
      <vt:lpstr>BIRT Scenario Analysis</vt:lpstr>
      <vt:lpstr>Soda Scenario Analysis</vt:lpstr>
      <vt:lpstr>Parking Scenario Analysis</vt:lpstr>
      <vt:lpstr>Amusement Scenario Analysis</vt:lpstr>
      <vt:lpstr>NPT Scenario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Hand</cp:lastModifiedBy>
  <dcterms:created xsi:type="dcterms:W3CDTF">2020-04-02T14:13:00Z</dcterms:created>
  <dcterms:modified xsi:type="dcterms:W3CDTF">2020-04-24T15:20:51Z</dcterms:modified>
</cp:coreProperties>
</file>