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holashand/LocalWork/Projects/BudgetWork/Analysis/v2/spreadsheets/"/>
    </mc:Choice>
  </mc:AlternateContent>
  <xr:revisionPtr revIDLastSave="0" documentId="13_ncr:1_{7C9A30D3-AEA3-1D4B-AEBF-9C1857994576}" xr6:coauthVersionLast="46" xr6:coauthVersionMax="46" xr10:uidLastSave="{00000000-0000-0000-0000-000000000000}"/>
  <bookViews>
    <workbookView xWindow="240" yWindow="500" windowWidth="28560" windowHeight="17500" xr2:uid="{00000000-000D-0000-FFFF-FFFF00000000}"/>
  </bookViews>
  <sheets>
    <sheet name="FY21-FY22 RTT Scenarios" sheetId="6" r:id="rId1"/>
    <sheet name="Combined Scenarios" sheetId="5" r:id="rId2"/>
    <sheet name="Non-Residential Forecast" sheetId="4" r:id="rId3"/>
    <sheet name="Residential Forecast" sheetId="3" r:id="rId4"/>
    <sheet name="Non-Residential (Raw)" sheetId="1" r:id="rId5"/>
    <sheet name="Residential (Raw)" sheetId="2" r:id="rId6"/>
  </sheets>
  <externalReferences>
    <externalReference r:id="rId7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6" l="1"/>
  <c r="C18" i="6" s="1"/>
  <c r="C19" i="6" s="1"/>
  <c r="B8" i="6"/>
  <c r="B18" i="6" s="1"/>
  <c r="C7" i="6"/>
  <c r="C17" i="6" s="1"/>
  <c r="B7" i="6"/>
  <c r="B17" i="6" s="1"/>
  <c r="N17" i="6"/>
  <c r="M17" i="6"/>
  <c r="I18" i="6"/>
  <c r="H18" i="6"/>
  <c r="G18" i="6"/>
  <c r="F18" i="6"/>
  <c r="E18" i="6"/>
  <c r="D18" i="6"/>
  <c r="I17" i="6"/>
  <c r="I19" i="6" s="1"/>
  <c r="H17" i="6"/>
  <c r="G17" i="6"/>
  <c r="G19" i="6" s="1"/>
  <c r="F17" i="6"/>
  <c r="F19" i="6" s="1"/>
  <c r="E17" i="6"/>
  <c r="E19" i="6" s="1"/>
  <c r="D17" i="6"/>
  <c r="I7" i="6"/>
  <c r="H7" i="6"/>
  <c r="G7" i="6"/>
  <c r="F7" i="6"/>
  <c r="E7" i="6"/>
  <c r="D7" i="6"/>
  <c r="G40" i="4"/>
  <c r="G37" i="4"/>
  <c r="G38" i="4" s="1"/>
  <c r="G39" i="4" s="1"/>
  <c r="G36" i="4"/>
  <c r="G35" i="4"/>
  <c r="E37" i="4"/>
  <c r="E38" i="4"/>
  <c r="E39" i="4" s="1"/>
  <c r="E40" i="4" s="1"/>
  <c r="E36" i="4"/>
  <c r="E35" i="4"/>
  <c r="G14" i="4"/>
  <c r="G15" i="4" s="1"/>
  <c r="G16" i="4" s="1"/>
  <c r="G17" i="4" s="1"/>
  <c r="G18" i="4" s="1"/>
  <c r="G19" i="4" s="1"/>
  <c r="E14" i="4"/>
  <c r="E15" i="4"/>
  <c r="E16" i="4" s="1"/>
  <c r="E17" i="4" s="1"/>
  <c r="E18" i="4" s="1"/>
  <c r="E19" i="4" s="1"/>
  <c r="I8" i="6"/>
  <c r="H8" i="6"/>
  <c r="G8" i="6"/>
  <c r="F8" i="6"/>
  <c r="E8" i="6"/>
  <c r="D8" i="6"/>
  <c r="E35" i="3"/>
  <c r="D36" i="3"/>
  <c r="D37" i="3"/>
  <c r="D38" i="3" s="1"/>
  <c r="D39" i="3" s="1"/>
  <c r="D40" i="3" s="1"/>
  <c r="D35" i="3"/>
  <c r="A19" i="6"/>
  <c r="I16" i="6"/>
  <c r="H16" i="6"/>
  <c r="G16" i="6"/>
  <c r="F16" i="6"/>
  <c r="E16" i="6"/>
  <c r="D16" i="6"/>
  <c r="C16" i="6"/>
  <c r="B16" i="6"/>
  <c r="A16" i="6"/>
  <c r="B9" i="6"/>
  <c r="I6" i="6"/>
  <c r="H6" i="6"/>
  <c r="G6" i="6"/>
  <c r="F6" i="6"/>
  <c r="E6" i="6"/>
  <c r="D6" i="6"/>
  <c r="C6" i="6"/>
  <c r="B6" i="6"/>
  <c r="H19" i="6" l="1"/>
  <c r="N16" i="6" s="1"/>
  <c r="N18" i="6" s="1"/>
  <c r="D19" i="6"/>
  <c r="B19" i="6"/>
  <c r="M16" i="6" s="1"/>
  <c r="M18" i="6" s="1"/>
  <c r="F9" i="6"/>
  <c r="C9" i="6"/>
  <c r="G9" i="6"/>
  <c r="D9" i="6"/>
  <c r="H9" i="6"/>
  <c r="E9" i="6"/>
  <c r="I9" i="6"/>
  <c r="N6" i="6" l="1"/>
  <c r="N8" i="6" s="1"/>
  <c r="M6" i="6"/>
  <c r="M8" i="6" s="1"/>
  <c r="B7" i="5" l="1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6" i="5"/>
  <c r="C28" i="4"/>
  <c r="C29" i="4"/>
  <c r="C30" i="4"/>
  <c r="C31" i="4"/>
  <c r="C32" i="4"/>
  <c r="C33" i="4"/>
  <c r="C34" i="4"/>
  <c r="C27" i="4"/>
  <c r="C7" i="4"/>
  <c r="C8" i="4"/>
  <c r="C9" i="4"/>
  <c r="C10" i="4"/>
  <c r="C11" i="4"/>
  <c r="C12" i="4"/>
  <c r="C13" i="4"/>
  <c r="C6" i="4"/>
  <c r="C51" i="4"/>
  <c r="C52" i="4"/>
  <c r="C53" i="4"/>
  <c r="C54" i="4"/>
  <c r="C55" i="4"/>
  <c r="C56" i="4"/>
  <c r="C57" i="4"/>
  <c r="C50" i="4"/>
  <c r="C51" i="3"/>
  <c r="C52" i="3"/>
  <c r="C53" i="3"/>
  <c r="C54" i="3"/>
  <c r="C55" i="3"/>
  <c r="C56" i="3"/>
  <c r="C57" i="3"/>
  <c r="C50" i="3"/>
  <c r="E58" i="3"/>
  <c r="C28" i="3"/>
  <c r="C29" i="3"/>
  <c r="C30" i="3"/>
  <c r="C31" i="3"/>
  <c r="C32" i="3"/>
  <c r="C33" i="3"/>
  <c r="C34" i="3"/>
  <c r="C27" i="3"/>
  <c r="F14" i="3"/>
  <c r="C7" i="3"/>
  <c r="G19" i="3" s="1"/>
  <c r="C8" i="3"/>
  <c r="E16" i="3" s="1"/>
  <c r="C9" i="3"/>
  <c r="G17" i="3" s="1"/>
  <c r="C10" i="3"/>
  <c r="C11" i="3"/>
  <c r="C12" i="3"/>
  <c r="C13" i="3"/>
  <c r="C6" i="3"/>
  <c r="E18" i="3" s="1"/>
  <c r="E60" i="4" l="1"/>
  <c r="D59" i="4"/>
  <c r="E36" i="3"/>
  <c r="D60" i="3"/>
  <c r="E58" i="4"/>
  <c r="C38" i="5" s="1"/>
  <c r="E59" i="4"/>
  <c r="G14" i="3"/>
  <c r="G18" i="3"/>
  <c r="E17" i="3"/>
  <c r="D61" i="3" s="1"/>
  <c r="E19" i="3"/>
  <c r="G16" i="3"/>
  <c r="G15" i="3"/>
  <c r="E15" i="3"/>
  <c r="D59" i="3" s="1"/>
  <c r="E14" i="3"/>
  <c r="D58" i="3" s="1"/>
  <c r="E61" i="4" l="1"/>
  <c r="D58" i="4"/>
  <c r="B38" i="5" s="1"/>
  <c r="D60" i="4"/>
  <c r="B40" i="5" s="1"/>
  <c r="B39" i="5"/>
  <c r="E59" i="3"/>
  <c r="C39" i="5" s="1"/>
  <c r="E37" i="3"/>
  <c r="D63" i="3"/>
  <c r="D62" i="3"/>
  <c r="D61" i="4"/>
  <c r="B41" i="5" s="1"/>
  <c r="E63" i="4" l="1"/>
  <c r="E62" i="4"/>
  <c r="E38" i="3"/>
  <c r="E60" i="3"/>
  <c r="C40" i="5" s="1"/>
  <c r="D62" i="4"/>
  <c r="B42" i="5" s="1"/>
  <c r="D63" i="4"/>
  <c r="B43" i="5" s="1"/>
  <c r="E39" i="3" l="1"/>
  <c r="E61" i="3"/>
  <c r="C41" i="5" s="1"/>
  <c r="E40" i="3" l="1"/>
  <c r="E63" i="3" s="1"/>
  <c r="C43" i="5" s="1"/>
  <c r="E62" i="3"/>
  <c r="C42" i="5" s="1"/>
</calcChain>
</file>

<file path=xl/sharedStrings.xml><?xml version="1.0" encoding="utf-8"?>
<sst xmlns="http://schemas.openxmlformats.org/spreadsheetml/2006/main" count="88" uniqueCount="34">
  <si>
    <t>Combined Scenarios</t>
  </si>
  <si>
    <t>Moderate</t>
  </si>
  <si>
    <t>Severe</t>
  </si>
  <si>
    <t>Number of Sales</t>
  </si>
  <si>
    <t>Project 2021 as a rescaling of 2019 data and 2022 as growth on end of 2021</t>
  </si>
  <si>
    <t>Quarter</t>
  </si>
  <si>
    <t>Total Sales</t>
  </si>
  <si>
    <t>Rescaling</t>
  </si>
  <si>
    <t>Forecast</t>
  </si>
  <si>
    <t>FORECAST START</t>
  </si>
  <si>
    <t>Total Tax / Sale</t>
  </si>
  <si>
    <t>Tax/Sale</t>
  </si>
  <si>
    <t>Total Forecast</t>
  </si>
  <si>
    <t>Total</t>
  </si>
  <si>
    <t>Project as a rescaling of 2019 data</t>
  </si>
  <si>
    <t>Project as a fixed growth rate</t>
  </si>
  <si>
    <t>Moderate growth</t>
  </si>
  <si>
    <t>Severe growth</t>
  </si>
  <si>
    <t>date</t>
  </si>
  <si>
    <t>total</t>
  </si>
  <si>
    <t>num_records</t>
  </si>
  <si>
    <t>total_per_record</t>
  </si>
  <si>
    <t>Pessimistic Scenario</t>
  </si>
  <si>
    <t>Optimistic Scenario</t>
  </si>
  <si>
    <t>Summary by Fiscal Year</t>
  </si>
  <si>
    <t>FY21 Total</t>
  </si>
  <si>
    <t>FY22 Total</t>
  </si>
  <si>
    <t>NAICS</t>
  </si>
  <si>
    <t>Scenario</t>
  </si>
  <si>
    <t>Budget</t>
  </si>
  <si>
    <t>Total Loss</t>
  </si>
  <si>
    <t>Non-Residential</t>
  </si>
  <si>
    <t>Residential</t>
  </si>
  <si>
    <t>Realty Transfer Tax Forecasts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</si>
</sst>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0.0%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20"/>
      <color theme="1"/>
      <name val="Calibri (Body)"/>
    </font>
    <font>
      <sz val="12"/>
      <color theme="1"/>
      <name val="Calibri (Body)"/>
    </font>
    <font>
      <b/>
      <sz val="12"/>
      <color theme="1"/>
      <name val="Calibri (Body)"/>
    </font>
    <font>
      <b/>
      <sz val="12"/>
      <color rgb="FFC00000"/>
      <name val="Calibri"/>
      <family val="2"/>
      <scheme val="minor"/>
    </font>
    <font>
      <b/>
      <sz val="12"/>
      <name val="Calibri (Body)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6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2" fillId="0" borderId="0"/>
    <xf numFmtId="44" fontId="5" fillId="0" borderId="0"/>
  </cellStyleXfs>
  <cellXfs count="65">
    <xf numFmtId="0" fontId="0" fillId="0" borderId="0" xfId="0"/>
    <xf numFmtId="0" fontId="4" fillId="0" borderId="1" xfId="0" applyFont="1" applyBorder="1" applyAlignment="1">
      <alignment horizontal="center" vertical="top"/>
    </xf>
    <xf numFmtId="14" fontId="4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4" fontId="0" fillId="0" borderId="0" xfId="1" applyFont="1"/>
    <xf numFmtId="164" fontId="0" fillId="0" borderId="0" xfId="1" applyNumberFormat="1" applyFont="1"/>
    <xf numFmtId="0" fontId="4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Border="1"/>
    <xf numFmtId="14" fontId="3" fillId="0" borderId="0" xfId="0" applyNumberFormat="1" applyFont="1" applyBorder="1" applyAlignment="1">
      <alignment horizontal="left" vertical="top"/>
    </xf>
    <xf numFmtId="0" fontId="6" fillId="0" borderId="0" xfId="0" applyFont="1"/>
    <xf numFmtId="9" fontId="3" fillId="0" borderId="0" xfId="2" applyFont="1"/>
    <xf numFmtId="0" fontId="8" fillId="0" borderId="0" xfId="0" applyFont="1"/>
    <xf numFmtId="44" fontId="3" fillId="0" borderId="0" xfId="0" applyNumberFormat="1" applyFont="1"/>
    <xf numFmtId="164" fontId="3" fillId="0" borderId="0" xfId="0" applyNumberFormat="1" applyFont="1"/>
    <xf numFmtId="164" fontId="3" fillId="0" borderId="0" xfId="1" applyNumberFormat="1" applyFont="1"/>
    <xf numFmtId="0" fontId="6" fillId="0" borderId="0" xfId="0" applyFont="1" applyAlignment="1"/>
    <xf numFmtId="14" fontId="3" fillId="0" borderId="0" xfId="0" applyNumberFormat="1" applyFont="1" applyBorder="1" applyAlignment="1">
      <alignment horizontal="center" vertical="top"/>
    </xf>
    <xf numFmtId="0" fontId="9" fillId="0" borderId="0" xfId="0" applyFont="1"/>
    <xf numFmtId="164" fontId="3" fillId="0" borderId="0" xfId="1" applyNumberFormat="1" applyFont="1" applyAlignment="1">
      <alignment horizontal="left"/>
    </xf>
    <xf numFmtId="0" fontId="3" fillId="0" borderId="0" xfId="0" applyFont="1" applyAlignment="1">
      <alignment horizontal="left"/>
    </xf>
    <xf numFmtId="14" fontId="3" fillId="2" borderId="0" xfId="0" applyNumberFormat="1" applyFont="1" applyFill="1" applyBorder="1" applyAlignment="1">
      <alignment horizontal="left" vertical="top"/>
    </xf>
    <xf numFmtId="164" fontId="3" fillId="2" borderId="0" xfId="1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0" fontId="11" fillId="0" borderId="0" xfId="3" applyFont="1"/>
    <xf numFmtId="0" fontId="11" fillId="0" borderId="5" xfId="3" applyFont="1" applyBorder="1"/>
    <xf numFmtId="0" fontId="12" fillId="0" borderId="0" xfId="3" applyFont="1" applyAlignment="1">
      <alignment horizontal="right"/>
    </xf>
    <xf numFmtId="0" fontId="12" fillId="0" borderId="6" xfId="3" applyFont="1" applyBorder="1" applyAlignment="1">
      <alignment horizontal="right"/>
    </xf>
    <xf numFmtId="0" fontId="6" fillId="0" borderId="7" xfId="4" applyFont="1" applyBorder="1"/>
    <xf numFmtId="0" fontId="6" fillId="0" borderId="8" xfId="4" applyFont="1" applyBorder="1" applyAlignment="1">
      <alignment horizontal="right"/>
    </xf>
    <xf numFmtId="0" fontId="11" fillId="0" borderId="9" xfId="3" applyFont="1" applyBorder="1"/>
    <xf numFmtId="0" fontId="2" fillId="0" borderId="10" xfId="4" applyBorder="1"/>
    <xf numFmtId="165" fontId="2" fillId="0" borderId="0" xfId="4" applyNumberFormat="1" applyAlignment="1">
      <alignment horizontal="right"/>
    </xf>
    <xf numFmtId="0" fontId="11" fillId="0" borderId="11" xfId="3" applyFont="1" applyBorder="1"/>
    <xf numFmtId="0" fontId="2" fillId="0" borderId="0" xfId="4"/>
    <xf numFmtId="0" fontId="12" fillId="0" borderId="13" xfId="3" applyFont="1" applyBorder="1"/>
    <xf numFmtId="0" fontId="2" fillId="0" borderId="16" xfId="4" applyBorder="1"/>
    <xf numFmtId="165" fontId="2" fillId="0" borderId="17" xfId="4" applyNumberFormat="1" applyBorder="1" applyAlignment="1">
      <alignment horizontal="right"/>
    </xf>
    <xf numFmtId="0" fontId="14" fillId="0" borderId="10" xfId="3" applyFont="1" applyBorder="1" applyAlignment="1">
      <alignment horizontal="left" vertical="top"/>
    </xf>
    <xf numFmtId="164" fontId="13" fillId="0" borderId="0" xfId="5" applyNumberFormat="1" applyFont="1" applyAlignment="1">
      <alignment horizontal="right"/>
    </xf>
    <xf numFmtId="0" fontId="14" fillId="0" borderId="0" xfId="3" applyFont="1" applyAlignment="1">
      <alignment horizontal="left" vertical="top"/>
    </xf>
    <xf numFmtId="0" fontId="5" fillId="0" borderId="0" xfId="4" applyFont="1"/>
    <xf numFmtId="164" fontId="11" fillId="0" borderId="0" xfId="5" applyNumberFormat="1" applyFont="1"/>
    <xf numFmtId="0" fontId="5" fillId="0" borderId="0" xfId="4" applyFont="1" applyAlignment="1">
      <alignment horizontal="right"/>
    </xf>
    <xf numFmtId="165" fontId="2" fillId="0" borderId="18" xfId="4" applyNumberFormat="1" applyBorder="1" applyAlignment="1">
      <alignment horizontal="right"/>
    </xf>
    <xf numFmtId="0" fontId="10" fillId="0" borderId="0" xfId="3" applyFont="1" applyAlignment="1">
      <alignment horizontal="center"/>
    </xf>
    <xf numFmtId="0" fontId="11" fillId="0" borderId="0" xfId="3" applyFont="1"/>
    <xf numFmtId="0" fontId="7" fillId="3" borderId="0" xfId="3" applyFont="1" applyFill="1" applyAlignment="1">
      <alignment horizontal="center"/>
    </xf>
    <xf numFmtId="0" fontId="12" fillId="0" borderId="2" xfId="3" applyFont="1" applyBorder="1" applyAlignment="1">
      <alignment horizontal="center"/>
    </xf>
    <xf numFmtId="0" fontId="12" fillId="0" borderId="3" xfId="3" applyFont="1" applyBorder="1" applyAlignment="1">
      <alignment horizontal="center"/>
    </xf>
    <xf numFmtId="0" fontId="12" fillId="0" borderId="4" xfId="3" applyFont="1" applyBorder="1" applyAlignment="1">
      <alignment horizontal="center"/>
    </xf>
    <xf numFmtId="0" fontId="6" fillId="0" borderId="0" xfId="0" applyFont="1" applyAlignment="1">
      <alignment horizontal="center"/>
    </xf>
    <xf numFmtId="166" fontId="3" fillId="0" borderId="0" xfId="2" applyNumberFormat="1" applyFont="1"/>
    <xf numFmtId="2" fontId="3" fillId="0" borderId="0" xfId="0" applyNumberFormat="1" applyFont="1"/>
    <xf numFmtId="9" fontId="1" fillId="0" borderId="0" xfId="2" applyFont="1"/>
    <xf numFmtId="165" fontId="15" fillId="0" borderId="14" xfId="3" applyNumberFormat="1" applyFont="1" applyBorder="1"/>
    <xf numFmtId="165" fontId="15" fillId="0" borderId="15" xfId="3" applyNumberFormat="1" applyFont="1" applyBorder="1"/>
    <xf numFmtId="164" fontId="15" fillId="0" borderId="0" xfId="5" applyNumberFormat="1" applyFont="1" applyAlignment="1">
      <alignment horizontal="right"/>
    </xf>
    <xf numFmtId="165" fontId="16" fillId="0" borderId="0" xfId="3" applyNumberFormat="1" applyFont="1"/>
    <xf numFmtId="165" fontId="16" fillId="0" borderId="6" xfId="3" applyNumberFormat="1" applyFont="1" applyBorder="1"/>
    <xf numFmtId="165" fontId="16" fillId="0" borderId="8" xfId="3" applyNumberFormat="1" applyFont="1" applyBorder="1"/>
    <xf numFmtId="165" fontId="16" fillId="0" borderId="12" xfId="3" applyNumberFormat="1" applyFont="1" applyBorder="1"/>
  </cellXfs>
  <cellStyles count="6">
    <cellStyle name="Currency" xfId="1" builtinId="4"/>
    <cellStyle name="Currency 2 2" xfId="5" xr:uid="{7182B2F3-A495-A846-9ED7-44828F69428C}"/>
    <cellStyle name="Normal" xfId="0" builtinId="0"/>
    <cellStyle name="Normal 2" xfId="3" xr:uid="{4ADBEAF6-8DEA-FA44-A19C-06C1D37447EB}"/>
    <cellStyle name="Normal 3" xfId="4" xr:uid="{C2F94BE8-1F51-CF45-A672-9AAD9F20462A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'Combined Scenarios'!$B$5</c:f>
              <c:strCache>
                <c:ptCount val="1"/>
                <c:pt idx="0">
                  <c:v>Moderate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'Combined Scenarios'!$A$6:$A$43</c:f>
              <c:numCache>
                <c:formatCode>m/d/yy</c:formatCode>
                <c:ptCount val="38"/>
                <c:pt idx="0">
                  <c:v>41275</c:v>
                </c:pt>
                <c:pt idx="1">
                  <c:v>41365</c:v>
                </c:pt>
                <c:pt idx="2">
                  <c:v>41456</c:v>
                </c:pt>
                <c:pt idx="3">
                  <c:v>41548</c:v>
                </c:pt>
                <c:pt idx="4">
                  <c:v>41640</c:v>
                </c:pt>
                <c:pt idx="5">
                  <c:v>41730</c:v>
                </c:pt>
                <c:pt idx="6">
                  <c:v>41821</c:v>
                </c:pt>
                <c:pt idx="7">
                  <c:v>41913</c:v>
                </c:pt>
                <c:pt idx="8">
                  <c:v>42005</c:v>
                </c:pt>
                <c:pt idx="9">
                  <c:v>42095</c:v>
                </c:pt>
                <c:pt idx="10">
                  <c:v>42186</c:v>
                </c:pt>
                <c:pt idx="11">
                  <c:v>42278</c:v>
                </c:pt>
                <c:pt idx="12">
                  <c:v>42370</c:v>
                </c:pt>
                <c:pt idx="13">
                  <c:v>42461</c:v>
                </c:pt>
                <c:pt idx="14">
                  <c:v>42552</c:v>
                </c:pt>
                <c:pt idx="15">
                  <c:v>42644</c:v>
                </c:pt>
                <c:pt idx="16">
                  <c:v>42736</c:v>
                </c:pt>
                <c:pt idx="17">
                  <c:v>42826</c:v>
                </c:pt>
                <c:pt idx="18">
                  <c:v>42917</c:v>
                </c:pt>
                <c:pt idx="19">
                  <c:v>43009</c:v>
                </c:pt>
                <c:pt idx="20">
                  <c:v>43101</c:v>
                </c:pt>
                <c:pt idx="21">
                  <c:v>43191</c:v>
                </c:pt>
                <c:pt idx="22">
                  <c:v>43282</c:v>
                </c:pt>
                <c:pt idx="23">
                  <c:v>43374</c:v>
                </c:pt>
                <c:pt idx="24">
                  <c:v>43466</c:v>
                </c:pt>
                <c:pt idx="25">
                  <c:v>43556</c:v>
                </c:pt>
                <c:pt idx="26">
                  <c:v>43647</c:v>
                </c:pt>
                <c:pt idx="27">
                  <c:v>43739</c:v>
                </c:pt>
                <c:pt idx="28">
                  <c:v>43831</c:v>
                </c:pt>
                <c:pt idx="29">
                  <c:v>43922</c:v>
                </c:pt>
                <c:pt idx="30">
                  <c:v>44013</c:v>
                </c:pt>
                <c:pt idx="31">
                  <c:v>44105</c:v>
                </c:pt>
                <c:pt idx="32">
                  <c:v>44197</c:v>
                </c:pt>
                <c:pt idx="33">
                  <c:v>44287</c:v>
                </c:pt>
                <c:pt idx="34">
                  <c:v>44378</c:v>
                </c:pt>
                <c:pt idx="35">
                  <c:v>44470</c:v>
                </c:pt>
                <c:pt idx="36">
                  <c:v>44562</c:v>
                </c:pt>
                <c:pt idx="37">
                  <c:v>44652</c:v>
                </c:pt>
              </c:numCache>
            </c:numRef>
          </c:cat>
          <c:val>
            <c:numRef>
              <c:f>'Combined Scenarios'!$B$6:$B$43</c:f>
              <c:numCache>
                <c:formatCode>_("$"* #,##0_);_("$"* \(#,##0\);_("$"* "-"??_);_(@_)</c:formatCode>
                <c:ptCount val="38"/>
                <c:pt idx="0">
                  <c:v>36104693</c:v>
                </c:pt>
                <c:pt idx="1">
                  <c:v>39797834</c:v>
                </c:pt>
                <c:pt idx="2">
                  <c:v>38349421</c:v>
                </c:pt>
                <c:pt idx="3">
                  <c:v>39168202</c:v>
                </c:pt>
                <c:pt idx="4">
                  <c:v>35661678</c:v>
                </c:pt>
                <c:pt idx="5">
                  <c:v>48170833</c:v>
                </c:pt>
                <c:pt idx="6">
                  <c:v>47982018</c:v>
                </c:pt>
                <c:pt idx="7">
                  <c:v>49902782</c:v>
                </c:pt>
                <c:pt idx="8">
                  <c:v>37085933</c:v>
                </c:pt>
                <c:pt idx="9">
                  <c:v>63872352</c:v>
                </c:pt>
                <c:pt idx="10">
                  <c:v>66761236</c:v>
                </c:pt>
                <c:pt idx="11">
                  <c:v>55553410</c:v>
                </c:pt>
                <c:pt idx="12">
                  <c:v>58253203</c:v>
                </c:pt>
                <c:pt idx="13">
                  <c:v>55185437</c:v>
                </c:pt>
                <c:pt idx="14">
                  <c:v>61579822</c:v>
                </c:pt>
                <c:pt idx="15">
                  <c:v>62315038</c:v>
                </c:pt>
                <c:pt idx="16">
                  <c:v>53249974</c:v>
                </c:pt>
                <c:pt idx="17">
                  <c:v>66092037</c:v>
                </c:pt>
                <c:pt idx="18">
                  <c:v>83502464</c:v>
                </c:pt>
                <c:pt idx="19">
                  <c:v>81687041</c:v>
                </c:pt>
                <c:pt idx="20">
                  <c:v>83350157</c:v>
                </c:pt>
                <c:pt idx="21">
                  <c:v>84812316</c:v>
                </c:pt>
                <c:pt idx="22">
                  <c:v>87217967</c:v>
                </c:pt>
                <c:pt idx="23">
                  <c:v>78445963</c:v>
                </c:pt>
                <c:pt idx="24">
                  <c:v>58850080</c:v>
                </c:pt>
                <c:pt idx="25">
                  <c:v>102106981</c:v>
                </c:pt>
                <c:pt idx="26">
                  <c:v>91266641</c:v>
                </c:pt>
                <c:pt idx="27">
                  <c:v>81151051</c:v>
                </c:pt>
                <c:pt idx="28">
                  <c:v>89356422</c:v>
                </c:pt>
                <c:pt idx="29">
                  <c:v>54831637</c:v>
                </c:pt>
                <c:pt idx="30">
                  <c:v>70091507</c:v>
                </c:pt>
                <c:pt idx="31">
                  <c:v>89304112</c:v>
                </c:pt>
                <c:pt idx="32">
                  <c:v>75935412.911166415</c:v>
                </c:pt>
                <c:pt idx="33">
                  <c:v>85264533.256245464</c:v>
                </c:pt>
                <c:pt idx="34">
                  <c:v>90669223.786078304</c:v>
                </c:pt>
                <c:pt idx="35">
                  <c:v>85035118.257842749</c:v>
                </c:pt>
                <c:pt idx="36">
                  <c:v>86307073.115262285</c:v>
                </c:pt>
                <c:pt idx="37">
                  <c:v>96552359.426658183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4-CB49-8EF1-04A4A1D288E7}"/>
            </c:ext>
          </c:extLst>
        </c:ser>
        <c:ser>
          <c:idx val="1"/>
          <c:order val="1"/>
          <c:tx>
            <c:strRef>
              <c:f>'Combined Scenarios'!$C$5</c:f>
              <c:strCache>
                <c:ptCount val="1"/>
                <c:pt idx="0">
                  <c:v>Severe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'Combined Scenarios'!$A$6:$A$43</c:f>
              <c:numCache>
                <c:formatCode>m/d/yy</c:formatCode>
                <c:ptCount val="38"/>
                <c:pt idx="0">
                  <c:v>41275</c:v>
                </c:pt>
                <c:pt idx="1">
                  <c:v>41365</c:v>
                </c:pt>
                <c:pt idx="2">
                  <c:v>41456</c:v>
                </c:pt>
                <c:pt idx="3">
                  <c:v>41548</c:v>
                </c:pt>
                <c:pt idx="4">
                  <c:v>41640</c:v>
                </c:pt>
                <c:pt idx="5">
                  <c:v>41730</c:v>
                </c:pt>
                <c:pt idx="6">
                  <c:v>41821</c:v>
                </c:pt>
                <c:pt idx="7">
                  <c:v>41913</c:v>
                </c:pt>
                <c:pt idx="8">
                  <c:v>42005</c:v>
                </c:pt>
                <c:pt idx="9">
                  <c:v>42095</c:v>
                </c:pt>
                <c:pt idx="10">
                  <c:v>42186</c:v>
                </c:pt>
                <c:pt idx="11">
                  <c:v>42278</c:v>
                </c:pt>
                <c:pt idx="12">
                  <c:v>42370</c:v>
                </c:pt>
                <c:pt idx="13">
                  <c:v>42461</c:v>
                </c:pt>
                <c:pt idx="14">
                  <c:v>42552</c:v>
                </c:pt>
                <c:pt idx="15">
                  <c:v>42644</c:v>
                </c:pt>
                <c:pt idx="16">
                  <c:v>42736</c:v>
                </c:pt>
                <c:pt idx="17">
                  <c:v>42826</c:v>
                </c:pt>
                <c:pt idx="18">
                  <c:v>42917</c:v>
                </c:pt>
                <c:pt idx="19">
                  <c:v>43009</c:v>
                </c:pt>
                <c:pt idx="20">
                  <c:v>43101</c:v>
                </c:pt>
                <c:pt idx="21">
                  <c:v>43191</c:v>
                </c:pt>
                <c:pt idx="22">
                  <c:v>43282</c:v>
                </c:pt>
                <c:pt idx="23">
                  <c:v>43374</c:v>
                </c:pt>
                <c:pt idx="24">
                  <c:v>43466</c:v>
                </c:pt>
                <c:pt idx="25">
                  <c:v>43556</c:v>
                </c:pt>
                <c:pt idx="26">
                  <c:v>43647</c:v>
                </c:pt>
                <c:pt idx="27">
                  <c:v>43739</c:v>
                </c:pt>
                <c:pt idx="28">
                  <c:v>43831</c:v>
                </c:pt>
                <c:pt idx="29">
                  <c:v>43922</c:v>
                </c:pt>
                <c:pt idx="30">
                  <c:v>44013</c:v>
                </c:pt>
                <c:pt idx="31">
                  <c:v>44105</c:v>
                </c:pt>
                <c:pt idx="32">
                  <c:v>44197</c:v>
                </c:pt>
                <c:pt idx="33">
                  <c:v>44287</c:v>
                </c:pt>
                <c:pt idx="34">
                  <c:v>44378</c:v>
                </c:pt>
                <c:pt idx="35">
                  <c:v>44470</c:v>
                </c:pt>
                <c:pt idx="36">
                  <c:v>44562</c:v>
                </c:pt>
                <c:pt idx="37">
                  <c:v>44652</c:v>
                </c:pt>
              </c:numCache>
            </c:numRef>
          </c:cat>
          <c:val>
            <c:numRef>
              <c:f>'Combined Scenarios'!$C$6:$C$43</c:f>
              <c:numCache>
                <c:formatCode>_("$"* #,##0_);_("$"* \(#,##0\);_("$"* "-"??_);_(@_)</c:formatCode>
                <c:ptCount val="38"/>
                <c:pt idx="0">
                  <c:v>36104693</c:v>
                </c:pt>
                <c:pt idx="1">
                  <c:v>39797834</c:v>
                </c:pt>
                <c:pt idx="2">
                  <c:v>38349421</c:v>
                </c:pt>
                <c:pt idx="3">
                  <c:v>39168202</c:v>
                </c:pt>
                <c:pt idx="4">
                  <c:v>35661678</c:v>
                </c:pt>
                <c:pt idx="5">
                  <c:v>48170833</c:v>
                </c:pt>
                <c:pt idx="6">
                  <c:v>47982018</c:v>
                </c:pt>
                <c:pt idx="7">
                  <c:v>49902782</c:v>
                </c:pt>
                <c:pt idx="8">
                  <c:v>37085933</c:v>
                </c:pt>
                <c:pt idx="9">
                  <c:v>63872352</c:v>
                </c:pt>
                <c:pt idx="10">
                  <c:v>66761236</c:v>
                </c:pt>
                <c:pt idx="11">
                  <c:v>55553410</c:v>
                </c:pt>
                <c:pt idx="12">
                  <c:v>58253203</c:v>
                </c:pt>
                <c:pt idx="13">
                  <c:v>55185437</c:v>
                </c:pt>
                <c:pt idx="14">
                  <c:v>61579822</c:v>
                </c:pt>
                <c:pt idx="15">
                  <c:v>62315038</c:v>
                </c:pt>
                <c:pt idx="16">
                  <c:v>53249974</c:v>
                </c:pt>
                <c:pt idx="17">
                  <c:v>66092037</c:v>
                </c:pt>
                <c:pt idx="18">
                  <c:v>83502464</c:v>
                </c:pt>
                <c:pt idx="19">
                  <c:v>81687041</c:v>
                </c:pt>
                <c:pt idx="20">
                  <c:v>83350157</c:v>
                </c:pt>
                <c:pt idx="21">
                  <c:v>84812316</c:v>
                </c:pt>
                <c:pt idx="22">
                  <c:v>87217967</c:v>
                </c:pt>
                <c:pt idx="23">
                  <c:v>78445963</c:v>
                </c:pt>
                <c:pt idx="24">
                  <c:v>58850080</c:v>
                </c:pt>
                <c:pt idx="25">
                  <c:v>102106981</c:v>
                </c:pt>
                <c:pt idx="26">
                  <c:v>91266641</c:v>
                </c:pt>
                <c:pt idx="27">
                  <c:v>81151051</c:v>
                </c:pt>
                <c:pt idx="28">
                  <c:v>89356422</c:v>
                </c:pt>
                <c:pt idx="29">
                  <c:v>54831637</c:v>
                </c:pt>
                <c:pt idx="30">
                  <c:v>70091507</c:v>
                </c:pt>
                <c:pt idx="31">
                  <c:v>89304112</c:v>
                </c:pt>
                <c:pt idx="32">
                  <c:v>65475063.786662012</c:v>
                </c:pt>
                <c:pt idx="33">
                  <c:v>72756326.631824851</c:v>
                </c:pt>
                <c:pt idx="34">
                  <c:v>80432560.83208549</c:v>
                </c:pt>
                <c:pt idx="35">
                  <c:v>74673582.588005155</c:v>
                </c:pt>
                <c:pt idx="36">
                  <c:v>75210541.231382519</c:v>
                </c:pt>
                <c:pt idx="37">
                  <c:v>83377874.460727006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4-CB49-8EF1-04A4A1D28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348128"/>
        <c:axId val="1690034416"/>
      </c:lineChart>
      <c:dateAx>
        <c:axId val="170334812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034416"/>
        <c:crosses val="autoZero"/>
        <c:auto val="1"/>
        <c:lblOffset val="100"/>
        <c:baseTimeUnit val="months"/>
      </c:dateAx>
      <c:valAx>
        <c:axId val="16900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4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Non-Residential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'Non-Residential (Raw)'!$C$1</c:f>
              <c:strCache>
                <c:ptCount val="1"/>
                <c:pt idx="0">
                  <c:v>num_records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'Non-Residential (Raw)'!$A$2:$A$33</c:f>
              <c:numCache>
                <c:formatCode>m/d/yy</c:formatCode>
                <c:ptCount val="32"/>
                <c:pt idx="0">
                  <c:v>41275</c:v>
                </c:pt>
                <c:pt idx="1">
                  <c:v>41365</c:v>
                </c:pt>
                <c:pt idx="2">
                  <c:v>41456</c:v>
                </c:pt>
                <c:pt idx="3">
                  <c:v>41548</c:v>
                </c:pt>
                <c:pt idx="4">
                  <c:v>41640</c:v>
                </c:pt>
                <c:pt idx="5">
                  <c:v>41730</c:v>
                </c:pt>
                <c:pt idx="6">
                  <c:v>41821</c:v>
                </c:pt>
                <c:pt idx="7">
                  <c:v>41913</c:v>
                </c:pt>
                <c:pt idx="8">
                  <c:v>42005</c:v>
                </c:pt>
                <c:pt idx="9">
                  <c:v>42095</c:v>
                </c:pt>
                <c:pt idx="10">
                  <c:v>42186</c:v>
                </c:pt>
                <c:pt idx="11">
                  <c:v>42278</c:v>
                </c:pt>
                <c:pt idx="12">
                  <c:v>42370</c:v>
                </c:pt>
                <c:pt idx="13">
                  <c:v>42461</c:v>
                </c:pt>
                <c:pt idx="14">
                  <c:v>42552</c:v>
                </c:pt>
                <c:pt idx="15">
                  <c:v>42644</c:v>
                </c:pt>
                <c:pt idx="16">
                  <c:v>42736</c:v>
                </c:pt>
                <c:pt idx="17">
                  <c:v>42826</c:v>
                </c:pt>
                <c:pt idx="18">
                  <c:v>42917</c:v>
                </c:pt>
                <c:pt idx="19">
                  <c:v>43009</c:v>
                </c:pt>
                <c:pt idx="20">
                  <c:v>43101</c:v>
                </c:pt>
                <c:pt idx="21">
                  <c:v>43191</c:v>
                </c:pt>
                <c:pt idx="22">
                  <c:v>43282</c:v>
                </c:pt>
                <c:pt idx="23">
                  <c:v>43374</c:v>
                </c:pt>
                <c:pt idx="24">
                  <c:v>43466</c:v>
                </c:pt>
                <c:pt idx="25">
                  <c:v>43556</c:v>
                </c:pt>
                <c:pt idx="26">
                  <c:v>43647</c:v>
                </c:pt>
                <c:pt idx="27">
                  <c:v>43739</c:v>
                </c:pt>
                <c:pt idx="28">
                  <c:v>43831</c:v>
                </c:pt>
                <c:pt idx="29">
                  <c:v>43922</c:v>
                </c:pt>
                <c:pt idx="30">
                  <c:v>44013</c:v>
                </c:pt>
                <c:pt idx="31">
                  <c:v>44105</c:v>
                </c:pt>
              </c:numCache>
            </c:numRef>
          </c:cat>
          <c:val>
            <c:numRef>
              <c:f>'Non-Residential (Raw)'!$C$2:$C$33</c:f>
              <c:numCache>
                <c:formatCode>General</c:formatCode>
                <c:ptCount val="32"/>
                <c:pt idx="0">
                  <c:v>272</c:v>
                </c:pt>
                <c:pt idx="1">
                  <c:v>324</c:v>
                </c:pt>
                <c:pt idx="2">
                  <c:v>261</c:v>
                </c:pt>
                <c:pt idx="3">
                  <c:v>368</c:v>
                </c:pt>
                <c:pt idx="4">
                  <c:v>271</c:v>
                </c:pt>
                <c:pt idx="5">
                  <c:v>420</c:v>
                </c:pt>
                <c:pt idx="6">
                  <c:v>467</c:v>
                </c:pt>
                <c:pt idx="7">
                  <c:v>469</c:v>
                </c:pt>
                <c:pt idx="8">
                  <c:v>557</c:v>
                </c:pt>
                <c:pt idx="9">
                  <c:v>537</c:v>
                </c:pt>
                <c:pt idx="10">
                  <c:v>640</c:v>
                </c:pt>
                <c:pt idx="11">
                  <c:v>607</c:v>
                </c:pt>
                <c:pt idx="12">
                  <c:v>556</c:v>
                </c:pt>
                <c:pt idx="13">
                  <c:v>619</c:v>
                </c:pt>
                <c:pt idx="14">
                  <c:v>553</c:v>
                </c:pt>
                <c:pt idx="15">
                  <c:v>587</c:v>
                </c:pt>
                <c:pt idx="16">
                  <c:v>687</c:v>
                </c:pt>
                <c:pt idx="17">
                  <c:v>629</c:v>
                </c:pt>
                <c:pt idx="18">
                  <c:v>659</c:v>
                </c:pt>
                <c:pt idx="19">
                  <c:v>569</c:v>
                </c:pt>
                <c:pt idx="20">
                  <c:v>616</c:v>
                </c:pt>
                <c:pt idx="21">
                  <c:v>618</c:v>
                </c:pt>
                <c:pt idx="22">
                  <c:v>614</c:v>
                </c:pt>
                <c:pt idx="23">
                  <c:v>611</c:v>
                </c:pt>
                <c:pt idx="24">
                  <c:v>550</c:v>
                </c:pt>
                <c:pt idx="25">
                  <c:v>651</c:v>
                </c:pt>
                <c:pt idx="26">
                  <c:v>553</c:v>
                </c:pt>
                <c:pt idx="27">
                  <c:v>568</c:v>
                </c:pt>
                <c:pt idx="28">
                  <c:v>503</c:v>
                </c:pt>
                <c:pt idx="29">
                  <c:v>228</c:v>
                </c:pt>
                <c:pt idx="30">
                  <c:v>399</c:v>
                </c:pt>
                <c:pt idx="31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CB-924B-8A30-8BEA18D7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418688"/>
        <c:axId val="1663317088"/>
      </c:lineChart>
      <c:dateAx>
        <c:axId val="168941868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17088"/>
        <c:crosses val="autoZero"/>
        <c:auto val="1"/>
        <c:lblOffset val="100"/>
        <c:baseTimeUnit val="months"/>
      </c:dateAx>
      <c:valAx>
        <c:axId val="16633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1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Per Sale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'Non-Residential (Raw)'!$D$1</c:f>
              <c:strCache>
                <c:ptCount val="1"/>
                <c:pt idx="0">
                  <c:v>total_per_record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'Non-Residential (Raw)'!$A$2:$A$33</c:f>
              <c:numCache>
                <c:formatCode>m/d/yy</c:formatCode>
                <c:ptCount val="32"/>
                <c:pt idx="0">
                  <c:v>41275</c:v>
                </c:pt>
                <c:pt idx="1">
                  <c:v>41365</c:v>
                </c:pt>
                <c:pt idx="2">
                  <c:v>41456</c:v>
                </c:pt>
                <c:pt idx="3">
                  <c:v>41548</c:v>
                </c:pt>
                <c:pt idx="4">
                  <c:v>41640</c:v>
                </c:pt>
                <c:pt idx="5">
                  <c:v>41730</c:v>
                </c:pt>
                <c:pt idx="6">
                  <c:v>41821</c:v>
                </c:pt>
                <c:pt idx="7">
                  <c:v>41913</c:v>
                </c:pt>
                <c:pt idx="8">
                  <c:v>42005</c:v>
                </c:pt>
                <c:pt idx="9">
                  <c:v>42095</c:v>
                </c:pt>
                <c:pt idx="10">
                  <c:v>42186</c:v>
                </c:pt>
                <c:pt idx="11">
                  <c:v>42278</c:v>
                </c:pt>
                <c:pt idx="12">
                  <c:v>42370</c:v>
                </c:pt>
                <c:pt idx="13">
                  <c:v>42461</c:v>
                </c:pt>
                <c:pt idx="14">
                  <c:v>42552</c:v>
                </c:pt>
                <c:pt idx="15">
                  <c:v>42644</c:v>
                </c:pt>
                <c:pt idx="16">
                  <c:v>42736</c:v>
                </c:pt>
                <c:pt idx="17">
                  <c:v>42826</c:v>
                </c:pt>
                <c:pt idx="18">
                  <c:v>42917</c:v>
                </c:pt>
                <c:pt idx="19">
                  <c:v>43009</c:v>
                </c:pt>
                <c:pt idx="20">
                  <c:v>43101</c:v>
                </c:pt>
                <c:pt idx="21">
                  <c:v>43191</c:v>
                </c:pt>
                <c:pt idx="22">
                  <c:v>43282</c:v>
                </c:pt>
                <c:pt idx="23">
                  <c:v>43374</c:v>
                </c:pt>
                <c:pt idx="24">
                  <c:v>43466</c:v>
                </c:pt>
                <c:pt idx="25">
                  <c:v>43556</c:v>
                </c:pt>
                <c:pt idx="26">
                  <c:v>43647</c:v>
                </c:pt>
                <c:pt idx="27">
                  <c:v>43739</c:v>
                </c:pt>
                <c:pt idx="28">
                  <c:v>43831</c:v>
                </c:pt>
                <c:pt idx="29">
                  <c:v>43922</c:v>
                </c:pt>
                <c:pt idx="30">
                  <c:v>44013</c:v>
                </c:pt>
                <c:pt idx="31">
                  <c:v>44105</c:v>
                </c:pt>
              </c:numCache>
            </c:numRef>
          </c:cat>
          <c:val>
            <c:numRef>
              <c:f>'Non-Residential (Raw)'!$D$2:$D$33</c:f>
              <c:numCache>
                <c:formatCode>_("$"* #,##0_);_("$"* \(#,##0\);_("$"* "-"??_);_(@_)</c:formatCode>
                <c:ptCount val="32"/>
                <c:pt idx="0">
                  <c:v>47384.319852941167</c:v>
                </c:pt>
                <c:pt idx="1">
                  <c:v>24217.6975308642</c:v>
                </c:pt>
                <c:pt idx="2">
                  <c:v>17948.57471264368</c:v>
                </c:pt>
                <c:pt idx="3">
                  <c:v>31476.154891304352</c:v>
                </c:pt>
                <c:pt idx="4">
                  <c:v>28429.40590405904</c:v>
                </c:pt>
                <c:pt idx="5">
                  <c:v>35919.664285714287</c:v>
                </c:pt>
                <c:pt idx="6">
                  <c:v>26320.10278372591</c:v>
                </c:pt>
                <c:pt idx="7">
                  <c:v>35895.106609808099</c:v>
                </c:pt>
                <c:pt idx="8">
                  <c:v>16097.58527827648</c:v>
                </c:pt>
                <c:pt idx="9">
                  <c:v>40138.219739292363</c:v>
                </c:pt>
                <c:pt idx="10">
                  <c:v>27906.7578125</c:v>
                </c:pt>
                <c:pt idx="11">
                  <c:v>25160.46622734761</c:v>
                </c:pt>
                <c:pt idx="12">
                  <c:v>38094.92805755396</c:v>
                </c:pt>
                <c:pt idx="13">
                  <c:v>16501.70274636511</c:v>
                </c:pt>
                <c:pt idx="14">
                  <c:v>20291.46292947559</c:v>
                </c:pt>
                <c:pt idx="15">
                  <c:v>29022.20102214651</c:v>
                </c:pt>
                <c:pt idx="16">
                  <c:v>21179.225618631732</c:v>
                </c:pt>
                <c:pt idx="17">
                  <c:v>16921.693163751988</c:v>
                </c:pt>
                <c:pt idx="18">
                  <c:v>35261.968133535658</c:v>
                </c:pt>
                <c:pt idx="19">
                  <c:v>56910.660808435852</c:v>
                </c:pt>
                <c:pt idx="20">
                  <c:v>49614.959415584417</c:v>
                </c:pt>
                <c:pt idx="21">
                  <c:v>31424.980582524269</c:v>
                </c:pt>
                <c:pt idx="22">
                  <c:v>28295.371335504889</c:v>
                </c:pt>
                <c:pt idx="23">
                  <c:v>25900.409165302779</c:v>
                </c:pt>
                <c:pt idx="24">
                  <c:v>24005.589090909089</c:v>
                </c:pt>
                <c:pt idx="25">
                  <c:v>50608.353302611373</c:v>
                </c:pt>
                <c:pt idx="26">
                  <c:v>51677.088607594938</c:v>
                </c:pt>
                <c:pt idx="27">
                  <c:v>41368.102112676053</c:v>
                </c:pt>
                <c:pt idx="28">
                  <c:v>69645.540755467198</c:v>
                </c:pt>
                <c:pt idx="29">
                  <c:v>84729.127192982458</c:v>
                </c:pt>
                <c:pt idx="30">
                  <c:v>30116.08270676692</c:v>
                </c:pt>
                <c:pt idx="31">
                  <c:v>34684.297405189624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16-ED45-938E-B2499AEF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355616"/>
        <c:axId val="1689443904"/>
      </c:lineChart>
      <c:dateAx>
        <c:axId val="203835561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43904"/>
        <c:crosses val="autoZero"/>
        <c:auto val="1"/>
        <c:lblOffset val="100"/>
        <c:baseTimeUnit val="months"/>
      </c:dateAx>
      <c:valAx>
        <c:axId val="16894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35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Residential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'Residential (Raw)'!$C$1</c:f>
              <c:strCache>
                <c:ptCount val="1"/>
                <c:pt idx="0">
                  <c:v>num_records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'Residential (Raw)'!$A$2:$A$33</c:f>
              <c:numCache>
                <c:formatCode>m/d/yy</c:formatCode>
                <c:ptCount val="32"/>
                <c:pt idx="0">
                  <c:v>41275</c:v>
                </c:pt>
                <c:pt idx="1">
                  <c:v>41365</c:v>
                </c:pt>
                <c:pt idx="2">
                  <c:v>41456</c:v>
                </c:pt>
                <c:pt idx="3">
                  <c:v>41548</c:v>
                </c:pt>
                <c:pt idx="4">
                  <c:v>41640</c:v>
                </c:pt>
                <c:pt idx="5">
                  <c:v>41730</c:v>
                </c:pt>
                <c:pt idx="6">
                  <c:v>41821</c:v>
                </c:pt>
                <c:pt idx="7">
                  <c:v>41913</c:v>
                </c:pt>
                <c:pt idx="8">
                  <c:v>42005</c:v>
                </c:pt>
                <c:pt idx="9">
                  <c:v>42095</c:v>
                </c:pt>
                <c:pt idx="10">
                  <c:v>42186</c:v>
                </c:pt>
                <c:pt idx="11">
                  <c:v>42278</c:v>
                </c:pt>
                <c:pt idx="12">
                  <c:v>42370</c:v>
                </c:pt>
                <c:pt idx="13">
                  <c:v>42461</c:v>
                </c:pt>
                <c:pt idx="14">
                  <c:v>42552</c:v>
                </c:pt>
                <c:pt idx="15">
                  <c:v>42644</c:v>
                </c:pt>
                <c:pt idx="16">
                  <c:v>42736</c:v>
                </c:pt>
                <c:pt idx="17">
                  <c:v>42826</c:v>
                </c:pt>
                <c:pt idx="18">
                  <c:v>42917</c:v>
                </c:pt>
                <c:pt idx="19">
                  <c:v>43009</c:v>
                </c:pt>
                <c:pt idx="20">
                  <c:v>43101</c:v>
                </c:pt>
                <c:pt idx="21">
                  <c:v>43191</c:v>
                </c:pt>
                <c:pt idx="22">
                  <c:v>43282</c:v>
                </c:pt>
                <c:pt idx="23">
                  <c:v>43374</c:v>
                </c:pt>
                <c:pt idx="24">
                  <c:v>43466</c:v>
                </c:pt>
                <c:pt idx="25">
                  <c:v>43556</c:v>
                </c:pt>
                <c:pt idx="26">
                  <c:v>43647</c:v>
                </c:pt>
                <c:pt idx="27">
                  <c:v>43739</c:v>
                </c:pt>
                <c:pt idx="28">
                  <c:v>43831</c:v>
                </c:pt>
                <c:pt idx="29">
                  <c:v>43922</c:v>
                </c:pt>
                <c:pt idx="30">
                  <c:v>44013</c:v>
                </c:pt>
                <c:pt idx="31">
                  <c:v>44105</c:v>
                </c:pt>
              </c:numCache>
            </c:numRef>
          </c:cat>
          <c:val>
            <c:numRef>
              <c:f>'Residential (Raw)'!$C$2:$C$33</c:f>
              <c:numCache>
                <c:formatCode>General</c:formatCode>
                <c:ptCount val="32"/>
                <c:pt idx="0">
                  <c:v>6520</c:v>
                </c:pt>
                <c:pt idx="1">
                  <c:v>7613</c:v>
                </c:pt>
                <c:pt idx="2">
                  <c:v>7260</c:v>
                </c:pt>
                <c:pt idx="3">
                  <c:v>6600</c:v>
                </c:pt>
                <c:pt idx="4">
                  <c:v>5639</c:v>
                </c:pt>
                <c:pt idx="5">
                  <c:v>7313</c:v>
                </c:pt>
                <c:pt idx="6">
                  <c:v>7846</c:v>
                </c:pt>
                <c:pt idx="7">
                  <c:v>7239</c:v>
                </c:pt>
                <c:pt idx="8">
                  <c:v>7499</c:v>
                </c:pt>
                <c:pt idx="9">
                  <c:v>9434</c:v>
                </c:pt>
                <c:pt idx="10">
                  <c:v>9654</c:v>
                </c:pt>
                <c:pt idx="11">
                  <c:v>9692</c:v>
                </c:pt>
                <c:pt idx="12">
                  <c:v>9067</c:v>
                </c:pt>
                <c:pt idx="13">
                  <c:v>11356</c:v>
                </c:pt>
                <c:pt idx="14">
                  <c:v>11165</c:v>
                </c:pt>
                <c:pt idx="15">
                  <c:v>10249</c:v>
                </c:pt>
                <c:pt idx="16">
                  <c:v>9818</c:v>
                </c:pt>
                <c:pt idx="17">
                  <c:v>10775</c:v>
                </c:pt>
                <c:pt idx="18">
                  <c:v>10898</c:v>
                </c:pt>
                <c:pt idx="19">
                  <c:v>9709</c:v>
                </c:pt>
                <c:pt idx="20">
                  <c:v>8945</c:v>
                </c:pt>
                <c:pt idx="21">
                  <c:v>11128</c:v>
                </c:pt>
                <c:pt idx="22">
                  <c:v>10558</c:v>
                </c:pt>
                <c:pt idx="23">
                  <c:v>10052</c:v>
                </c:pt>
                <c:pt idx="24">
                  <c:v>8834</c:v>
                </c:pt>
                <c:pt idx="25">
                  <c:v>9922</c:v>
                </c:pt>
                <c:pt idx="26">
                  <c:v>10425</c:v>
                </c:pt>
                <c:pt idx="27">
                  <c:v>9358</c:v>
                </c:pt>
                <c:pt idx="28">
                  <c:v>8582</c:v>
                </c:pt>
                <c:pt idx="29">
                  <c:v>4910</c:v>
                </c:pt>
                <c:pt idx="30">
                  <c:v>8566</c:v>
                </c:pt>
                <c:pt idx="31">
                  <c:v>9638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36-CF49-9067-D6310EEB1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418688"/>
        <c:axId val="1663317088"/>
      </c:lineChart>
      <c:dateAx>
        <c:axId val="168941868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17088"/>
        <c:crosses val="autoZero"/>
        <c:auto val="1"/>
        <c:lblOffset val="100"/>
        <c:baseTimeUnit val="months"/>
      </c:dateAx>
      <c:valAx>
        <c:axId val="16633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1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Per Sale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'Residential (Raw)'!$D$1</c:f>
              <c:strCache>
                <c:ptCount val="1"/>
                <c:pt idx="0">
                  <c:v>total_per_record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'Residential (Raw)'!$A$2:$A$33</c:f>
              <c:numCache>
                <c:formatCode>m/d/yy</c:formatCode>
                <c:ptCount val="32"/>
                <c:pt idx="0">
                  <c:v>41275</c:v>
                </c:pt>
                <c:pt idx="1">
                  <c:v>41365</c:v>
                </c:pt>
                <c:pt idx="2">
                  <c:v>41456</c:v>
                </c:pt>
                <c:pt idx="3">
                  <c:v>41548</c:v>
                </c:pt>
                <c:pt idx="4">
                  <c:v>41640</c:v>
                </c:pt>
                <c:pt idx="5">
                  <c:v>41730</c:v>
                </c:pt>
                <c:pt idx="6">
                  <c:v>41821</c:v>
                </c:pt>
                <c:pt idx="7">
                  <c:v>41913</c:v>
                </c:pt>
                <c:pt idx="8">
                  <c:v>42005</c:v>
                </c:pt>
                <c:pt idx="9">
                  <c:v>42095</c:v>
                </c:pt>
                <c:pt idx="10">
                  <c:v>42186</c:v>
                </c:pt>
                <c:pt idx="11">
                  <c:v>42278</c:v>
                </c:pt>
                <c:pt idx="12">
                  <c:v>42370</c:v>
                </c:pt>
                <c:pt idx="13">
                  <c:v>42461</c:v>
                </c:pt>
                <c:pt idx="14">
                  <c:v>42552</c:v>
                </c:pt>
                <c:pt idx="15">
                  <c:v>42644</c:v>
                </c:pt>
                <c:pt idx="16">
                  <c:v>42736</c:v>
                </c:pt>
                <c:pt idx="17">
                  <c:v>42826</c:v>
                </c:pt>
                <c:pt idx="18">
                  <c:v>42917</c:v>
                </c:pt>
                <c:pt idx="19">
                  <c:v>43009</c:v>
                </c:pt>
                <c:pt idx="20">
                  <c:v>43101</c:v>
                </c:pt>
                <c:pt idx="21">
                  <c:v>43191</c:v>
                </c:pt>
                <c:pt idx="22">
                  <c:v>43282</c:v>
                </c:pt>
                <c:pt idx="23">
                  <c:v>43374</c:v>
                </c:pt>
                <c:pt idx="24">
                  <c:v>43466</c:v>
                </c:pt>
                <c:pt idx="25">
                  <c:v>43556</c:v>
                </c:pt>
                <c:pt idx="26">
                  <c:v>43647</c:v>
                </c:pt>
                <c:pt idx="27">
                  <c:v>43739</c:v>
                </c:pt>
                <c:pt idx="28">
                  <c:v>43831</c:v>
                </c:pt>
                <c:pt idx="29">
                  <c:v>43922</c:v>
                </c:pt>
                <c:pt idx="30">
                  <c:v>44013</c:v>
                </c:pt>
                <c:pt idx="31">
                  <c:v>44105</c:v>
                </c:pt>
              </c:numCache>
            </c:numRef>
          </c:cat>
          <c:val>
            <c:numRef>
              <c:f>'Residential (Raw)'!$D$2:$D$33</c:f>
              <c:numCache>
                <c:formatCode>_("$"* #,##0.00_);_("$"* \(#,##0.00\);_("$"* "-"??_);_(@_)</c:formatCode>
                <c:ptCount val="32"/>
                <c:pt idx="0">
                  <c:v>3560.7604294478529</c:v>
                </c:pt>
                <c:pt idx="1">
                  <c:v>4196.9394456850123</c:v>
                </c:pt>
                <c:pt idx="2">
                  <c:v>4637.0307162534436</c:v>
                </c:pt>
                <c:pt idx="3">
                  <c:v>4179.5419696969693</c:v>
                </c:pt>
                <c:pt idx="4">
                  <c:v>4957.8487320446884</c:v>
                </c:pt>
                <c:pt idx="5">
                  <c:v>4524.0768494461918</c:v>
                </c:pt>
                <c:pt idx="6">
                  <c:v>4548.8822329849609</c:v>
                </c:pt>
                <c:pt idx="7">
                  <c:v>4568.0310816411111</c:v>
                </c:pt>
                <c:pt idx="8">
                  <c:v>3749.7770369382579</c:v>
                </c:pt>
                <c:pt idx="9">
                  <c:v>4485.7036251854988</c:v>
                </c:pt>
                <c:pt idx="10">
                  <c:v>5065.3522892065466</c:v>
                </c:pt>
                <c:pt idx="11">
                  <c:v>4156.1088526619897</c:v>
                </c:pt>
                <c:pt idx="12">
                  <c:v>4088.719863240322</c:v>
                </c:pt>
                <c:pt idx="13">
                  <c:v>3960.0988904543851</c:v>
                </c:pt>
                <c:pt idx="14">
                  <c:v>4510.4024182713838</c:v>
                </c:pt>
                <c:pt idx="15">
                  <c:v>4417.8950141477217</c:v>
                </c:pt>
                <c:pt idx="16">
                  <c:v>3941.7239763699331</c:v>
                </c:pt>
                <c:pt idx="17">
                  <c:v>5146.0131786542916</c:v>
                </c:pt>
                <c:pt idx="18">
                  <c:v>5529.8978711690224</c:v>
                </c:pt>
                <c:pt idx="19">
                  <c:v>5078.26501184468</c:v>
                </c:pt>
                <c:pt idx="20">
                  <c:v>5901.323868082728</c:v>
                </c:pt>
                <c:pt idx="21">
                  <c:v>5876.3190150970522</c:v>
                </c:pt>
                <c:pt idx="22">
                  <c:v>6615.3257245690475</c:v>
                </c:pt>
                <c:pt idx="23">
                  <c:v>6229.6869279745324</c:v>
                </c:pt>
                <c:pt idx="24">
                  <c:v>5167.1956078786507</c:v>
                </c:pt>
                <c:pt idx="25">
                  <c:v>6970.4639185648057</c:v>
                </c:pt>
                <c:pt idx="26">
                  <c:v>6013.3535731414868</c:v>
                </c:pt>
                <c:pt idx="27">
                  <c:v>6160.9285103654629</c:v>
                </c:pt>
                <c:pt idx="28">
                  <c:v>6330.0763225355386</c:v>
                </c:pt>
                <c:pt idx="29">
                  <c:v>7232.8708757637478</c:v>
                </c:pt>
                <c:pt idx="30">
                  <c:v>6779.7326640205474</c:v>
                </c:pt>
                <c:pt idx="31">
                  <c:v>7462.8843120979454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50-774A-92CD-343B3F078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355616"/>
        <c:axId val="1689443904"/>
      </c:lineChart>
      <c:dateAx>
        <c:axId val="203835561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43904"/>
        <c:crosses val="autoZero"/>
        <c:auto val="1"/>
        <c:lblOffset val="100"/>
        <c:baseTimeUnit val="months"/>
      </c:dateAx>
      <c:valAx>
        <c:axId val="16894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35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10</xdr:row>
      <xdr:rowOff>152400</xdr:rowOff>
    </xdr:from>
    <xdr:to>
      <xdr:col>14</xdr:col>
      <xdr:colOff>762000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C7E27-3898-1745-A97C-24BF89C22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184150</xdr:colOff>
      <xdr:row>0</xdr:row>
      <xdr:rowOff>203200</xdr:rowOff>
    </xdr:from>
    <xdr:to>
      <xdr:col>17</xdr:col>
      <xdr:colOff>711200</xdr:colOff>
      <xdr:row>21</xdr:row>
      <xdr:rowOff>317500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9A45F-25B9-1C4D-811F-AD236D333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203200</xdr:colOff>
      <xdr:row>25</xdr:row>
      <xdr:rowOff>177800</xdr:rowOff>
    </xdr:from>
    <xdr:to>
      <xdr:col>18</xdr:col>
      <xdr:colOff>12700</xdr:colOff>
      <xdr:row>46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DAB00-D135-4F4D-B306-C078540BD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450850</xdr:colOff>
      <xdr:row>2</xdr:row>
      <xdr:rowOff>25400</xdr:rowOff>
    </xdr:from>
    <xdr:to>
      <xdr:col>20</xdr:col>
      <xdr:colOff>152400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946E8-79EF-8243-9C46-BC631C2F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444500</xdr:colOff>
      <xdr:row>30</xdr:row>
      <xdr:rowOff>63500</xdr:rowOff>
    </xdr:from>
    <xdr:to>
      <xdr:col>20</xdr:col>
      <xdr:colOff>254000</xdr:colOff>
      <xdr:row>50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6C1C39-D7D7-EE45-94A5-3A8EF039C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olashand/Software/covid19-forecaster/covid19_forecaster/data/models/v2/Wage%20Tax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21-FY22 Wage Tax Scenarios"/>
      <sheetName val="Scenario Analysis"/>
      <sheetName val="Wage Per Job"/>
      <sheetName val="CBO Projections"/>
      <sheetName val="Wage Tax Actuals"/>
      <sheetName val="2020 Analysis w. Updated Data"/>
      <sheetName val="Employment Data-&gt;"/>
      <sheetName val="Philly MSA Employment"/>
      <sheetName val="Unemployment data"/>
      <sheetName val="Philly MSA Unemployment Claims"/>
      <sheetName val="Industry Crosswalk"/>
    </sheetNames>
    <sheetDataSet>
      <sheetData sheetId="0"/>
      <sheetData sheetId="1">
        <row r="17">
          <cell r="B17" t="str">
            <v>FY21 Q1</v>
          </cell>
          <cell r="C17" t="str">
            <v>FY21 Q2</v>
          </cell>
          <cell r="D17" t="str">
            <v>FY21 Q3</v>
          </cell>
          <cell r="E17" t="str">
            <v>FY21 Q4</v>
          </cell>
          <cell r="F17" t="str">
            <v>FY22 Q1</v>
          </cell>
          <cell r="G17" t="str">
            <v>FY22 Q2</v>
          </cell>
          <cell r="H17" t="str">
            <v>FY22 Q3</v>
          </cell>
          <cell r="I17" t="str">
            <v>FY22 Q4</v>
          </cell>
        </row>
        <row r="31">
          <cell r="A31" t="str">
            <v>NAICS</v>
          </cell>
          <cell r="B31" t="str">
            <v>FY21 Q1</v>
          </cell>
          <cell r="C31" t="str">
            <v>FY21 Q2</v>
          </cell>
          <cell r="D31" t="str">
            <v>FY21 Q3</v>
          </cell>
          <cell r="E31" t="str">
            <v>FY21 Q4</v>
          </cell>
          <cell r="F31" t="str">
            <v>FY22 Q1</v>
          </cell>
          <cell r="G31" t="str">
            <v>FY22 Q2</v>
          </cell>
          <cell r="H31" t="str">
            <v>FY22 Q3</v>
          </cell>
          <cell r="I31" t="str">
            <v>FY22 Q4</v>
          </cell>
        </row>
        <row r="42">
          <cell r="A42" t="str">
            <v>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02EC-2ACC-2B49-9B29-15E7BD937044}">
  <sheetPr>
    <tabColor theme="4"/>
  </sheetPr>
  <dimension ref="A1:N37"/>
  <sheetViews>
    <sheetView tabSelected="1" workbookViewId="0">
      <selection activeCell="E26" sqref="E26"/>
    </sheetView>
  </sheetViews>
  <sheetFormatPr baseColWidth="10" defaultColWidth="11" defaultRowHeight="16" x14ac:dyDescent="0.2"/>
  <cols>
    <col min="1" max="1" width="28.1640625" style="37" customWidth="1"/>
    <col min="2" max="3" width="13.33203125" style="37" customWidth="1"/>
    <col min="4" max="9" width="14.6640625" style="37" bestFit="1" customWidth="1"/>
    <col min="10" max="11" width="11" style="37"/>
    <col min="12" max="12" width="17.5" style="37" customWidth="1"/>
    <col min="13" max="13" width="18" style="37" customWidth="1"/>
    <col min="14" max="14" width="16.33203125" style="37" bestFit="1" customWidth="1"/>
    <col min="15" max="16384" width="11" style="37"/>
  </cols>
  <sheetData>
    <row r="1" spans="1:14" s="27" customFormat="1" ht="26" customHeight="1" x14ac:dyDescent="0.3">
      <c r="A1" s="48" t="s">
        <v>33</v>
      </c>
      <c r="B1" s="49"/>
      <c r="C1" s="49"/>
      <c r="D1" s="49"/>
      <c r="E1" s="49"/>
      <c r="F1" s="49"/>
      <c r="G1" s="49"/>
      <c r="H1" s="49"/>
      <c r="I1" s="49"/>
      <c r="J1" s="49"/>
    </row>
    <row r="2" spans="1:14" s="27" customFormat="1" x14ac:dyDescent="0.2"/>
    <row r="3" spans="1:14" s="27" customFormat="1" ht="17" customHeight="1" thickBot="1" x14ac:dyDescent="0.25"/>
    <row r="4" spans="1:14" s="27" customFormat="1" ht="26" customHeight="1" x14ac:dyDescent="0.3">
      <c r="A4" s="50" t="s">
        <v>23</v>
      </c>
      <c r="B4" s="50"/>
      <c r="C4" s="50"/>
      <c r="D4" s="50"/>
      <c r="E4" s="50"/>
      <c r="F4" s="50"/>
      <c r="G4" s="50"/>
      <c r="H4" s="50"/>
      <c r="I4" s="50"/>
      <c r="L4" s="51" t="s">
        <v>24</v>
      </c>
      <c r="M4" s="52"/>
      <c r="N4" s="53"/>
    </row>
    <row r="5" spans="1:14" s="27" customFormat="1" x14ac:dyDescent="0.2">
      <c r="L5" s="28"/>
      <c r="M5" s="29" t="s">
        <v>25</v>
      </c>
      <c r="N5" s="30" t="s">
        <v>26</v>
      </c>
    </row>
    <row r="6" spans="1:14" s="27" customFormat="1" x14ac:dyDescent="0.2">
      <c r="A6" s="31" t="s">
        <v>27</v>
      </c>
      <c r="B6" s="32" t="str">
        <f>'[1]Scenario Analysis'!B17</f>
        <v>FY21 Q1</v>
      </c>
      <c r="C6" s="32" t="str">
        <f>'[1]Scenario Analysis'!C17</f>
        <v>FY21 Q2</v>
      </c>
      <c r="D6" s="32" t="str">
        <f>'[1]Scenario Analysis'!D17</f>
        <v>FY21 Q3</v>
      </c>
      <c r="E6" s="32" t="str">
        <f>'[1]Scenario Analysis'!E17</f>
        <v>FY21 Q4</v>
      </c>
      <c r="F6" s="32" t="str">
        <f>'[1]Scenario Analysis'!F17</f>
        <v>FY22 Q1</v>
      </c>
      <c r="G6" s="32" t="str">
        <f>'[1]Scenario Analysis'!G17</f>
        <v>FY22 Q2</v>
      </c>
      <c r="H6" s="32" t="str">
        <f>'[1]Scenario Analysis'!H17</f>
        <v>FY22 Q3</v>
      </c>
      <c r="I6" s="32" t="str">
        <f>'[1]Scenario Analysis'!I17</f>
        <v>FY22 Q4</v>
      </c>
      <c r="L6" s="33" t="s">
        <v>28</v>
      </c>
      <c r="M6" s="61">
        <f>SUM(B9:E9)</f>
        <v>320595565.16741192</v>
      </c>
      <c r="N6" s="62">
        <f>SUM(F9:I9)</f>
        <v>358563774.58584154</v>
      </c>
    </row>
    <row r="7" spans="1:14" s="27" customFormat="1" ht="17" customHeight="1" x14ac:dyDescent="0.2">
      <c r="A7" s="34" t="s">
        <v>31</v>
      </c>
      <c r="B7" s="35">
        <f>'Non-Residential (Raw)'!B32</f>
        <v>12016317</v>
      </c>
      <c r="C7" s="35">
        <f>'Non-Residential (Raw)'!B33</f>
        <v>17376833</v>
      </c>
      <c r="D7" s="35">
        <f>'Non-Residential Forecast'!D58</f>
        <v>16430490.674820002</v>
      </c>
      <c r="E7" s="35">
        <f>'Non-Residential Forecast'!D59</f>
        <v>17094282.498082731</v>
      </c>
      <c r="F7" s="35">
        <f>'Non-Residential Forecast'!D60</f>
        <v>17610529.82952483</v>
      </c>
      <c r="G7" s="35">
        <f>'Non-Residential Forecast'!D61</f>
        <v>18142367.830376476</v>
      </c>
      <c r="H7" s="35">
        <f>'Non-Residential Forecast'!D62</f>
        <v>18507029.423767045</v>
      </c>
      <c r="I7" s="35">
        <f>'Non-Residential Forecast'!D63</f>
        <v>18879020.715184763</v>
      </c>
      <c r="L7" s="36" t="s">
        <v>29</v>
      </c>
      <c r="M7" s="63">
        <v>292816000</v>
      </c>
      <c r="N7" s="64">
        <v>301308000</v>
      </c>
    </row>
    <row r="8" spans="1:14" s="27" customFormat="1" ht="17" thickBot="1" x14ac:dyDescent="0.25">
      <c r="A8" s="39" t="s">
        <v>32</v>
      </c>
      <c r="B8" s="40">
        <f>'Residential (Raw)'!B32</f>
        <v>58075190</v>
      </c>
      <c r="C8" s="40">
        <f>'Residential (Raw)'!B33</f>
        <v>71927279</v>
      </c>
      <c r="D8" s="40">
        <f>'Residential Forecast'!D58</f>
        <v>59504922.236346409</v>
      </c>
      <c r="E8" s="40">
        <f>'Residential Forecast'!D59</f>
        <v>68170250.758162737</v>
      </c>
      <c r="F8" s="40">
        <f>'Residential Forecast'!D60</f>
        <v>73058693.956553474</v>
      </c>
      <c r="G8" s="40">
        <f>'Residential Forecast'!D61</f>
        <v>66892750.427466281</v>
      </c>
      <c r="H8" s="40">
        <f>'Residential Forecast'!D62</f>
        <v>67800043.69149524</v>
      </c>
      <c r="I8" s="40">
        <f>'Residential Forecast'!D63</f>
        <v>77673338.71147342</v>
      </c>
      <c r="J8" s="37"/>
      <c r="L8" s="38" t="s">
        <v>30</v>
      </c>
      <c r="M8" s="58">
        <f>M6-M7</f>
        <v>27779565.167411923</v>
      </c>
      <c r="N8" s="59">
        <f>N6-N7</f>
        <v>57255774.585841537</v>
      </c>
    </row>
    <row r="9" spans="1:14" s="27" customFormat="1" ht="17" thickTop="1" x14ac:dyDescent="0.2">
      <c r="A9" s="41" t="s">
        <v>13</v>
      </c>
      <c r="B9" s="60">
        <f t="shared" ref="B9:I9" si="0">SUM(B7:B8)</f>
        <v>70091507</v>
      </c>
      <c r="C9" s="60">
        <f t="shared" si="0"/>
        <v>89304112</v>
      </c>
      <c r="D9" s="60">
        <f t="shared" si="0"/>
        <v>75935412.911166415</v>
      </c>
      <c r="E9" s="60">
        <f t="shared" si="0"/>
        <v>85264533.256245464</v>
      </c>
      <c r="F9" s="60">
        <f t="shared" si="0"/>
        <v>90669223.786078304</v>
      </c>
      <c r="G9" s="60">
        <f t="shared" si="0"/>
        <v>85035118.257842749</v>
      </c>
      <c r="H9" s="60">
        <f t="shared" si="0"/>
        <v>86307073.115262285</v>
      </c>
      <c r="I9" s="60">
        <f t="shared" si="0"/>
        <v>96552359.426658183</v>
      </c>
      <c r="J9" s="37"/>
    </row>
    <row r="10" spans="1:14" s="27" customFormat="1" x14ac:dyDescent="0.2">
      <c r="J10" s="37"/>
    </row>
    <row r="11" spans="1:14" s="27" customFormat="1" x14ac:dyDescent="0.2">
      <c r="J11" s="37"/>
    </row>
    <row r="12" spans="1:14" s="27" customFormat="1" x14ac:dyDescent="0.2">
      <c r="A12" s="43"/>
      <c r="B12" s="42"/>
      <c r="C12" s="42"/>
      <c r="D12" s="42"/>
      <c r="E12" s="42"/>
      <c r="F12" s="42"/>
      <c r="G12" s="42"/>
      <c r="H12" s="42"/>
      <c r="I12" s="42"/>
      <c r="J12" s="37"/>
    </row>
    <row r="13" spans="1:14" s="27" customFormat="1" ht="17" thickBot="1" x14ac:dyDescent="0.25">
      <c r="A13" s="44"/>
      <c r="B13" s="45"/>
      <c r="C13" s="45"/>
      <c r="D13" s="45"/>
      <c r="E13" s="45"/>
      <c r="F13" s="45"/>
      <c r="G13" s="45"/>
      <c r="H13" s="45"/>
      <c r="I13" s="45"/>
      <c r="J13" s="37"/>
    </row>
    <row r="14" spans="1:14" s="27" customFormat="1" ht="26" x14ac:dyDescent="0.3">
      <c r="A14" s="50" t="s">
        <v>22</v>
      </c>
      <c r="B14" s="50"/>
      <c r="C14" s="50"/>
      <c r="D14" s="50"/>
      <c r="E14" s="50"/>
      <c r="F14" s="50"/>
      <c r="G14" s="50"/>
      <c r="H14" s="50"/>
      <c r="I14" s="50"/>
      <c r="J14" s="37"/>
      <c r="L14" s="51" t="s">
        <v>24</v>
      </c>
      <c r="M14" s="52"/>
      <c r="N14" s="53"/>
    </row>
    <row r="15" spans="1:14" s="27" customFormat="1" x14ac:dyDescent="0.2">
      <c r="J15" s="37"/>
      <c r="L15" s="28"/>
      <c r="M15" s="29" t="s">
        <v>25</v>
      </c>
      <c r="N15" s="30" t="s">
        <v>26</v>
      </c>
    </row>
    <row r="16" spans="1:14" s="27" customFormat="1" x14ac:dyDescent="0.2">
      <c r="A16" s="31" t="str">
        <f>'[1]Scenario Analysis'!A31</f>
        <v>NAICS</v>
      </c>
      <c r="B16" s="32" t="str">
        <f>'[1]Scenario Analysis'!B31</f>
        <v>FY21 Q1</v>
      </c>
      <c r="C16" s="32" t="str">
        <f>'[1]Scenario Analysis'!C31</f>
        <v>FY21 Q2</v>
      </c>
      <c r="D16" s="32" t="str">
        <f>'[1]Scenario Analysis'!D31</f>
        <v>FY21 Q3</v>
      </c>
      <c r="E16" s="32" t="str">
        <f>'[1]Scenario Analysis'!E31</f>
        <v>FY21 Q4</v>
      </c>
      <c r="F16" s="32" t="str">
        <f>'[1]Scenario Analysis'!F31</f>
        <v>FY22 Q1</v>
      </c>
      <c r="G16" s="32" t="str">
        <f>'[1]Scenario Analysis'!G31</f>
        <v>FY22 Q2</v>
      </c>
      <c r="H16" s="32" t="str">
        <f>'[1]Scenario Analysis'!H31</f>
        <v>FY22 Q3</v>
      </c>
      <c r="I16" s="32" t="str">
        <f>'[1]Scenario Analysis'!I31</f>
        <v>FY22 Q4</v>
      </c>
      <c r="J16" s="37"/>
      <c r="L16" s="33" t="s">
        <v>28</v>
      </c>
      <c r="M16" s="61">
        <f>SUM(B19:E19)</f>
        <v>297627009.41848683</v>
      </c>
      <c r="N16" s="62">
        <f>SUM(F19:I19)</f>
        <v>313694559.11220014</v>
      </c>
    </row>
    <row r="17" spans="1:14" s="27" customFormat="1" x14ac:dyDescent="0.2">
      <c r="A17" s="34" t="s">
        <v>31</v>
      </c>
      <c r="B17" s="35">
        <f>B7</f>
        <v>12016317</v>
      </c>
      <c r="C17" s="35">
        <f>C7</f>
        <v>17376833</v>
      </c>
      <c r="D17" s="35">
        <f>'Non-Residential Forecast'!E58</f>
        <v>13016777.078304004</v>
      </c>
      <c r="E17" s="35">
        <f>'Non-Residential Forecast'!E59</f>
        <v>13542654.872267488</v>
      </c>
      <c r="F17" s="35">
        <f>'Non-Residential Forecast'!E60</f>
        <v>14227913.208804224</v>
      </c>
      <c r="G17" s="35">
        <f>'Non-Residential Forecast'!E61</f>
        <v>14947845.617169719</v>
      </c>
      <c r="H17" s="35">
        <f>'Non-Residential Forecast'!E62</f>
        <v>15399270.554808244</v>
      </c>
      <c r="I17" s="35">
        <f>'Non-Residential Forecast'!E63</f>
        <v>15864328.525563456</v>
      </c>
      <c r="J17" s="37"/>
      <c r="L17" s="36" t="s">
        <v>29</v>
      </c>
      <c r="M17" s="63">
        <f>M7</f>
        <v>292816000</v>
      </c>
      <c r="N17" s="64">
        <f>N7</f>
        <v>301308000</v>
      </c>
    </row>
    <row r="18" spans="1:14" s="27" customFormat="1" ht="17" thickBot="1" x14ac:dyDescent="0.25">
      <c r="A18" s="39" t="s">
        <v>32</v>
      </c>
      <c r="B18" s="47">
        <f>B8</f>
        <v>58075190</v>
      </c>
      <c r="C18" s="40">
        <f>C8</f>
        <v>71927279</v>
      </c>
      <c r="D18" s="40">
        <f>'Residential Forecast'!E58</f>
        <v>52458286.708358012</v>
      </c>
      <c r="E18" s="40">
        <f>'Residential Forecast'!E59</f>
        <v>59213671.759557359</v>
      </c>
      <c r="F18" s="40">
        <f>'Residential Forecast'!E60</f>
        <v>66204647.623281263</v>
      </c>
      <c r="G18" s="40">
        <f>'Residential Forecast'!E61</f>
        <v>59725736.970835432</v>
      </c>
      <c r="H18" s="40">
        <f>'Residential Forecast'!E62</f>
        <v>59811270.676574267</v>
      </c>
      <c r="I18" s="40">
        <f>'Residential Forecast'!E63</f>
        <v>67513545.935163543</v>
      </c>
      <c r="J18" s="37"/>
      <c r="L18" s="38" t="s">
        <v>30</v>
      </c>
      <c r="M18" s="58">
        <f>M16-M17</f>
        <v>4811009.4184868336</v>
      </c>
      <c r="N18" s="59">
        <f>N16-N17</f>
        <v>12386559.112200141</v>
      </c>
    </row>
    <row r="19" spans="1:14" s="27" customFormat="1" ht="17" thickTop="1" x14ac:dyDescent="0.2">
      <c r="A19" s="41" t="str">
        <f>'[1]Scenario Analysis'!A42</f>
        <v>Total</v>
      </c>
      <c r="B19" s="60">
        <f t="shared" ref="B19:C19" si="1">SUM(B17:B18)</f>
        <v>70091507</v>
      </c>
      <c r="C19" s="60">
        <f t="shared" si="1"/>
        <v>89304112</v>
      </c>
      <c r="D19" s="60">
        <f>SUM(D17:D18)</f>
        <v>65475063.786662012</v>
      </c>
      <c r="E19" s="60">
        <f t="shared" ref="E19:I19" si="2">SUM(E17:E18)</f>
        <v>72756326.631824851</v>
      </c>
      <c r="F19" s="60">
        <f t="shared" si="2"/>
        <v>80432560.83208549</v>
      </c>
      <c r="G19" s="60">
        <f t="shared" si="2"/>
        <v>74673582.588005155</v>
      </c>
      <c r="H19" s="60">
        <f t="shared" si="2"/>
        <v>75210541.231382519</v>
      </c>
      <c r="I19" s="60">
        <f t="shared" si="2"/>
        <v>83377874.460727006</v>
      </c>
      <c r="J19" s="37"/>
    </row>
    <row r="20" spans="1:14" s="27" customFormat="1" x14ac:dyDescent="0.2">
      <c r="B20" s="46"/>
      <c r="C20" s="46"/>
      <c r="D20" s="46"/>
      <c r="E20" s="46"/>
      <c r="F20" s="46"/>
      <c r="G20" s="46"/>
      <c r="H20" s="46"/>
      <c r="I20" s="46"/>
      <c r="J20" s="37"/>
    </row>
    <row r="21" spans="1:14" s="27" customFormat="1" ht="16" customHeight="1" x14ac:dyDescent="0.2">
      <c r="B21" s="42"/>
      <c r="C21" s="42"/>
      <c r="D21" s="42"/>
      <c r="E21" s="42"/>
      <c r="F21" s="42"/>
      <c r="G21" s="42"/>
      <c r="H21" s="42"/>
      <c r="I21" s="42"/>
      <c r="J21" s="37"/>
    </row>
    <row r="22" spans="1:14" s="27" customFormat="1" ht="28" customHeight="1" x14ac:dyDescent="0.2">
      <c r="A22" s="37"/>
      <c r="B22" s="37"/>
      <c r="C22" s="37"/>
      <c r="D22" s="37"/>
      <c r="E22" s="37"/>
      <c r="F22" s="37"/>
      <c r="G22" s="37"/>
      <c r="H22" s="37"/>
      <c r="I22" s="37"/>
    </row>
    <row r="23" spans="1:14" s="27" customFormat="1" x14ac:dyDescent="0.2">
      <c r="A23" s="37"/>
      <c r="B23" s="37"/>
      <c r="C23" s="37"/>
      <c r="D23" s="37"/>
      <c r="E23" s="37"/>
      <c r="F23" s="37"/>
      <c r="G23" s="37"/>
      <c r="H23" s="37"/>
      <c r="I23" s="37"/>
    </row>
    <row r="24" spans="1:14" s="27" customFormat="1" x14ac:dyDescent="0.2">
      <c r="A24" s="37"/>
      <c r="B24" s="37"/>
      <c r="C24" s="37"/>
      <c r="D24" s="37"/>
      <c r="E24" s="37"/>
      <c r="F24" s="37"/>
      <c r="G24" s="37"/>
      <c r="H24" s="37"/>
      <c r="I24" s="37"/>
    </row>
    <row r="25" spans="1:14" s="27" customFormat="1" x14ac:dyDescent="0.2">
      <c r="A25" s="37"/>
      <c r="B25" s="37"/>
      <c r="C25" s="37"/>
      <c r="D25" s="37"/>
      <c r="E25" s="37"/>
      <c r="F25" s="37"/>
      <c r="G25" s="37"/>
      <c r="H25" s="37"/>
      <c r="I25" s="37"/>
    </row>
    <row r="26" spans="1:14" s="27" customFormat="1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</row>
    <row r="27" spans="1:14" s="27" customFormat="1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</row>
    <row r="28" spans="1:14" s="27" customFormat="1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</row>
    <row r="29" spans="1:14" s="27" customFormat="1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</row>
    <row r="30" spans="1:14" s="27" customFormat="1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L30" s="37"/>
      <c r="M30" s="37"/>
      <c r="N30" s="37"/>
    </row>
    <row r="31" spans="1:14" s="27" customFormat="1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L31" s="37"/>
      <c r="M31" s="37"/>
      <c r="N31" s="37"/>
    </row>
    <row r="32" spans="1:14" s="27" customFormat="1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L32" s="37"/>
      <c r="M32" s="37"/>
      <c r="N32" s="37"/>
    </row>
    <row r="33" spans="1:14" s="27" customFormat="1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L33" s="37"/>
      <c r="M33" s="37"/>
      <c r="N33" s="37"/>
    </row>
    <row r="34" spans="1:14" s="27" customFormat="1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L34" s="37"/>
      <c r="M34" s="37"/>
      <c r="N34" s="37"/>
    </row>
    <row r="35" spans="1:14" x14ac:dyDescent="0.2">
      <c r="K35" s="27"/>
    </row>
    <row r="36" spans="1:14" x14ac:dyDescent="0.2">
      <c r="K36" s="27"/>
    </row>
    <row r="37" spans="1:14" x14ac:dyDescent="0.2">
      <c r="K37" s="27"/>
    </row>
  </sheetData>
  <mergeCells count="5">
    <mergeCell ref="A1:J1"/>
    <mergeCell ref="A4:I4"/>
    <mergeCell ref="L4:N4"/>
    <mergeCell ref="A14:I14"/>
    <mergeCell ref="L14:N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3E730-2281-904F-B482-7C8F5FFDE01E}">
  <dimension ref="A1:C44"/>
  <sheetViews>
    <sheetView topLeftCell="A8" workbookViewId="0">
      <selection activeCell="B38" sqref="B38"/>
    </sheetView>
  </sheetViews>
  <sheetFormatPr baseColWidth="10" defaultColWidth="11.5" defaultRowHeight="15" x14ac:dyDescent="0.2"/>
  <cols>
    <col min="2" max="2" width="16" bestFit="1" customWidth="1"/>
    <col min="3" max="3" width="15.6640625" customWidth="1"/>
  </cols>
  <sheetData>
    <row r="1" spans="1:3" ht="26" x14ac:dyDescent="0.3">
      <c r="A1" s="21" t="s">
        <v>0</v>
      </c>
    </row>
    <row r="2" spans="1:3" ht="26" x14ac:dyDescent="0.3">
      <c r="A2" s="21"/>
    </row>
    <row r="3" spans="1:3" ht="26" x14ac:dyDescent="0.3">
      <c r="A3" s="21"/>
    </row>
    <row r="4" spans="1:3" ht="26" x14ac:dyDescent="0.3">
      <c r="A4" s="21"/>
    </row>
    <row r="5" spans="1:3" x14ac:dyDescent="0.2">
      <c r="B5" s="6" t="s">
        <v>1</v>
      </c>
      <c r="C5" s="6" t="s">
        <v>2</v>
      </c>
    </row>
    <row r="6" spans="1:3" ht="16" x14ac:dyDescent="0.2">
      <c r="A6" s="12">
        <v>41275</v>
      </c>
      <c r="B6" s="22">
        <f>'Non-Residential (Raw)'!B2+'Residential (Raw)'!B2</f>
        <v>36104693</v>
      </c>
      <c r="C6" s="26">
        <v>36104693</v>
      </c>
    </row>
    <row r="7" spans="1:3" ht="16" x14ac:dyDescent="0.2">
      <c r="A7" s="12">
        <v>41365</v>
      </c>
      <c r="B7" s="22">
        <f>'Non-Residential (Raw)'!B3+'Residential (Raw)'!B3</f>
        <v>39797834</v>
      </c>
      <c r="C7" s="26">
        <v>39797834</v>
      </c>
    </row>
    <row r="8" spans="1:3" ht="16" x14ac:dyDescent="0.2">
      <c r="A8" s="12">
        <v>41456</v>
      </c>
      <c r="B8" s="22">
        <f>'Non-Residential (Raw)'!B4+'Residential (Raw)'!B4</f>
        <v>38349421</v>
      </c>
      <c r="C8" s="26">
        <v>38349421</v>
      </c>
    </row>
    <row r="9" spans="1:3" ht="16" x14ac:dyDescent="0.2">
      <c r="A9" s="12">
        <v>41548</v>
      </c>
      <c r="B9" s="22">
        <f>'Non-Residential (Raw)'!B5+'Residential (Raw)'!B5</f>
        <v>39168202</v>
      </c>
      <c r="C9" s="26">
        <v>39168202</v>
      </c>
    </row>
    <row r="10" spans="1:3" ht="16" x14ac:dyDescent="0.2">
      <c r="A10" s="12">
        <v>41640</v>
      </c>
      <c r="B10" s="22">
        <f>'Non-Residential (Raw)'!B6+'Residential (Raw)'!B6</f>
        <v>35661678</v>
      </c>
      <c r="C10" s="26">
        <v>35661678</v>
      </c>
    </row>
    <row r="11" spans="1:3" ht="16" x14ac:dyDescent="0.2">
      <c r="A11" s="12">
        <v>41730</v>
      </c>
      <c r="B11" s="22">
        <f>'Non-Residential (Raw)'!B7+'Residential (Raw)'!B7</f>
        <v>48170833</v>
      </c>
      <c r="C11" s="26">
        <v>48170833</v>
      </c>
    </row>
    <row r="12" spans="1:3" ht="16" x14ac:dyDescent="0.2">
      <c r="A12" s="12">
        <v>41821</v>
      </c>
      <c r="B12" s="22">
        <f>'Non-Residential (Raw)'!B8+'Residential (Raw)'!B8</f>
        <v>47982018</v>
      </c>
      <c r="C12" s="26">
        <v>47982018</v>
      </c>
    </row>
    <row r="13" spans="1:3" ht="16" x14ac:dyDescent="0.2">
      <c r="A13" s="12">
        <v>41913</v>
      </c>
      <c r="B13" s="22">
        <f>'Non-Residential (Raw)'!B9+'Residential (Raw)'!B9</f>
        <v>49902782</v>
      </c>
      <c r="C13" s="26">
        <v>49902782</v>
      </c>
    </row>
    <row r="14" spans="1:3" ht="16" x14ac:dyDescent="0.2">
      <c r="A14" s="12">
        <v>42005</v>
      </c>
      <c r="B14" s="22">
        <f>'Non-Residential (Raw)'!B10+'Residential (Raw)'!B10</f>
        <v>37085933</v>
      </c>
      <c r="C14" s="26">
        <v>37085933</v>
      </c>
    </row>
    <row r="15" spans="1:3" ht="16" x14ac:dyDescent="0.2">
      <c r="A15" s="12">
        <v>42095</v>
      </c>
      <c r="B15" s="22">
        <f>'Non-Residential (Raw)'!B11+'Residential (Raw)'!B11</f>
        <v>63872352</v>
      </c>
      <c r="C15" s="26">
        <v>63872352</v>
      </c>
    </row>
    <row r="16" spans="1:3" ht="16" x14ac:dyDescent="0.2">
      <c r="A16" s="12">
        <v>42186</v>
      </c>
      <c r="B16" s="22">
        <f>'Non-Residential (Raw)'!B12+'Residential (Raw)'!B12</f>
        <v>66761236</v>
      </c>
      <c r="C16" s="26">
        <v>66761236</v>
      </c>
    </row>
    <row r="17" spans="1:3" ht="16" x14ac:dyDescent="0.2">
      <c r="A17" s="12">
        <v>42278</v>
      </c>
      <c r="B17" s="22">
        <f>'Non-Residential (Raw)'!B13+'Residential (Raw)'!B13</f>
        <v>55553410</v>
      </c>
      <c r="C17" s="26">
        <v>55553410</v>
      </c>
    </row>
    <row r="18" spans="1:3" ht="16" x14ac:dyDescent="0.2">
      <c r="A18" s="12">
        <v>42370</v>
      </c>
      <c r="B18" s="22">
        <f>'Non-Residential (Raw)'!B14+'Residential (Raw)'!B14</f>
        <v>58253203</v>
      </c>
      <c r="C18" s="26">
        <v>58253203</v>
      </c>
    </row>
    <row r="19" spans="1:3" ht="16" x14ac:dyDescent="0.2">
      <c r="A19" s="12">
        <v>42461</v>
      </c>
      <c r="B19" s="22">
        <f>'Non-Residential (Raw)'!B15+'Residential (Raw)'!B15</f>
        <v>55185437</v>
      </c>
      <c r="C19" s="26">
        <v>55185437</v>
      </c>
    </row>
    <row r="20" spans="1:3" ht="16" x14ac:dyDescent="0.2">
      <c r="A20" s="12">
        <v>42552</v>
      </c>
      <c r="B20" s="22">
        <f>'Non-Residential (Raw)'!B16+'Residential (Raw)'!B16</f>
        <v>61579822</v>
      </c>
      <c r="C20" s="26">
        <v>61579822</v>
      </c>
    </row>
    <row r="21" spans="1:3" ht="16" x14ac:dyDescent="0.2">
      <c r="A21" s="12">
        <v>42644</v>
      </c>
      <c r="B21" s="22">
        <f>'Non-Residential (Raw)'!B17+'Residential (Raw)'!B17</f>
        <v>62315038</v>
      </c>
      <c r="C21" s="26">
        <v>62315038</v>
      </c>
    </row>
    <row r="22" spans="1:3" ht="16" x14ac:dyDescent="0.2">
      <c r="A22" s="12">
        <v>42736</v>
      </c>
      <c r="B22" s="22">
        <f>'Non-Residential (Raw)'!B18+'Residential (Raw)'!B18</f>
        <v>53249974</v>
      </c>
      <c r="C22" s="26">
        <v>53249974</v>
      </c>
    </row>
    <row r="23" spans="1:3" ht="16" x14ac:dyDescent="0.2">
      <c r="A23" s="12">
        <v>42826</v>
      </c>
      <c r="B23" s="22">
        <f>'Non-Residential (Raw)'!B19+'Residential (Raw)'!B19</f>
        <v>66092037</v>
      </c>
      <c r="C23" s="26">
        <v>66092037</v>
      </c>
    </row>
    <row r="24" spans="1:3" ht="16" x14ac:dyDescent="0.2">
      <c r="A24" s="12">
        <v>42917</v>
      </c>
      <c r="B24" s="22">
        <f>'Non-Residential (Raw)'!B20+'Residential (Raw)'!B20</f>
        <v>83502464</v>
      </c>
      <c r="C24" s="26">
        <v>83502464</v>
      </c>
    </row>
    <row r="25" spans="1:3" ht="16" x14ac:dyDescent="0.2">
      <c r="A25" s="12">
        <v>43009</v>
      </c>
      <c r="B25" s="22">
        <f>'Non-Residential (Raw)'!B21+'Residential (Raw)'!B21</f>
        <v>81687041</v>
      </c>
      <c r="C25" s="26">
        <v>81687041</v>
      </c>
    </row>
    <row r="26" spans="1:3" ht="16" x14ac:dyDescent="0.2">
      <c r="A26" s="12">
        <v>43101</v>
      </c>
      <c r="B26" s="22">
        <f>'Non-Residential (Raw)'!B22+'Residential (Raw)'!B22</f>
        <v>83350157</v>
      </c>
      <c r="C26" s="26">
        <v>83350157</v>
      </c>
    </row>
    <row r="27" spans="1:3" ht="16" x14ac:dyDescent="0.2">
      <c r="A27" s="12">
        <v>43191</v>
      </c>
      <c r="B27" s="22">
        <f>'Non-Residential (Raw)'!B23+'Residential (Raw)'!B23</f>
        <v>84812316</v>
      </c>
      <c r="C27" s="26">
        <v>84812316</v>
      </c>
    </row>
    <row r="28" spans="1:3" ht="16" x14ac:dyDescent="0.2">
      <c r="A28" s="12">
        <v>43282</v>
      </c>
      <c r="B28" s="22">
        <f>'Non-Residential (Raw)'!B24+'Residential (Raw)'!B24</f>
        <v>87217967</v>
      </c>
      <c r="C28" s="26">
        <v>87217967</v>
      </c>
    </row>
    <row r="29" spans="1:3" ht="16" x14ac:dyDescent="0.2">
      <c r="A29" s="12">
        <v>43374</v>
      </c>
      <c r="B29" s="22">
        <f>'Non-Residential (Raw)'!B25+'Residential (Raw)'!B25</f>
        <v>78445963</v>
      </c>
      <c r="C29" s="26">
        <v>78445963</v>
      </c>
    </row>
    <row r="30" spans="1:3" ht="16" x14ac:dyDescent="0.2">
      <c r="A30" s="12">
        <v>43466</v>
      </c>
      <c r="B30" s="22">
        <f>'Non-Residential (Raw)'!B26+'Residential (Raw)'!B26</f>
        <v>58850080</v>
      </c>
      <c r="C30" s="26">
        <v>58850080</v>
      </c>
    </row>
    <row r="31" spans="1:3" ht="16" x14ac:dyDescent="0.2">
      <c r="A31" s="12">
        <v>43556</v>
      </c>
      <c r="B31" s="22">
        <f>'Non-Residential (Raw)'!B27+'Residential (Raw)'!B27</f>
        <v>102106981</v>
      </c>
      <c r="C31" s="26">
        <v>102106981</v>
      </c>
    </row>
    <row r="32" spans="1:3" ht="16" x14ac:dyDescent="0.2">
      <c r="A32" s="12">
        <v>43647</v>
      </c>
      <c r="B32" s="22">
        <f>'Non-Residential (Raw)'!B28+'Residential (Raw)'!B28</f>
        <v>91266641</v>
      </c>
      <c r="C32" s="26">
        <v>91266641</v>
      </c>
    </row>
    <row r="33" spans="1:3" ht="16" x14ac:dyDescent="0.2">
      <c r="A33" s="12">
        <v>43739</v>
      </c>
      <c r="B33" s="22">
        <f>'Non-Residential (Raw)'!B29+'Residential (Raw)'!B29</f>
        <v>81151051</v>
      </c>
      <c r="C33" s="26">
        <v>81151051</v>
      </c>
    </row>
    <row r="34" spans="1:3" ht="16" x14ac:dyDescent="0.2">
      <c r="A34" s="12">
        <v>43831</v>
      </c>
      <c r="B34" s="22">
        <f>'Non-Residential (Raw)'!B30+'Residential (Raw)'!B30</f>
        <v>89356422</v>
      </c>
      <c r="C34" s="26">
        <v>89356422</v>
      </c>
    </row>
    <row r="35" spans="1:3" ht="16" x14ac:dyDescent="0.2">
      <c r="A35" s="12">
        <v>43922</v>
      </c>
      <c r="B35" s="22">
        <f>'Non-Residential (Raw)'!B31+'Residential (Raw)'!B31</f>
        <v>54831637</v>
      </c>
      <c r="C35" s="26">
        <v>54831637</v>
      </c>
    </row>
    <row r="36" spans="1:3" ht="16" x14ac:dyDescent="0.2">
      <c r="A36" s="12">
        <v>44013</v>
      </c>
      <c r="B36" s="22">
        <f>'Non-Residential (Raw)'!B32+'Residential (Raw)'!B32</f>
        <v>70091507</v>
      </c>
      <c r="C36" s="26">
        <v>70091507</v>
      </c>
    </row>
    <row r="37" spans="1:3" ht="16" x14ac:dyDescent="0.2">
      <c r="A37" s="12">
        <v>44105</v>
      </c>
      <c r="B37" s="22">
        <f>'Non-Residential (Raw)'!B33+'Residential (Raw)'!B33</f>
        <v>89304112</v>
      </c>
      <c r="C37" s="26">
        <v>89304112</v>
      </c>
    </row>
    <row r="38" spans="1:3" ht="16" x14ac:dyDescent="0.2">
      <c r="A38" s="24">
        <v>44197</v>
      </c>
      <c r="B38" s="25">
        <f>'Non-Residential Forecast'!D58+'Residential Forecast'!D58</f>
        <v>75935412.911166415</v>
      </c>
      <c r="C38" s="25">
        <f>'Non-Residential Forecast'!E58+'Residential Forecast'!E58</f>
        <v>65475063.786662012</v>
      </c>
    </row>
    <row r="39" spans="1:3" ht="16" x14ac:dyDescent="0.2">
      <c r="A39" s="24">
        <v>44287</v>
      </c>
      <c r="B39" s="25">
        <f>'Non-Residential Forecast'!D59+'Residential Forecast'!D59</f>
        <v>85264533.256245464</v>
      </c>
      <c r="C39" s="25">
        <f>'Non-Residential Forecast'!E59+'Residential Forecast'!E59</f>
        <v>72756326.631824851</v>
      </c>
    </row>
    <row r="40" spans="1:3" ht="16" x14ac:dyDescent="0.2">
      <c r="A40" s="24">
        <v>44378</v>
      </c>
      <c r="B40" s="25">
        <f>'Non-Residential Forecast'!D60+'Residential Forecast'!D60</f>
        <v>90669223.786078304</v>
      </c>
      <c r="C40" s="25">
        <f>'Non-Residential Forecast'!E60+'Residential Forecast'!E60</f>
        <v>80432560.83208549</v>
      </c>
    </row>
    <row r="41" spans="1:3" ht="16" x14ac:dyDescent="0.2">
      <c r="A41" s="24">
        <v>44470</v>
      </c>
      <c r="B41" s="25">
        <f>'Non-Residential Forecast'!D61+'Residential Forecast'!D61</f>
        <v>85035118.257842749</v>
      </c>
      <c r="C41" s="25">
        <f>'Non-Residential Forecast'!E61+'Residential Forecast'!E61</f>
        <v>74673582.588005155</v>
      </c>
    </row>
    <row r="42" spans="1:3" ht="16" x14ac:dyDescent="0.2">
      <c r="A42" s="24">
        <v>44562</v>
      </c>
      <c r="B42" s="25">
        <f>'Non-Residential Forecast'!D62+'Residential Forecast'!D62</f>
        <v>86307073.115262285</v>
      </c>
      <c r="C42" s="25">
        <f>'Non-Residential Forecast'!E62+'Residential Forecast'!E62</f>
        <v>75210541.231382519</v>
      </c>
    </row>
    <row r="43" spans="1:3" ht="16" x14ac:dyDescent="0.2">
      <c r="A43" s="24">
        <v>44652</v>
      </c>
      <c r="B43" s="25">
        <f>'Non-Residential Forecast'!D63+'Residential Forecast'!D63</f>
        <v>96552359.426658183</v>
      </c>
      <c r="C43" s="25">
        <f>'Non-Residential Forecast'!E63+'Residential Forecast'!E63</f>
        <v>83377874.460727006</v>
      </c>
    </row>
    <row r="44" spans="1:3" ht="16" x14ac:dyDescent="0.2">
      <c r="A44" s="23"/>
      <c r="B44" s="23"/>
      <c r="C44" s="2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7E27-7D2E-1843-9597-0C451E29C57C}">
  <dimension ref="A1:G63"/>
  <sheetViews>
    <sheetView topLeftCell="A41" workbookViewId="0">
      <selection activeCell="D59" sqref="D59"/>
    </sheetView>
  </sheetViews>
  <sheetFormatPr baseColWidth="10" defaultColWidth="10.83203125" defaultRowHeight="16" x14ac:dyDescent="0.2"/>
  <cols>
    <col min="1" max="1" width="16.6640625" style="10" customWidth="1"/>
    <col min="2" max="2" width="11" style="10" bestFit="1" customWidth="1"/>
    <col min="3" max="4" width="14.83203125" style="10" bestFit="1" customWidth="1"/>
    <col min="5" max="5" width="15" style="10" bestFit="1" customWidth="1"/>
    <col min="6" max="6" width="11" style="10" bestFit="1" customWidth="1"/>
    <col min="7" max="7" width="14.83203125" style="10" customWidth="1"/>
    <col min="8" max="16384" width="10.83203125" style="10"/>
  </cols>
  <sheetData>
    <row r="1" spans="1:7" ht="26" x14ac:dyDescent="0.3">
      <c r="A1" s="7" t="s">
        <v>3</v>
      </c>
    </row>
    <row r="2" spans="1:7" x14ac:dyDescent="0.2">
      <c r="A2" s="15" t="s">
        <v>4</v>
      </c>
    </row>
    <row r="4" spans="1:7" x14ac:dyDescent="0.2">
      <c r="B4" s="8"/>
      <c r="C4" s="8"/>
      <c r="D4" s="54" t="s">
        <v>1</v>
      </c>
      <c r="E4" s="54"/>
      <c r="F4" s="54" t="s">
        <v>2</v>
      </c>
      <c r="G4" s="54"/>
    </row>
    <row r="5" spans="1:7" x14ac:dyDescent="0.2">
      <c r="A5" s="11"/>
      <c r="B5" s="9" t="s">
        <v>5</v>
      </c>
      <c r="C5" s="9" t="s">
        <v>6</v>
      </c>
      <c r="D5" s="8" t="s">
        <v>7</v>
      </c>
      <c r="E5" s="8" t="s">
        <v>8</v>
      </c>
      <c r="F5" s="8" t="s">
        <v>7</v>
      </c>
      <c r="G5" s="8" t="s">
        <v>8</v>
      </c>
    </row>
    <row r="6" spans="1:7" x14ac:dyDescent="0.2">
      <c r="B6" s="12">
        <v>43466</v>
      </c>
      <c r="C6" s="10">
        <f>'Non-Residential (Raw)'!C26</f>
        <v>550</v>
      </c>
    </row>
    <row r="7" spans="1:7" x14ac:dyDescent="0.2">
      <c r="B7" s="12">
        <v>43556</v>
      </c>
      <c r="C7" s="10">
        <f>'Non-Residential (Raw)'!C27</f>
        <v>651</v>
      </c>
    </row>
    <row r="8" spans="1:7" x14ac:dyDescent="0.2">
      <c r="B8" s="12">
        <v>43647</v>
      </c>
      <c r="C8" s="10">
        <f>'Non-Residential (Raw)'!C28</f>
        <v>553</v>
      </c>
    </row>
    <row r="9" spans="1:7" x14ac:dyDescent="0.2">
      <c r="B9" s="12">
        <v>43739</v>
      </c>
      <c r="C9" s="10">
        <f>'Non-Residential (Raw)'!C29</f>
        <v>568</v>
      </c>
    </row>
    <row r="10" spans="1:7" x14ac:dyDescent="0.2">
      <c r="B10" s="12">
        <v>43831</v>
      </c>
      <c r="C10" s="10">
        <f>'Non-Residential (Raw)'!C30</f>
        <v>503</v>
      </c>
    </row>
    <row r="11" spans="1:7" x14ac:dyDescent="0.2">
      <c r="B11" s="12">
        <v>43922</v>
      </c>
      <c r="C11" s="10">
        <f>'Non-Residential (Raw)'!C31</f>
        <v>228</v>
      </c>
    </row>
    <row r="12" spans="1:7" x14ac:dyDescent="0.2">
      <c r="B12" s="12">
        <v>44013</v>
      </c>
      <c r="C12" s="10">
        <f>'Non-Residential (Raw)'!C32</f>
        <v>399</v>
      </c>
    </row>
    <row r="13" spans="1:7" x14ac:dyDescent="0.2">
      <c r="B13" s="12">
        <v>44105</v>
      </c>
      <c r="C13" s="10">
        <f>'Non-Residential (Raw)'!C33</f>
        <v>501</v>
      </c>
    </row>
    <row r="14" spans="1:7" x14ac:dyDescent="0.2">
      <c r="A14" s="13" t="s">
        <v>9</v>
      </c>
      <c r="B14" s="12">
        <v>44197</v>
      </c>
      <c r="D14" s="14">
        <v>0.02</v>
      </c>
      <c r="E14" s="56">
        <f>C13*(1+D14)</f>
        <v>511.02</v>
      </c>
      <c r="F14" s="14">
        <v>0.02</v>
      </c>
      <c r="G14" s="56">
        <f>0.9*C13*(1+F14)</f>
        <v>459.91800000000006</v>
      </c>
    </row>
    <row r="15" spans="1:7" x14ac:dyDescent="0.2">
      <c r="B15" s="12">
        <v>44287</v>
      </c>
      <c r="D15" s="14">
        <v>0.02</v>
      </c>
      <c r="E15" s="56">
        <f>E14*(1+D15)</f>
        <v>521.24040000000002</v>
      </c>
      <c r="F15" s="14">
        <v>0.02</v>
      </c>
      <c r="G15" s="56">
        <f>G14*(1+F15)</f>
        <v>469.1163600000001</v>
      </c>
    </row>
    <row r="16" spans="1:7" x14ac:dyDescent="0.2">
      <c r="B16" s="12">
        <v>44378</v>
      </c>
      <c r="D16" s="14">
        <v>0.01</v>
      </c>
      <c r="E16" s="56">
        <f t="shared" ref="E16:E19" si="0">E15*(1+D16)</f>
        <v>526.45280400000001</v>
      </c>
      <c r="F16" s="14">
        <v>0.03</v>
      </c>
      <c r="G16" s="56">
        <f t="shared" ref="G16:G19" si="1">G15*(1+F16)</f>
        <v>483.1898508000001</v>
      </c>
    </row>
    <row r="17" spans="1:7" x14ac:dyDescent="0.2">
      <c r="B17" s="12">
        <v>44470</v>
      </c>
      <c r="D17" s="14">
        <v>0.01</v>
      </c>
      <c r="E17" s="56">
        <f t="shared" si="0"/>
        <v>531.71733203999997</v>
      </c>
      <c r="F17" s="14">
        <v>0.03</v>
      </c>
      <c r="G17" s="56">
        <f t="shared" si="1"/>
        <v>497.68554632400014</v>
      </c>
    </row>
    <row r="18" spans="1:7" x14ac:dyDescent="0.2">
      <c r="B18" s="12">
        <v>44562</v>
      </c>
      <c r="D18" s="14">
        <v>0.01</v>
      </c>
      <c r="E18" s="56">
        <f t="shared" si="0"/>
        <v>537.03450536039998</v>
      </c>
      <c r="F18" s="14">
        <v>0.02</v>
      </c>
      <c r="G18" s="56">
        <f t="shared" si="1"/>
        <v>507.63925725048017</v>
      </c>
    </row>
    <row r="19" spans="1:7" x14ac:dyDescent="0.2">
      <c r="B19" s="12">
        <v>44652</v>
      </c>
      <c r="D19" s="14">
        <v>0.01</v>
      </c>
      <c r="E19" s="56">
        <f t="shared" si="0"/>
        <v>542.40485041400393</v>
      </c>
      <c r="F19" s="14">
        <v>0.02</v>
      </c>
      <c r="G19" s="56">
        <f t="shared" si="1"/>
        <v>517.79204239548983</v>
      </c>
    </row>
    <row r="20" spans="1:7" x14ac:dyDescent="0.2">
      <c r="A20" s="20"/>
    </row>
    <row r="22" spans="1:7" ht="26" x14ac:dyDescent="0.3">
      <c r="A22" s="7" t="s">
        <v>10</v>
      </c>
    </row>
    <row r="23" spans="1:7" x14ac:dyDescent="0.2">
      <c r="A23" s="15" t="s">
        <v>4</v>
      </c>
    </row>
    <row r="25" spans="1:7" x14ac:dyDescent="0.2">
      <c r="B25" s="8"/>
      <c r="C25" s="8"/>
      <c r="D25" s="54" t="s">
        <v>1</v>
      </c>
      <c r="E25" s="54"/>
      <c r="F25" s="54" t="s">
        <v>2</v>
      </c>
      <c r="G25" s="54"/>
    </row>
    <row r="26" spans="1:7" x14ac:dyDescent="0.2">
      <c r="A26" s="11"/>
      <c r="B26" s="9" t="s">
        <v>5</v>
      </c>
      <c r="C26" s="9" t="s">
        <v>11</v>
      </c>
      <c r="D26" s="8" t="s">
        <v>7</v>
      </c>
      <c r="E26" s="8" t="s">
        <v>8</v>
      </c>
      <c r="F26" s="8" t="s">
        <v>7</v>
      </c>
      <c r="G26" s="8" t="s">
        <v>8</v>
      </c>
    </row>
    <row r="27" spans="1:7" x14ac:dyDescent="0.2">
      <c r="B27" s="12">
        <v>43466</v>
      </c>
      <c r="C27" s="17">
        <f>'Non-Residential (Raw)'!D26</f>
        <v>24005.589090909089</v>
      </c>
    </row>
    <row r="28" spans="1:7" x14ac:dyDescent="0.2">
      <c r="B28" s="12">
        <v>43556</v>
      </c>
      <c r="C28" s="17">
        <f>'Non-Residential (Raw)'!D27</f>
        <v>50608.353302611373</v>
      </c>
    </row>
    <row r="29" spans="1:7" x14ac:dyDescent="0.2">
      <c r="B29" s="12">
        <v>43647</v>
      </c>
      <c r="C29" s="17">
        <f>'Non-Residential (Raw)'!D28</f>
        <v>51677.088607594938</v>
      </c>
    </row>
    <row r="30" spans="1:7" x14ac:dyDescent="0.2">
      <c r="B30" s="12">
        <v>43739</v>
      </c>
      <c r="C30" s="17">
        <f>'Non-Residential (Raw)'!D29</f>
        <v>41368.102112676053</v>
      </c>
    </row>
    <row r="31" spans="1:7" x14ac:dyDescent="0.2">
      <c r="B31" s="12">
        <v>43831</v>
      </c>
      <c r="C31" s="17">
        <f>'Non-Residential (Raw)'!D30</f>
        <v>69645.540755467198</v>
      </c>
    </row>
    <row r="32" spans="1:7" x14ac:dyDescent="0.2">
      <c r="B32" s="12">
        <v>43922</v>
      </c>
      <c r="C32" s="17">
        <f>'Non-Residential (Raw)'!D31</f>
        <v>84729.127192982458</v>
      </c>
    </row>
    <row r="33" spans="1:7" x14ac:dyDescent="0.2">
      <c r="B33" s="12">
        <v>44013</v>
      </c>
      <c r="C33" s="17">
        <f>'Non-Residential (Raw)'!D32</f>
        <v>30116.08270676692</v>
      </c>
    </row>
    <row r="34" spans="1:7" x14ac:dyDescent="0.2">
      <c r="B34" s="12">
        <v>44105</v>
      </c>
      <c r="C34" s="17">
        <f>'Non-Residential (Raw)'!D33</f>
        <v>34684.297405189624</v>
      </c>
    </row>
    <row r="35" spans="1:7" x14ac:dyDescent="0.2">
      <c r="A35" s="13" t="s">
        <v>9</v>
      </c>
      <c r="B35" s="12">
        <v>44197</v>
      </c>
      <c r="D35" s="14">
        <v>0.03</v>
      </c>
      <c r="E35" s="16">
        <f>0.9*C34*(1+D35)</f>
        <v>32152.343694610783</v>
      </c>
      <c r="F35" s="14">
        <v>0.02</v>
      </c>
      <c r="G35" s="16">
        <f>0.8*C34*(1+F35)</f>
        <v>28302.386682634737</v>
      </c>
    </row>
    <row r="36" spans="1:7" x14ac:dyDescent="0.2">
      <c r="B36" s="12">
        <v>44287</v>
      </c>
      <c r="D36" s="14">
        <v>0.02</v>
      </c>
      <c r="E36" s="16">
        <f>E35*(1+D36)</f>
        <v>32795.390568502997</v>
      </c>
      <c r="F36" s="14">
        <v>0.02</v>
      </c>
      <c r="G36" s="16">
        <f>G35*(1+F36)</f>
        <v>28868.434416287433</v>
      </c>
    </row>
    <row r="37" spans="1:7" x14ac:dyDescent="0.2">
      <c r="B37" s="12">
        <v>44378</v>
      </c>
      <c r="D37" s="14">
        <v>0.02</v>
      </c>
      <c r="E37" s="16">
        <f t="shared" ref="E37:E40" si="2">E36*(1+D37)</f>
        <v>33451.298379873057</v>
      </c>
      <c r="F37" s="14">
        <v>0.02</v>
      </c>
      <c r="G37" s="16">
        <f t="shared" ref="G37:G39" si="3">G36*(1+F37)</f>
        <v>29445.803104613184</v>
      </c>
    </row>
    <row r="38" spans="1:7" x14ac:dyDescent="0.2">
      <c r="B38" s="12">
        <v>44470</v>
      </c>
      <c r="D38" s="14">
        <v>0.02</v>
      </c>
      <c r="E38" s="16">
        <f t="shared" si="2"/>
        <v>34120.324347470516</v>
      </c>
      <c r="F38" s="14">
        <v>0.02</v>
      </c>
      <c r="G38" s="16">
        <f t="shared" si="3"/>
        <v>30034.719166705447</v>
      </c>
    </row>
    <row r="39" spans="1:7" x14ac:dyDescent="0.2">
      <c r="B39" s="12">
        <v>44562</v>
      </c>
      <c r="D39" s="14">
        <v>0.01</v>
      </c>
      <c r="E39" s="16">
        <f t="shared" si="2"/>
        <v>34461.527590945225</v>
      </c>
      <c r="F39" s="14">
        <v>0.01</v>
      </c>
      <c r="G39" s="16">
        <f t="shared" si="3"/>
        <v>30335.0663583725</v>
      </c>
    </row>
    <row r="40" spans="1:7" x14ac:dyDescent="0.2">
      <c r="B40" s="12">
        <v>44652</v>
      </c>
      <c r="D40" s="14">
        <v>0.01</v>
      </c>
      <c r="E40" s="16">
        <f t="shared" si="2"/>
        <v>34806.14286685468</v>
      </c>
      <c r="F40" s="14">
        <v>0.01</v>
      </c>
      <c r="G40" s="16">
        <f>G39*(1+F40)</f>
        <v>30638.417021956226</v>
      </c>
    </row>
    <row r="41" spans="1:7" x14ac:dyDescent="0.2">
      <c r="D41" s="57"/>
      <c r="F41" s="14"/>
    </row>
    <row r="47" spans="1:7" ht="26" x14ac:dyDescent="0.3">
      <c r="A47" s="7" t="s">
        <v>12</v>
      </c>
    </row>
    <row r="49" spans="1:5" x14ac:dyDescent="0.2">
      <c r="A49" s="11"/>
      <c r="B49" s="9" t="s">
        <v>5</v>
      </c>
      <c r="C49" s="13" t="s">
        <v>13</v>
      </c>
      <c r="D49" s="13" t="s">
        <v>1</v>
      </c>
      <c r="E49" s="13" t="s">
        <v>2</v>
      </c>
    </row>
    <row r="50" spans="1:5" x14ac:dyDescent="0.2">
      <c r="B50" s="12">
        <v>43466</v>
      </c>
      <c r="C50" s="18">
        <f>'Non-Residential (Raw)'!B26</f>
        <v>13203074</v>
      </c>
    </row>
    <row r="51" spans="1:5" x14ac:dyDescent="0.2">
      <c r="B51" s="12">
        <v>43556</v>
      </c>
      <c r="C51" s="18">
        <f>'Non-Residential (Raw)'!B27</f>
        <v>32946038</v>
      </c>
    </row>
    <row r="52" spans="1:5" x14ac:dyDescent="0.2">
      <c r="B52" s="12">
        <v>43647</v>
      </c>
      <c r="C52" s="18">
        <f>'Non-Residential (Raw)'!B28</f>
        <v>28577430</v>
      </c>
    </row>
    <row r="53" spans="1:5" x14ac:dyDescent="0.2">
      <c r="B53" s="12">
        <v>43739</v>
      </c>
      <c r="C53" s="18">
        <f>'Non-Residential (Raw)'!B29</f>
        <v>23497082</v>
      </c>
    </row>
    <row r="54" spans="1:5" x14ac:dyDescent="0.2">
      <c r="B54" s="12">
        <v>43831</v>
      </c>
      <c r="C54" s="18">
        <f>'Non-Residential (Raw)'!B30</f>
        <v>35031707</v>
      </c>
    </row>
    <row r="55" spans="1:5" x14ac:dyDescent="0.2">
      <c r="B55" s="12">
        <v>43922</v>
      </c>
      <c r="C55" s="18">
        <f>'Non-Residential (Raw)'!B31</f>
        <v>19318241</v>
      </c>
    </row>
    <row r="56" spans="1:5" x14ac:dyDescent="0.2">
      <c r="B56" s="12">
        <v>44013</v>
      </c>
      <c r="C56" s="18">
        <f>'Non-Residential (Raw)'!B32</f>
        <v>12016317</v>
      </c>
    </row>
    <row r="57" spans="1:5" x14ac:dyDescent="0.2">
      <c r="B57" s="12">
        <v>44105</v>
      </c>
      <c r="C57" s="18">
        <f>'Non-Residential (Raw)'!B33</f>
        <v>17376833</v>
      </c>
    </row>
    <row r="58" spans="1:5" x14ac:dyDescent="0.2">
      <c r="A58" s="13" t="s">
        <v>9</v>
      </c>
      <c r="B58" s="12">
        <v>44197</v>
      </c>
      <c r="D58" s="18">
        <f>E35*E14</f>
        <v>16430490.674820002</v>
      </c>
      <c r="E58" s="18">
        <f>G35*G14</f>
        <v>13016777.078304004</v>
      </c>
    </row>
    <row r="59" spans="1:5" x14ac:dyDescent="0.2">
      <c r="B59" s="12">
        <v>44287</v>
      </c>
      <c r="D59" s="18">
        <f>E36*E15</f>
        <v>17094282.498082731</v>
      </c>
      <c r="E59" s="18">
        <f>G36*G15</f>
        <v>13542654.872267488</v>
      </c>
    </row>
    <row r="60" spans="1:5" x14ac:dyDescent="0.2">
      <c r="B60" s="12">
        <v>44378</v>
      </c>
      <c r="D60" s="18">
        <f>E37*E16</f>
        <v>17610529.82952483</v>
      </c>
      <c r="E60" s="18">
        <f>G37*G16</f>
        <v>14227913.208804224</v>
      </c>
    </row>
    <row r="61" spans="1:5" x14ac:dyDescent="0.2">
      <c r="B61" s="12">
        <v>44470</v>
      </c>
      <c r="D61" s="18">
        <f>E38*E17</f>
        <v>18142367.830376476</v>
      </c>
      <c r="E61" s="18">
        <f>G38*G17</f>
        <v>14947845.617169719</v>
      </c>
    </row>
    <row r="62" spans="1:5" x14ac:dyDescent="0.2">
      <c r="B62" s="12">
        <v>44562</v>
      </c>
      <c r="D62" s="18">
        <f>E39*E18</f>
        <v>18507029.423767045</v>
      </c>
      <c r="E62" s="18">
        <f>G39*G18</f>
        <v>15399270.554808244</v>
      </c>
    </row>
    <row r="63" spans="1:5" x14ac:dyDescent="0.2">
      <c r="B63" s="12">
        <v>44652</v>
      </c>
      <c r="D63" s="18">
        <f>E40*E19</f>
        <v>18879020.715184763</v>
      </c>
      <c r="E63" s="18">
        <f>G40*G19</f>
        <v>15864328.525563456</v>
      </c>
    </row>
  </sheetData>
  <mergeCells count="4">
    <mergeCell ref="D4:E4"/>
    <mergeCell ref="F4:G4"/>
    <mergeCell ref="F25:G25"/>
    <mergeCell ref="D25:E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323E8-C52F-D94C-BFD5-DE2F90B8B0EB}">
  <dimension ref="A1:G63"/>
  <sheetViews>
    <sheetView topLeftCell="A40" workbookViewId="0">
      <selection activeCell="D25" sqref="D25:H40"/>
    </sheetView>
  </sheetViews>
  <sheetFormatPr baseColWidth="10" defaultColWidth="10.83203125" defaultRowHeight="16" x14ac:dyDescent="0.2"/>
  <cols>
    <col min="1" max="1" width="16.6640625" style="10" customWidth="1"/>
    <col min="2" max="2" width="11" style="10" bestFit="1" customWidth="1"/>
    <col min="3" max="4" width="14.83203125" style="10" bestFit="1" customWidth="1"/>
    <col min="5" max="5" width="15" style="10" bestFit="1" customWidth="1"/>
    <col min="6" max="7" width="11" style="10" bestFit="1" customWidth="1"/>
    <col min="8" max="16384" width="10.83203125" style="10"/>
  </cols>
  <sheetData>
    <row r="1" spans="1:7" ht="26" x14ac:dyDescent="0.3">
      <c r="A1" s="7" t="s">
        <v>3</v>
      </c>
    </row>
    <row r="2" spans="1:7" x14ac:dyDescent="0.2">
      <c r="A2" s="15" t="s">
        <v>14</v>
      </c>
    </row>
    <row r="4" spans="1:7" x14ac:dyDescent="0.2">
      <c r="B4" s="8"/>
      <c r="C4" s="8"/>
      <c r="D4" s="54" t="s">
        <v>1</v>
      </c>
      <c r="E4" s="54"/>
      <c r="F4" s="54" t="s">
        <v>2</v>
      </c>
      <c r="G4" s="54"/>
    </row>
    <row r="5" spans="1:7" x14ac:dyDescent="0.2">
      <c r="A5" s="11"/>
      <c r="B5" s="9" t="s">
        <v>5</v>
      </c>
      <c r="C5" s="9" t="s">
        <v>6</v>
      </c>
      <c r="D5" s="8" t="s">
        <v>7</v>
      </c>
      <c r="E5" s="8" t="s">
        <v>8</v>
      </c>
      <c r="F5" s="8" t="s">
        <v>7</v>
      </c>
      <c r="G5" s="8" t="s">
        <v>8</v>
      </c>
    </row>
    <row r="6" spans="1:7" x14ac:dyDescent="0.2">
      <c r="B6" s="12">
        <v>43466</v>
      </c>
      <c r="C6" s="10">
        <f>'Residential (Raw)'!C26</f>
        <v>8834</v>
      </c>
    </row>
    <row r="7" spans="1:7" x14ac:dyDescent="0.2">
      <c r="B7" s="12">
        <v>43556</v>
      </c>
      <c r="C7" s="10">
        <f>'Residential (Raw)'!C27</f>
        <v>9922</v>
      </c>
    </row>
    <row r="8" spans="1:7" x14ac:dyDescent="0.2">
      <c r="B8" s="12">
        <v>43647</v>
      </c>
      <c r="C8" s="10">
        <f>'Residential (Raw)'!C28</f>
        <v>10425</v>
      </c>
    </row>
    <row r="9" spans="1:7" x14ac:dyDescent="0.2">
      <c r="B9" s="12">
        <v>43739</v>
      </c>
      <c r="C9" s="10">
        <f>'Residential (Raw)'!C29</f>
        <v>9358</v>
      </c>
    </row>
    <row r="10" spans="1:7" x14ac:dyDescent="0.2">
      <c r="B10" s="12">
        <v>43831</v>
      </c>
      <c r="C10" s="10">
        <f>'Residential (Raw)'!C30</f>
        <v>8582</v>
      </c>
    </row>
    <row r="11" spans="1:7" x14ac:dyDescent="0.2">
      <c r="B11" s="12">
        <v>43922</v>
      </c>
      <c r="C11" s="10">
        <f>'Residential (Raw)'!C31</f>
        <v>4910</v>
      </c>
    </row>
    <row r="12" spans="1:7" x14ac:dyDescent="0.2">
      <c r="B12" s="12">
        <v>44013</v>
      </c>
      <c r="C12" s="10">
        <f>'Residential (Raw)'!C32</f>
        <v>8566</v>
      </c>
    </row>
    <row r="13" spans="1:7" x14ac:dyDescent="0.2">
      <c r="B13" s="12">
        <v>44105</v>
      </c>
      <c r="C13" s="10">
        <f>'Residential (Raw)'!C33</f>
        <v>9638</v>
      </c>
    </row>
    <row r="14" spans="1:7" x14ac:dyDescent="0.2">
      <c r="A14" s="13" t="s">
        <v>9</v>
      </c>
      <c r="B14" s="12">
        <v>44197</v>
      </c>
      <c r="D14" s="14">
        <v>0.95</v>
      </c>
      <c r="E14" s="10">
        <f>C6*D14</f>
        <v>8392.2999999999993</v>
      </c>
      <c r="F14" s="14">
        <f>0.85</f>
        <v>0.85</v>
      </c>
      <c r="G14" s="10">
        <f>F14*C6</f>
        <v>7508.9</v>
      </c>
    </row>
    <row r="15" spans="1:7" x14ac:dyDescent="0.2">
      <c r="B15" s="12">
        <v>44287</v>
      </c>
      <c r="D15" s="14">
        <v>0.95</v>
      </c>
      <c r="E15" s="10">
        <f t="shared" ref="E15:E17" si="0">C7*D15</f>
        <v>9425.9</v>
      </c>
      <c r="F15" s="14">
        <v>0.85</v>
      </c>
      <c r="G15" s="10">
        <f t="shared" ref="G15:G17" si="1">F15*C7</f>
        <v>8433.6999999999989</v>
      </c>
    </row>
    <row r="16" spans="1:7" x14ac:dyDescent="0.2">
      <c r="B16" s="12">
        <v>44378</v>
      </c>
      <c r="D16" s="14">
        <v>0.95</v>
      </c>
      <c r="E16" s="10">
        <f t="shared" si="0"/>
        <v>9903.75</v>
      </c>
      <c r="F16" s="14">
        <v>0.9</v>
      </c>
      <c r="G16" s="10">
        <f t="shared" si="1"/>
        <v>9382.5</v>
      </c>
    </row>
    <row r="17" spans="1:7" x14ac:dyDescent="0.2">
      <c r="B17" s="12">
        <v>44470</v>
      </c>
      <c r="D17" s="14">
        <v>0.95</v>
      </c>
      <c r="E17" s="10">
        <f t="shared" si="0"/>
        <v>8890.1</v>
      </c>
      <c r="F17" s="14">
        <v>0.9</v>
      </c>
      <c r="G17" s="10">
        <f t="shared" si="1"/>
        <v>8422.2000000000007</v>
      </c>
    </row>
    <row r="18" spans="1:7" x14ac:dyDescent="0.2">
      <c r="B18" s="12">
        <v>44562</v>
      </c>
      <c r="D18" s="14">
        <v>1</v>
      </c>
      <c r="E18" s="10">
        <f>D18*C6</f>
        <v>8834</v>
      </c>
      <c r="F18" s="14">
        <v>0.95</v>
      </c>
      <c r="G18" s="10">
        <f>F18*C6</f>
        <v>8392.2999999999993</v>
      </c>
    </row>
    <row r="19" spans="1:7" x14ac:dyDescent="0.2">
      <c r="B19" s="12">
        <v>44652</v>
      </c>
      <c r="D19" s="14">
        <v>1</v>
      </c>
      <c r="E19" s="10">
        <f>D19*C7</f>
        <v>9922</v>
      </c>
      <c r="F19" s="14">
        <v>0.95</v>
      </c>
      <c r="G19" s="10">
        <f>F19*C7</f>
        <v>9425.9</v>
      </c>
    </row>
    <row r="20" spans="1:7" x14ac:dyDescent="0.2">
      <c r="A20" s="20"/>
    </row>
    <row r="22" spans="1:7" ht="26" x14ac:dyDescent="0.3">
      <c r="A22" s="7" t="s">
        <v>10</v>
      </c>
    </row>
    <row r="23" spans="1:7" x14ac:dyDescent="0.2">
      <c r="A23" s="15" t="s">
        <v>15</v>
      </c>
    </row>
    <row r="25" spans="1:7" x14ac:dyDescent="0.2">
      <c r="B25" s="8"/>
      <c r="C25" s="8"/>
      <c r="D25" s="19" t="s">
        <v>1</v>
      </c>
      <c r="E25" s="19" t="s">
        <v>2</v>
      </c>
      <c r="G25" s="19" t="s">
        <v>16</v>
      </c>
    </row>
    <row r="26" spans="1:7" x14ac:dyDescent="0.2">
      <c r="A26" s="11"/>
      <c r="B26" s="9" t="s">
        <v>5</v>
      </c>
      <c r="C26" s="9" t="s">
        <v>11</v>
      </c>
      <c r="D26" s="8" t="s">
        <v>8</v>
      </c>
      <c r="E26" s="8" t="s">
        <v>8</v>
      </c>
      <c r="G26" s="55">
        <v>0.02</v>
      </c>
    </row>
    <row r="27" spans="1:7" x14ac:dyDescent="0.2">
      <c r="B27" s="12">
        <v>43466</v>
      </c>
      <c r="C27" s="17">
        <f>'Residential (Raw)'!D26</f>
        <v>5167.1956078786507</v>
      </c>
    </row>
    <row r="28" spans="1:7" x14ac:dyDescent="0.2">
      <c r="B28" s="12">
        <v>43556</v>
      </c>
      <c r="C28" s="17">
        <f>'Residential (Raw)'!D27</f>
        <v>6970.4639185648057</v>
      </c>
      <c r="G28" s="13" t="s">
        <v>17</v>
      </c>
    </row>
    <row r="29" spans="1:7" x14ac:dyDescent="0.2">
      <c r="B29" s="12">
        <v>43647</v>
      </c>
      <c r="C29" s="17">
        <f>'Residential (Raw)'!D28</f>
        <v>6013.3535731414868</v>
      </c>
      <c r="G29" s="55">
        <v>5.0000000000000001E-3</v>
      </c>
    </row>
    <row r="30" spans="1:7" x14ac:dyDescent="0.2">
      <c r="B30" s="12">
        <v>43739</v>
      </c>
      <c r="C30" s="17">
        <f>'Residential (Raw)'!D29</f>
        <v>6160.9285103654629</v>
      </c>
    </row>
    <row r="31" spans="1:7" x14ac:dyDescent="0.2">
      <c r="B31" s="12">
        <v>43831</v>
      </c>
      <c r="C31" s="17">
        <f>'Residential (Raw)'!D30</f>
        <v>6330.0763225355386</v>
      </c>
    </row>
    <row r="32" spans="1:7" x14ac:dyDescent="0.2">
      <c r="B32" s="12">
        <v>43922</v>
      </c>
      <c r="C32" s="17">
        <f>'Residential (Raw)'!D31</f>
        <v>7232.8708757637478</v>
      </c>
    </row>
    <row r="33" spans="1:5" x14ac:dyDescent="0.2">
      <c r="B33" s="12">
        <v>44013</v>
      </c>
      <c r="C33" s="17">
        <f>'Residential (Raw)'!D32</f>
        <v>6779.7326640205474</v>
      </c>
    </row>
    <row r="34" spans="1:5" x14ac:dyDescent="0.2">
      <c r="B34" s="12">
        <v>44105</v>
      </c>
      <c r="C34" s="17">
        <f>'Residential (Raw)'!D33</f>
        <v>7462.8843120979454</v>
      </c>
    </row>
    <row r="35" spans="1:5" x14ac:dyDescent="0.2">
      <c r="A35" s="13" t="s">
        <v>9</v>
      </c>
      <c r="B35" s="12">
        <v>44197</v>
      </c>
      <c r="D35" s="18">
        <f>AVERAGE(C31:C34)*(1+$G$26)</f>
        <v>7090.4188644765336</v>
      </c>
      <c r="E35" s="18">
        <f>AVERAGE(C31:C34)*(1+G29)</f>
        <v>6986.1479988224655</v>
      </c>
    </row>
    <row r="36" spans="1:5" x14ac:dyDescent="0.2">
      <c r="B36" s="12">
        <v>44287</v>
      </c>
      <c r="D36" s="18">
        <f>D35*(1+$G$26)</f>
        <v>7232.2272417660643</v>
      </c>
      <c r="E36" s="18">
        <f>E35*(1+$G$29)</f>
        <v>7021.0787388165772</v>
      </c>
    </row>
    <row r="37" spans="1:5" x14ac:dyDescent="0.2">
      <c r="B37" s="12">
        <v>44378</v>
      </c>
      <c r="D37" s="18">
        <f t="shared" ref="D37:D40" si="2">D36*(1+$G$26)</f>
        <v>7376.8717866013858</v>
      </c>
      <c r="E37" s="18">
        <f t="shared" ref="E37:E40" si="3">E36*(1+$G$29)</f>
        <v>7056.1841325106598</v>
      </c>
    </row>
    <row r="38" spans="1:5" x14ac:dyDescent="0.2">
      <c r="B38" s="12">
        <v>44470</v>
      </c>
      <c r="D38" s="18">
        <f t="shared" si="2"/>
        <v>7524.4092223334137</v>
      </c>
      <c r="E38" s="18">
        <f t="shared" si="3"/>
        <v>7091.4650531732123</v>
      </c>
    </row>
    <row r="39" spans="1:5" x14ac:dyDescent="0.2">
      <c r="B39" s="12">
        <v>44562</v>
      </c>
      <c r="D39" s="18">
        <f t="shared" si="2"/>
        <v>7674.8974067800818</v>
      </c>
      <c r="E39" s="18">
        <f t="shared" si="3"/>
        <v>7126.9223784390779</v>
      </c>
    </row>
    <row r="40" spans="1:5" x14ac:dyDescent="0.2">
      <c r="B40" s="12">
        <v>44652</v>
      </c>
      <c r="D40" s="18">
        <f t="shared" si="2"/>
        <v>7828.395354915684</v>
      </c>
      <c r="E40" s="18">
        <f t="shared" si="3"/>
        <v>7162.5569903312726</v>
      </c>
    </row>
    <row r="47" spans="1:5" ht="26" x14ac:dyDescent="0.3">
      <c r="A47" s="7" t="s">
        <v>12</v>
      </c>
    </row>
    <row r="49" spans="1:5" x14ac:dyDescent="0.2">
      <c r="A49" s="11"/>
      <c r="B49" s="9" t="s">
        <v>5</v>
      </c>
      <c r="C49" s="13" t="s">
        <v>13</v>
      </c>
      <c r="D49" s="13" t="s">
        <v>1</v>
      </c>
      <c r="E49" s="13" t="s">
        <v>2</v>
      </c>
    </row>
    <row r="50" spans="1:5" x14ac:dyDescent="0.2">
      <c r="B50" s="12">
        <v>43466</v>
      </c>
      <c r="C50" s="18">
        <f>'Residential (Raw)'!B26</f>
        <v>45647006</v>
      </c>
    </row>
    <row r="51" spans="1:5" x14ac:dyDescent="0.2">
      <c r="B51" s="12">
        <v>43556</v>
      </c>
      <c r="C51" s="18">
        <f>'Residential (Raw)'!B27</f>
        <v>69160943</v>
      </c>
    </row>
    <row r="52" spans="1:5" x14ac:dyDescent="0.2">
      <c r="B52" s="12">
        <v>43647</v>
      </c>
      <c r="C52" s="18">
        <f>'Residential (Raw)'!B28</f>
        <v>62689211</v>
      </c>
    </row>
    <row r="53" spans="1:5" x14ac:dyDescent="0.2">
      <c r="B53" s="12">
        <v>43739</v>
      </c>
      <c r="C53" s="18">
        <f>'Residential (Raw)'!B29</f>
        <v>57653969</v>
      </c>
    </row>
    <row r="54" spans="1:5" x14ac:dyDescent="0.2">
      <c r="B54" s="12">
        <v>43831</v>
      </c>
      <c r="C54" s="18">
        <f>'Residential (Raw)'!B30</f>
        <v>54324715</v>
      </c>
    </row>
    <row r="55" spans="1:5" x14ac:dyDescent="0.2">
      <c r="B55" s="12">
        <v>43922</v>
      </c>
      <c r="C55" s="18">
        <f>'Residential (Raw)'!B31</f>
        <v>35513396</v>
      </c>
    </row>
    <row r="56" spans="1:5" x14ac:dyDescent="0.2">
      <c r="B56" s="12">
        <v>44013</v>
      </c>
      <c r="C56" s="18">
        <f>'Residential (Raw)'!B32</f>
        <v>58075190</v>
      </c>
    </row>
    <row r="57" spans="1:5" x14ac:dyDescent="0.2">
      <c r="B57" s="12">
        <v>44105</v>
      </c>
      <c r="C57" s="18">
        <f>'Residential (Raw)'!B33</f>
        <v>71927279</v>
      </c>
    </row>
    <row r="58" spans="1:5" x14ac:dyDescent="0.2">
      <c r="A58" s="13" t="s">
        <v>9</v>
      </c>
      <c r="B58" s="12">
        <v>44197</v>
      </c>
      <c r="D58" s="17">
        <f>D35*E14</f>
        <v>59504922.236346409</v>
      </c>
      <c r="E58" s="16">
        <f>E35*G14</f>
        <v>52458286.708358012</v>
      </c>
    </row>
    <row r="59" spans="1:5" x14ac:dyDescent="0.2">
      <c r="B59" s="12">
        <v>44287</v>
      </c>
      <c r="D59" s="17">
        <f t="shared" ref="D59:D63" si="4">D36*E15</f>
        <v>68170250.758162737</v>
      </c>
      <c r="E59" s="16">
        <f t="shared" ref="E59:E63" si="5">E36*G15</f>
        <v>59213671.759557359</v>
      </c>
    </row>
    <row r="60" spans="1:5" x14ac:dyDescent="0.2">
      <c r="B60" s="12">
        <v>44378</v>
      </c>
      <c r="D60" s="17">
        <f t="shared" si="4"/>
        <v>73058693.956553474</v>
      </c>
      <c r="E60" s="16">
        <f t="shared" si="5"/>
        <v>66204647.623281263</v>
      </c>
    </row>
    <row r="61" spans="1:5" x14ac:dyDescent="0.2">
      <c r="B61" s="12">
        <v>44470</v>
      </c>
      <c r="D61" s="17">
        <f t="shared" si="4"/>
        <v>66892750.427466281</v>
      </c>
      <c r="E61" s="16">
        <f t="shared" si="5"/>
        <v>59725736.970835432</v>
      </c>
    </row>
    <row r="62" spans="1:5" x14ac:dyDescent="0.2">
      <c r="B62" s="12">
        <v>44562</v>
      </c>
      <c r="D62" s="17">
        <f t="shared" si="4"/>
        <v>67800043.69149524</v>
      </c>
      <c r="E62" s="16">
        <f t="shared" si="5"/>
        <v>59811270.676574267</v>
      </c>
    </row>
    <row r="63" spans="1:5" x14ac:dyDescent="0.2">
      <c r="B63" s="12">
        <v>44652</v>
      </c>
      <c r="D63" s="17">
        <f t="shared" si="4"/>
        <v>77673338.71147342</v>
      </c>
      <c r="E63" s="16">
        <f t="shared" si="5"/>
        <v>67513545.935163543</v>
      </c>
    </row>
  </sheetData>
  <mergeCells count="2">
    <mergeCell ref="D4:E4"/>
    <mergeCell ref="F4:G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workbookViewId="0">
      <selection activeCell="A2" sqref="A2:A33"/>
    </sheetView>
  </sheetViews>
  <sheetFormatPr baseColWidth="10" defaultColWidth="8.83203125" defaultRowHeight="15" x14ac:dyDescent="0.2"/>
  <cols>
    <col min="1" max="1" width="12.6640625" style="3" customWidth="1"/>
    <col min="2" max="2" width="14.6640625" bestFit="1" customWidth="1"/>
    <col min="3" max="3" width="11.33203125" bestFit="1" customWidth="1"/>
    <col min="4" max="4" width="14.33203125" bestFit="1" customWidth="1"/>
  </cols>
  <sheetData>
    <row r="1" spans="1:4" x14ac:dyDescent="0.2">
      <c r="A1" s="2" t="s">
        <v>18</v>
      </c>
      <c r="B1" s="1" t="s">
        <v>19</v>
      </c>
      <c r="C1" s="1" t="s">
        <v>20</v>
      </c>
      <c r="D1" s="1" t="s">
        <v>21</v>
      </c>
    </row>
    <row r="2" spans="1:4" x14ac:dyDescent="0.2">
      <c r="A2" s="2">
        <v>41275</v>
      </c>
      <c r="B2" s="5">
        <v>12888535</v>
      </c>
      <c r="C2">
        <v>272</v>
      </c>
      <c r="D2" s="5">
        <v>47384.319852941167</v>
      </c>
    </row>
    <row r="3" spans="1:4" x14ac:dyDescent="0.2">
      <c r="A3" s="2">
        <v>41365</v>
      </c>
      <c r="B3" s="5">
        <v>7846534</v>
      </c>
      <c r="C3">
        <v>324</v>
      </c>
      <c r="D3" s="5">
        <v>24217.6975308642</v>
      </c>
    </row>
    <row r="4" spans="1:4" x14ac:dyDescent="0.2">
      <c r="A4" s="2">
        <v>41456</v>
      </c>
      <c r="B4" s="5">
        <v>4684578</v>
      </c>
      <c r="C4">
        <v>261</v>
      </c>
      <c r="D4" s="5">
        <v>17948.57471264368</v>
      </c>
    </row>
    <row r="5" spans="1:4" x14ac:dyDescent="0.2">
      <c r="A5" s="2">
        <v>41548</v>
      </c>
      <c r="B5" s="5">
        <v>11583225</v>
      </c>
      <c r="C5">
        <v>368</v>
      </c>
      <c r="D5" s="5">
        <v>31476.154891304352</v>
      </c>
    </row>
    <row r="6" spans="1:4" x14ac:dyDescent="0.2">
      <c r="A6" s="2">
        <v>41640</v>
      </c>
      <c r="B6" s="5">
        <v>7704369</v>
      </c>
      <c r="C6">
        <v>271</v>
      </c>
      <c r="D6" s="5">
        <v>28429.40590405904</v>
      </c>
    </row>
    <row r="7" spans="1:4" x14ac:dyDescent="0.2">
      <c r="A7" s="2">
        <v>41730</v>
      </c>
      <c r="B7" s="5">
        <v>15086259</v>
      </c>
      <c r="C7">
        <v>420</v>
      </c>
      <c r="D7" s="5">
        <v>35919.664285714287</v>
      </c>
    </row>
    <row r="8" spans="1:4" x14ac:dyDescent="0.2">
      <c r="A8" s="2">
        <v>41821</v>
      </c>
      <c r="B8" s="5">
        <v>12291488</v>
      </c>
      <c r="C8">
        <v>467</v>
      </c>
      <c r="D8" s="5">
        <v>26320.10278372591</v>
      </c>
    </row>
    <row r="9" spans="1:4" x14ac:dyDescent="0.2">
      <c r="A9" s="2">
        <v>41913</v>
      </c>
      <c r="B9" s="5">
        <v>16834805</v>
      </c>
      <c r="C9">
        <v>469</v>
      </c>
      <c r="D9" s="5">
        <v>35895.106609808099</v>
      </c>
    </row>
    <row r="10" spans="1:4" x14ac:dyDescent="0.2">
      <c r="A10" s="2">
        <v>42005</v>
      </c>
      <c r="B10" s="5">
        <v>8966355</v>
      </c>
      <c r="C10">
        <v>557</v>
      </c>
      <c r="D10" s="5">
        <v>16097.58527827648</v>
      </c>
    </row>
    <row r="11" spans="1:4" x14ac:dyDescent="0.2">
      <c r="A11" s="2">
        <v>42095</v>
      </c>
      <c r="B11" s="5">
        <v>21554224</v>
      </c>
      <c r="C11">
        <v>537</v>
      </c>
      <c r="D11" s="5">
        <v>40138.219739292363</v>
      </c>
    </row>
    <row r="12" spans="1:4" x14ac:dyDescent="0.2">
      <c r="A12" s="2">
        <v>42186</v>
      </c>
      <c r="B12" s="5">
        <v>17860325</v>
      </c>
      <c r="C12">
        <v>640</v>
      </c>
      <c r="D12" s="5">
        <v>27906.7578125</v>
      </c>
    </row>
    <row r="13" spans="1:4" x14ac:dyDescent="0.2">
      <c r="A13" s="2">
        <v>42278</v>
      </c>
      <c r="B13" s="5">
        <v>15272403</v>
      </c>
      <c r="C13">
        <v>607</v>
      </c>
      <c r="D13" s="5">
        <v>25160.46622734761</v>
      </c>
    </row>
    <row r="14" spans="1:4" x14ac:dyDescent="0.2">
      <c r="A14" s="2">
        <v>42370</v>
      </c>
      <c r="B14" s="5">
        <v>21180780</v>
      </c>
      <c r="C14">
        <v>556</v>
      </c>
      <c r="D14" s="5">
        <v>38094.92805755396</v>
      </c>
    </row>
    <row r="15" spans="1:4" x14ac:dyDescent="0.2">
      <c r="A15" s="2">
        <v>42461</v>
      </c>
      <c r="B15" s="5">
        <v>10214554</v>
      </c>
      <c r="C15">
        <v>619</v>
      </c>
      <c r="D15" s="5">
        <v>16501.70274636511</v>
      </c>
    </row>
    <row r="16" spans="1:4" x14ac:dyDescent="0.2">
      <c r="A16" s="2">
        <v>42552</v>
      </c>
      <c r="B16" s="5">
        <v>11221179</v>
      </c>
      <c r="C16">
        <v>553</v>
      </c>
      <c r="D16" s="5">
        <v>20291.46292947559</v>
      </c>
    </row>
    <row r="17" spans="1:4" x14ac:dyDescent="0.2">
      <c r="A17" s="2">
        <v>42644</v>
      </c>
      <c r="B17" s="5">
        <v>17036032</v>
      </c>
      <c r="C17">
        <v>587</v>
      </c>
      <c r="D17" s="5">
        <v>29022.20102214651</v>
      </c>
    </row>
    <row r="18" spans="1:4" x14ac:dyDescent="0.2">
      <c r="A18" s="2">
        <v>42736</v>
      </c>
      <c r="B18" s="5">
        <v>14550128</v>
      </c>
      <c r="C18">
        <v>687</v>
      </c>
      <c r="D18" s="5">
        <v>21179.225618631732</v>
      </c>
    </row>
    <row r="19" spans="1:4" x14ac:dyDescent="0.2">
      <c r="A19" s="2">
        <v>42826</v>
      </c>
      <c r="B19" s="5">
        <v>10643745</v>
      </c>
      <c r="C19">
        <v>629</v>
      </c>
      <c r="D19" s="5">
        <v>16921.693163751988</v>
      </c>
    </row>
    <row r="20" spans="1:4" x14ac:dyDescent="0.2">
      <c r="A20" s="2">
        <v>42917</v>
      </c>
      <c r="B20" s="5">
        <v>23237637</v>
      </c>
      <c r="C20">
        <v>659</v>
      </c>
      <c r="D20" s="5">
        <v>35261.968133535658</v>
      </c>
    </row>
    <row r="21" spans="1:4" x14ac:dyDescent="0.2">
      <c r="A21" s="2">
        <v>43009</v>
      </c>
      <c r="B21" s="5">
        <v>32382166</v>
      </c>
      <c r="C21">
        <v>569</v>
      </c>
      <c r="D21" s="5">
        <v>56910.660808435852</v>
      </c>
    </row>
    <row r="22" spans="1:4" x14ac:dyDescent="0.2">
      <c r="A22" s="2">
        <v>43101</v>
      </c>
      <c r="B22" s="5">
        <v>30562815</v>
      </c>
      <c r="C22">
        <v>616</v>
      </c>
      <c r="D22" s="5">
        <v>49614.959415584417</v>
      </c>
    </row>
    <row r="23" spans="1:4" x14ac:dyDescent="0.2">
      <c r="A23" s="2">
        <v>43191</v>
      </c>
      <c r="B23" s="5">
        <v>19420638</v>
      </c>
      <c r="C23">
        <v>618</v>
      </c>
      <c r="D23" s="5">
        <v>31424.980582524269</v>
      </c>
    </row>
    <row r="24" spans="1:4" x14ac:dyDescent="0.2">
      <c r="A24" s="2">
        <v>43282</v>
      </c>
      <c r="B24" s="5">
        <v>17373358</v>
      </c>
      <c r="C24">
        <v>614</v>
      </c>
      <c r="D24" s="5">
        <v>28295.371335504889</v>
      </c>
    </row>
    <row r="25" spans="1:4" x14ac:dyDescent="0.2">
      <c r="A25" s="2">
        <v>43374</v>
      </c>
      <c r="B25" s="5">
        <v>15825150</v>
      </c>
      <c r="C25">
        <v>611</v>
      </c>
      <c r="D25" s="5">
        <v>25900.409165302779</v>
      </c>
    </row>
    <row r="26" spans="1:4" x14ac:dyDescent="0.2">
      <c r="A26" s="2">
        <v>43466</v>
      </c>
      <c r="B26" s="5">
        <v>13203074</v>
      </c>
      <c r="C26">
        <v>550</v>
      </c>
      <c r="D26" s="5">
        <v>24005.589090909089</v>
      </c>
    </row>
    <row r="27" spans="1:4" x14ac:dyDescent="0.2">
      <c r="A27" s="2">
        <v>43556</v>
      </c>
      <c r="B27" s="5">
        <v>32946038</v>
      </c>
      <c r="C27">
        <v>651</v>
      </c>
      <c r="D27" s="5">
        <v>50608.353302611373</v>
      </c>
    </row>
    <row r="28" spans="1:4" x14ac:dyDescent="0.2">
      <c r="A28" s="2">
        <v>43647</v>
      </c>
      <c r="B28" s="5">
        <v>28577430</v>
      </c>
      <c r="C28">
        <v>553</v>
      </c>
      <c r="D28" s="5">
        <v>51677.088607594938</v>
      </c>
    </row>
    <row r="29" spans="1:4" x14ac:dyDescent="0.2">
      <c r="A29" s="2">
        <v>43739</v>
      </c>
      <c r="B29" s="5">
        <v>23497082</v>
      </c>
      <c r="C29">
        <v>568</v>
      </c>
      <c r="D29" s="5">
        <v>41368.102112676053</v>
      </c>
    </row>
    <row r="30" spans="1:4" x14ac:dyDescent="0.2">
      <c r="A30" s="2">
        <v>43831</v>
      </c>
      <c r="B30" s="5">
        <v>35031707</v>
      </c>
      <c r="C30">
        <v>503</v>
      </c>
      <c r="D30" s="5">
        <v>69645.540755467198</v>
      </c>
    </row>
    <row r="31" spans="1:4" x14ac:dyDescent="0.2">
      <c r="A31" s="2">
        <v>43922</v>
      </c>
      <c r="B31" s="5">
        <v>19318241</v>
      </c>
      <c r="C31">
        <v>228</v>
      </c>
      <c r="D31" s="5">
        <v>84729.127192982458</v>
      </c>
    </row>
    <row r="32" spans="1:4" x14ac:dyDescent="0.2">
      <c r="A32" s="2">
        <v>44013</v>
      </c>
      <c r="B32" s="5">
        <v>12016317</v>
      </c>
      <c r="C32">
        <v>399</v>
      </c>
      <c r="D32" s="5">
        <v>30116.08270676692</v>
      </c>
    </row>
    <row r="33" spans="1:4" x14ac:dyDescent="0.2">
      <c r="A33" s="2">
        <v>44105</v>
      </c>
      <c r="B33" s="5">
        <v>17376833</v>
      </c>
      <c r="C33">
        <v>501</v>
      </c>
      <c r="D33" s="5">
        <v>34684.297405189624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A26" sqref="A26:A33"/>
    </sheetView>
  </sheetViews>
  <sheetFormatPr baseColWidth="10" defaultColWidth="8.83203125" defaultRowHeight="15" x14ac:dyDescent="0.2"/>
  <cols>
    <col min="1" max="1" width="15" style="3" customWidth="1"/>
    <col min="2" max="2" width="14.6640625" bestFit="1" customWidth="1"/>
    <col min="3" max="3" width="11.33203125" bestFit="1" customWidth="1"/>
    <col min="4" max="4" width="14.33203125" bestFit="1" customWidth="1"/>
  </cols>
  <sheetData>
    <row r="1" spans="1:4" x14ac:dyDescent="0.2">
      <c r="A1" s="2" t="s">
        <v>18</v>
      </c>
      <c r="B1" s="1" t="s">
        <v>19</v>
      </c>
      <c r="C1" s="1" t="s">
        <v>20</v>
      </c>
      <c r="D1" s="1" t="s">
        <v>21</v>
      </c>
    </row>
    <row r="2" spans="1:4" x14ac:dyDescent="0.2">
      <c r="A2" s="2">
        <v>41275</v>
      </c>
      <c r="B2" s="5">
        <v>23216158</v>
      </c>
      <c r="C2">
        <v>6520</v>
      </c>
      <c r="D2" s="4">
        <v>3560.7604294478529</v>
      </c>
    </row>
    <row r="3" spans="1:4" x14ac:dyDescent="0.2">
      <c r="A3" s="2">
        <v>41365</v>
      </c>
      <c r="B3" s="5">
        <v>31951300</v>
      </c>
      <c r="C3">
        <v>7613</v>
      </c>
      <c r="D3" s="4">
        <v>4196.9394456850123</v>
      </c>
    </row>
    <row r="4" spans="1:4" x14ac:dyDescent="0.2">
      <c r="A4" s="2">
        <v>41456</v>
      </c>
      <c r="B4" s="5">
        <v>33664843</v>
      </c>
      <c r="C4">
        <v>7260</v>
      </c>
      <c r="D4" s="4">
        <v>4637.0307162534436</v>
      </c>
    </row>
    <row r="5" spans="1:4" x14ac:dyDescent="0.2">
      <c r="A5" s="2">
        <v>41548</v>
      </c>
      <c r="B5" s="5">
        <v>27584977</v>
      </c>
      <c r="C5">
        <v>6600</v>
      </c>
      <c r="D5" s="4">
        <v>4179.5419696969693</v>
      </c>
    </row>
    <row r="6" spans="1:4" x14ac:dyDescent="0.2">
      <c r="A6" s="2">
        <v>41640</v>
      </c>
      <c r="B6" s="5">
        <v>27957309</v>
      </c>
      <c r="C6">
        <v>5639</v>
      </c>
      <c r="D6" s="4">
        <v>4957.8487320446884</v>
      </c>
    </row>
    <row r="7" spans="1:4" x14ac:dyDescent="0.2">
      <c r="A7" s="2">
        <v>41730</v>
      </c>
      <c r="B7" s="5">
        <v>33084574</v>
      </c>
      <c r="C7">
        <v>7313</v>
      </c>
      <c r="D7" s="4">
        <v>4524.0768494461918</v>
      </c>
    </row>
    <row r="8" spans="1:4" x14ac:dyDescent="0.2">
      <c r="A8" s="2">
        <v>41821</v>
      </c>
      <c r="B8" s="5">
        <v>35690530</v>
      </c>
      <c r="C8">
        <v>7846</v>
      </c>
      <c r="D8" s="4">
        <v>4548.8822329849609</v>
      </c>
    </row>
    <row r="9" spans="1:4" x14ac:dyDescent="0.2">
      <c r="A9" s="2">
        <v>41913</v>
      </c>
      <c r="B9" s="5">
        <v>33067977</v>
      </c>
      <c r="C9">
        <v>7239</v>
      </c>
      <c r="D9" s="4">
        <v>4568.0310816411111</v>
      </c>
    </row>
    <row r="10" spans="1:4" x14ac:dyDescent="0.2">
      <c r="A10" s="2">
        <v>42005</v>
      </c>
      <c r="B10" s="5">
        <v>28119578</v>
      </c>
      <c r="C10">
        <v>7499</v>
      </c>
      <c r="D10" s="4">
        <v>3749.7770369382579</v>
      </c>
    </row>
    <row r="11" spans="1:4" x14ac:dyDescent="0.2">
      <c r="A11" s="2">
        <v>42095</v>
      </c>
      <c r="B11" s="5">
        <v>42318128</v>
      </c>
      <c r="C11">
        <v>9434</v>
      </c>
      <c r="D11" s="4">
        <v>4485.7036251854988</v>
      </c>
    </row>
    <row r="12" spans="1:4" x14ac:dyDescent="0.2">
      <c r="A12" s="2">
        <v>42186</v>
      </c>
      <c r="B12" s="5">
        <v>48900911</v>
      </c>
      <c r="C12">
        <v>9654</v>
      </c>
      <c r="D12" s="4">
        <v>5065.3522892065466</v>
      </c>
    </row>
    <row r="13" spans="1:4" x14ac:dyDescent="0.2">
      <c r="A13" s="2">
        <v>42278</v>
      </c>
      <c r="B13" s="5">
        <v>40281007</v>
      </c>
      <c r="C13">
        <v>9692</v>
      </c>
      <c r="D13" s="4">
        <v>4156.1088526619897</v>
      </c>
    </row>
    <row r="14" spans="1:4" x14ac:dyDescent="0.2">
      <c r="A14" s="2">
        <v>42370</v>
      </c>
      <c r="B14" s="5">
        <v>37072423</v>
      </c>
      <c r="C14">
        <v>9067</v>
      </c>
      <c r="D14" s="4">
        <v>4088.719863240322</v>
      </c>
    </row>
    <row r="15" spans="1:4" x14ac:dyDescent="0.2">
      <c r="A15" s="2">
        <v>42461</v>
      </c>
      <c r="B15" s="5">
        <v>44970883</v>
      </c>
      <c r="C15">
        <v>11356</v>
      </c>
      <c r="D15" s="4">
        <v>3960.0988904543851</v>
      </c>
    </row>
    <row r="16" spans="1:4" x14ac:dyDescent="0.2">
      <c r="A16" s="2">
        <v>42552</v>
      </c>
      <c r="B16" s="5">
        <v>50358643</v>
      </c>
      <c r="C16">
        <v>11165</v>
      </c>
      <c r="D16" s="4">
        <v>4510.4024182713838</v>
      </c>
    </row>
    <row r="17" spans="1:4" x14ac:dyDescent="0.2">
      <c r="A17" s="2">
        <v>42644</v>
      </c>
      <c r="B17" s="5">
        <v>45279006</v>
      </c>
      <c r="C17">
        <v>10249</v>
      </c>
      <c r="D17" s="4">
        <v>4417.8950141477217</v>
      </c>
    </row>
    <row r="18" spans="1:4" x14ac:dyDescent="0.2">
      <c r="A18" s="2">
        <v>42736</v>
      </c>
      <c r="B18" s="5">
        <v>38699846</v>
      </c>
      <c r="C18">
        <v>9818</v>
      </c>
      <c r="D18" s="4">
        <v>3941.7239763699331</v>
      </c>
    </row>
    <row r="19" spans="1:4" x14ac:dyDescent="0.2">
      <c r="A19" s="2">
        <v>42826</v>
      </c>
      <c r="B19" s="5">
        <v>55448292</v>
      </c>
      <c r="C19">
        <v>10775</v>
      </c>
      <c r="D19" s="4">
        <v>5146.0131786542916</v>
      </c>
    </row>
    <row r="20" spans="1:4" x14ac:dyDescent="0.2">
      <c r="A20" s="2">
        <v>42917</v>
      </c>
      <c r="B20" s="5">
        <v>60264827</v>
      </c>
      <c r="C20">
        <v>10898</v>
      </c>
      <c r="D20" s="4">
        <v>5529.8978711690224</v>
      </c>
    </row>
    <row r="21" spans="1:4" x14ac:dyDescent="0.2">
      <c r="A21" s="2">
        <v>43009</v>
      </c>
      <c r="B21" s="5">
        <v>49304875</v>
      </c>
      <c r="C21">
        <v>9709</v>
      </c>
      <c r="D21" s="4">
        <v>5078.26501184468</v>
      </c>
    </row>
    <row r="22" spans="1:4" x14ac:dyDescent="0.2">
      <c r="A22" s="2">
        <v>43101</v>
      </c>
      <c r="B22" s="5">
        <v>52787342</v>
      </c>
      <c r="C22">
        <v>8945</v>
      </c>
      <c r="D22" s="4">
        <v>5901.323868082728</v>
      </c>
    </row>
    <row r="23" spans="1:4" x14ac:dyDescent="0.2">
      <c r="A23" s="2">
        <v>43191</v>
      </c>
      <c r="B23" s="5">
        <v>65391678</v>
      </c>
      <c r="C23">
        <v>11128</v>
      </c>
      <c r="D23" s="4">
        <v>5876.3190150970522</v>
      </c>
    </row>
    <row r="24" spans="1:4" x14ac:dyDescent="0.2">
      <c r="A24" s="2">
        <v>43282</v>
      </c>
      <c r="B24" s="5">
        <v>69844609</v>
      </c>
      <c r="C24">
        <v>10558</v>
      </c>
      <c r="D24" s="4">
        <v>6615.3257245690475</v>
      </c>
    </row>
    <row r="25" spans="1:4" x14ac:dyDescent="0.2">
      <c r="A25" s="2">
        <v>43374</v>
      </c>
      <c r="B25" s="5">
        <v>62620813</v>
      </c>
      <c r="C25">
        <v>10052</v>
      </c>
      <c r="D25" s="4">
        <v>6229.6869279745324</v>
      </c>
    </row>
    <row r="26" spans="1:4" x14ac:dyDescent="0.2">
      <c r="A26" s="2">
        <v>43466</v>
      </c>
      <c r="B26" s="5">
        <v>45647006</v>
      </c>
      <c r="C26">
        <v>8834</v>
      </c>
      <c r="D26" s="4">
        <v>5167.1956078786507</v>
      </c>
    </row>
    <row r="27" spans="1:4" x14ac:dyDescent="0.2">
      <c r="A27" s="2">
        <v>43556</v>
      </c>
      <c r="B27" s="5">
        <v>69160943</v>
      </c>
      <c r="C27">
        <v>9922</v>
      </c>
      <c r="D27" s="4">
        <v>6970.4639185648057</v>
      </c>
    </row>
    <row r="28" spans="1:4" x14ac:dyDescent="0.2">
      <c r="A28" s="2">
        <v>43647</v>
      </c>
      <c r="B28" s="5">
        <v>62689211</v>
      </c>
      <c r="C28">
        <v>10425</v>
      </c>
      <c r="D28" s="4">
        <v>6013.3535731414868</v>
      </c>
    </row>
    <row r="29" spans="1:4" x14ac:dyDescent="0.2">
      <c r="A29" s="2">
        <v>43739</v>
      </c>
      <c r="B29" s="5">
        <v>57653969</v>
      </c>
      <c r="C29">
        <v>9358</v>
      </c>
      <c r="D29" s="4">
        <v>6160.9285103654629</v>
      </c>
    </row>
    <row r="30" spans="1:4" x14ac:dyDescent="0.2">
      <c r="A30" s="2">
        <v>43831</v>
      </c>
      <c r="B30" s="5">
        <v>54324715</v>
      </c>
      <c r="C30">
        <v>8582</v>
      </c>
      <c r="D30" s="4">
        <v>6330.0763225355386</v>
      </c>
    </row>
    <row r="31" spans="1:4" x14ac:dyDescent="0.2">
      <c r="A31" s="2">
        <v>43922</v>
      </c>
      <c r="B31" s="5">
        <v>35513396</v>
      </c>
      <c r="C31">
        <v>4910</v>
      </c>
      <c r="D31" s="4">
        <v>7232.8708757637478</v>
      </c>
    </row>
    <row r="32" spans="1:4" x14ac:dyDescent="0.2">
      <c r="A32" s="2">
        <v>44013</v>
      </c>
      <c r="B32" s="5">
        <v>58075190</v>
      </c>
      <c r="C32">
        <v>8566</v>
      </c>
      <c r="D32" s="4">
        <v>6779.7326640205474</v>
      </c>
    </row>
    <row r="33" spans="1:4" x14ac:dyDescent="0.2">
      <c r="A33" s="2">
        <v>44105</v>
      </c>
      <c r="B33" s="5">
        <v>71927279</v>
      </c>
      <c r="C33">
        <v>9638</v>
      </c>
      <c r="D33" s="4">
        <v>7462.8843120979454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1B70C35E046B418A9D85CFD29C195F" ma:contentTypeVersion="8" ma:contentTypeDescription="Create a new document." ma:contentTypeScope="" ma:versionID="b2f83a137a6e0c0c6b3a04194362cdab">
  <xsd:schema xmlns:xsd="http://www.w3.org/2001/XMLSchema" xmlns:xs="http://www.w3.org/2001/XMLSchema" xmlns:p="http://schemas.microsoft.com/office/2006/metadata/properties" xmlns:ns2="5c6c0e0e-8a7d-493c-8724-793e4e0d2579" xmlns:ns3="c0e0e88e-d9f0-457b-b531-cf0268a9da93" targetNamespace="http://schemas.microsoft.com/office/2006/metadata/properties" ma:root="true" ma:fieldsID="76563c0d36773e984e0a11caccd28b90" ns2:_="" ns3:_="">
    <xsd:import namespace="5c6c0e0e-8a7d-493c-8724-793e4e0d2579"/>
    <xsd:import namespace="c0e0e88e-d9f0-457b-b531-cf0268a9da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c0e0e-8a7d-493c-8724-793e4e0d25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0e88e-d9f0-457b-b531-cf0268a9da9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74B032-2B3F-4D67-9B63-A65FF10EE7F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7315DEC-AF59-4CB7-8739-B6DFEA4A86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28B072-D829-4D22-A264-D0865F31B0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c0e0e-8a7d-493c-8724-793e4e0d2579"/>
    <ds:schemaRef ds:uri="c0e0e88e-d9f0-457b-b531-cf0268a9da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FY21-FY22 RTT Scenarios</vt:lpstr>
      <vt:lpstr>Combined Scenarios</vt:lpstr>
      <vt:lpstr>Non-Residential Forecast</vt:lpstr>
      <vt:lpstr>Residential Forecast</vt:lpstr>
      <vt:lpstr>Non-Residential (Raw)</vt:lpstr>
      <vt:lpstr>Residential (Raw)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Nick Hand</cp:lastModifiedBy>
  <cp:revision/>
  <dcterms:created xsi:type="dcterms:W3CDTF">2021-03-01T17:56:37Z</dcterms:created>
  <dcterms:modified xsi:type="dcterms:W3CDTF">2021-03-18T19:50:29Z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0x0101003E1B70C35E046B418A9D85CFD29C195F</vt:lpwstr>
  </property>
</Properties>
</file>