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hand/LocalWork/Projects/CovidStressTests/analysis/covid19-forecaster/"/>
    </mc:Choice>
  </mc:AlternateContent>
  <xr:revisionPtr revIDLastSave="0" documentId="13_ncr:1_{B9A6CF68-C1E7-DF45-A100-11BFAD5E7FDB}" xr6:coauthVersionLast="45" xr6:coauthVersionMax="45" xr10:uidLastSave="{00000000-0000-0000-0000-000000000000}"/>
  <bookViews>
    <workbookView xWindow="0" yWindow="460" windowWidth="28800" windowHeight="16500" firstSheet="4" activeTab="10" xr2:uid="{00000000-000D-0000-FFFF-FFFF00000000}"/>
  </bookViews>
  <sheets>
    <sheet name="Formatted Summary" sheetId="1" r:id="rId1"/>
    <sheet name="Summary" sheetId="2" r:id="rId2"/>
    <sheet name="Assumptions" sheetId="3" r:id="rId3"/>
    <sheet name="Wage Scenario Analysis" sheetId="4" r:id="rId4"/>
    <sheet name="Sales Scenario Analysis" sheetId="5" r:id="rId5"/>
    <sheet name="RTT Scenario Analysis" sheetId="6" r:id="rId6"/>
    <sheet name="BIRT Scenario Analysis" sheetId="7" r:id="rId7"/>
    <sheet name="Soda Scenario Analysis" sheetId="8" r:id="rId8"/>
    <sheet name="Parking Scenario Analysis" sheetId="9" r:id="rId9"/>
    <sheet name="Amusement Scenario Analysis" sheetId="10" r:id="rId10"/>
    <sheet name="NPT Scenario Analysi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5" i="11" l="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V26" i="11" s="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T17" i="11" s="1"/>
  <c r="F7" i="11"/>
  <c r="E7" i="11"/>
  <c r="F6" i="11"/>
  <c r="E6" i="11"/>
  <c r="F5" i="11"/>
  <c r="F8" i="11" s="1"/>
  <c r="E5" i="11"/>
  <c r="E8" i="11" s="1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V26" i="10" s="1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T17" i="10" s="1"/>
  <c r="F7" i="10"/>
  <c r="E7" i="10"/>
  <c r="F6" i="10"/>
  <c r="E6" i="10"/>
  <c r="F5" i="10"/>
  <c r="F8" i="10" s="1"/>
  <c r="E5" i="10"/>
  <c r="E8" i="10" s="1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V26" i="9" s="1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T17" i="9" s="1"/>
  <c r="F7" i="9"/>
  <c r="E7" i="9"/>
  <c r="F6" i="9"/>
  <c r="E6" i="9"/>
  <c r="F5" i="9"/>
  <c r="F8" i="9" s="1"/>
  <c r="E5" i="9"/>
  <c r="E8" i="9" s="1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V26" i="8" s="1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T17" i="8" s="1"/>
  <c r="F7" i="8"/>
  <c r="E7" i="8"/>
  <c r="F6" i="8"/>
  <c r="E6" i="8"/>
  <c r="F5" i="8"/>
  <c r="F8" i="8" s="1"/>
  <c r="E5" i="8"/>
  <c r="E8" i="8" s="1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V45" i="7"/>
  <c r="V65" i="7" s="1"/>
  <c r="U45" i="7"/>
  <c r="U65" i="7" s="1"/>
  <c r="T45" i="7"/>
  <c r="T65" i="7" s="1"/>
  <c r="S45" i="7"/>
  <c r="S65" i="7" s="1"/>
  <c r="R45" i="7"/>
  <c r="R65" i="7" s="1"/>
  <c r="Q45" i="7"/>
  <c r="Q65" i="7" s="1"/>
  <c r="P45" i="7"/>
  <c r="P65" i="7" s="1"/>
  <c r="O45" i="7"/>
  <c r="O65" i="7" s="1"/>
  <c r="N45" i="7"/>
  <c r="N65" i="7" s="1"/>
  <c r="M45" i="7"/>
  <c r="M65" i="7" s="1"/>
  <c r="L45" i="7"/>
  <c r="L65" i="7" s="1"/>
  <c r="K45" i="7"/>
  <c r="K65" i="7" s="1"/>
  <c r="J45" i="7"/>
  <c r="J65" i="7" s="1"/>
  <c r="I45" i="7"/>
  <c r="I65" i="7" s="1"/>
  <c r="H45" i="7"/>
  <c r="H65" i="7" s="1"/>
  <c r="G45" i="7"/>
  <c r="G65" i="7" s="1"/>
  <c r="F45" i="7"/>
  <c r="F65" i="7" s="1"/>
  <c r="E45" i="7"/>
  <c r="E65" i="7" s="1"/>
  <c r="D45" i="7"/>
  <c r="D65" i="7" s="1"/>
  <c r="C45" i="7"/>
  <c r="C65" i="7" s="1"/>
  <c r="B45" i="7"/>
  <c r="B65" i="7" s="1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V16" i="7"/>
  <c r="V36" i="7" s="1"/>
  <c r="U16" i="7"/>
  <c r="U36" i="7" s="1"/>
  <c r="T16" i="7"/>
  <c r="T36" i="7" s="1"/>
  <c r="S16" i="7"/>
  <c r="S36" i="7" s="1"/>
  <c r="R16" i="7"/>
  <c r="R36" i="7" s="1"/>
  <c r="Q16" i="7"/>
  <c r="Q36" i="7" s="1"/>
  <c r="P16" i="7"/>
  <c r="P36" i="7" s="1"/>
  <c r="O16" i="7"/>
  <c r="O36" i="7" s="1"/>
  <c r="N16" i="7"/>
  <c r="N36" i="7" s="1"/>
  <c r="M16" i="7"/>
  <c r="M36" i="7" s="1"/>
  <c r="L16" i="7"/>
  <c r="L36" i="7" s="1"/>
  <c r="K16" i="7"/>
  <c r="K36" i="7" s="1"/>
  <c r="J16" i="7"/>
  <c r="J36" i="7" s="1"/>
  <c r="I16" i="7"/>
  <c r="I36" i="7" s="1"/>
  <c r="H16" i="7"/>
  <c r="H36" i="7" s="1"/>
  <c r="G16" i="7"/>
  <c r="G36" i="7" s="1"/>
  <c r="F16" i="7"/>
  <c r="F36" i="7" s="1"/>
  <c r="E16" i="7"/>
  <c r="E36" i="7" s="1"/>
  <c r="D16" i="7"/>
  <c r="D36" i="7" s="1"/>
  <c r="C16" i="7"/>
  <c r="C36" i="7" s="1"/>
  <c r="B16" i="7"/>
  <c r="B36" i="7" s="1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V26" i="6" s="1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T17" i="6" s="1"/>
  <c r="F7" i="6"/>
  <c r="E7" i="6"/>
  <c r="F6" i="6"/>
  <c r="E6" i="6"/>
  <c r="F5" i="6"/>
  <c r="F8" i="6" s="1"/>
  <c r="E5" i="6"/>
  <c r="E8" i="6" s="1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V38" i="5"/>
  <c r="V51" i="5" s="1"/>
  <c r="U38" i="5"/>
  <c r="U51" i="5" s="1"/>
  <c r="T38" i="5"/>
  <c r="T51" i="5" s="1"/>
  <c r="S38" i="5"/>
  <c r="S51" i="5" s="1"/>
  <c r="R38" i="5"/>
  <c r="R51" i="5" s="1"/>
  <c r="Q38" i="5"/>
  <c r="Q51" i="5" s="1"/>
  <c r="P38" i="5"/>
  <c r="P51" i="5" s="1"/>
  <c r="O38" i="5"/>
  <c r="O51" i="5" s="1"/>
  <c r="N38" i="5"/>
  <c r="N51" i="5" s="1"/>
  <c r="M38" i="5"/>
  <c r="M51" i="5" s="1"/>
  <c r="L38" i="5"/>
  <c r="L51" i="5" s="1"/>
  <c r="K38" i="5"/>
  <c r="K51" i="5" s="1"/>
  <c r="J38" i="5"/>
  <c r="J51" i="5" s="1"/>
  <c r="I38" i="5"/>
  <c r="I51" i="5" s="1"/>
  <c r="H38" i="5"/>
  <c r="H51" i="5" s="1"/>
  <c r="G38" i="5"/>
  <c r="G51" i="5" s="1"/>
  <c r="F38" i="5"/>
  <c r="F51" i="5" s="1"/>
  <c r="E38" i="5"/>
  <c r="E51" i="5" s="1"/>
  <c r="D38" i="5"/>
  <c r="D51" i="5" s="1"/>
  <c r="C38" i="5"/>
  <c r="C51" i="5" s="1"/>
  <c r="B38" i="5"/>
  <c r="B51" i="5" s="1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V16" i="5"/>
  <c r="V29" i="5" s="1"/>
  <c r="U16" i="5"/>
  <c r="U29" i="5" s="1"/>
  <c r="T16" i="5"/>
  <c r="T29" i="5" s="1"/>
  <c r="S16" i="5"/>
  <c r="S29" i="5" s="1"/>
  <c r="R16" i="5"/>
  <c r="R29" i="5" s="1"/>
  <c r="Q16" i="5"/>
  <c r="Q29" i="5" s="1"/>
  <c r="E7" i="5" s="1"/>
  <c r="P16" i="5"/>
  <c r="P29" i="5" s="1"/>
  <c r="O16" i="5"/>
  <c r="O29" i="5" s="1"/>
  <c r="N16" i="5"/>
  <c r="N29" i="5" s="1"/>
  <c r="M16" i="5"/>
  <c r="M29" i="5" s="1"/>
  <c r="L16" i="5"/>
  <c r="L29" i="5" s="1"/>
  <c r="K16" i="5"/>
  <c r="K29" i="5" s="1"/>
  <c r="J16" i="5"/>
  <c r="J29" i="5" s="1"/>
  <c r="I16" i="5"/>
  <c r="I29" i="5" s="1"/>
  <c r="H16" i="5"/>
  <c r="H29" i="5" s="1"/>
  <c r="G16" i="5"/>
  <c r="G29" i="5" s="1"/>
  <c r="F16" i="5"/>
  <c r="F29" i="5" s="1"/>
  <c r="E16" i="5"/>
  <c r="E29" i="5" s="1"/>
  <c r="E6" i="5" s="1"/>
  <c r="C8" i="2" s="1"/>
  <c r="D9" i="1" s="1"/>
  <c r="D16" i="5"/>
  <c r="D29" i="5" s="1"/>
  <c r="C16" i="5"/>
  <c r="C29" i="5" s="1"/>
  <c r="B16" i="5"/>
  <c r="B29" i="5" s="1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V47" i="4"/>
  <c r="V69" i="4" s="1"/>
  <c r="U47" i="4"/>
  <c r="U69" i="4" s="1"/>
  <c r="T47" i="4"/>
  <c r="T69" i="4" s="1"/>
  <c r="S47" i="4"/>
  <c r="S69" i="4" s="1"/>
  <c r="R47" i="4"/>
  <c r="R69" i="4" s="1"/>
  <c r="Q47" i="4"/>
  <c r="Q69" i="4" s="1"/>
  <c r="P47" i="4"/>
  <c r="P69" i="4" s="1"/>
  <c r="O47" i="4"/>
  <c r="O69" i="4" s="1"/>
  <c r="N47" i="4"/>
  <c r="N69" i="4" s="1"/>
  <c r="M47" i="4"/>
  <c r="M69" i="4" s="1"/>
  <c r="L47" i="4"/>
  <c r="L69" i="4" s="1"/>
  <c r="K47" i="4"/>
  <c r="K69" i="4" s="1"/>
  <c r="J47" i="4"/>
  <c r="J69" i="4" s="1"/>
  <c r="I47" i="4"/>
  <c r="I69" i="4" s="1"/>
  <c r="H47" i="4"/>
  <c r="H69" i="4" s="1"/>
  <c r="G47" i="4"/>
  <c r="G69" i="4" s="1"/>
  <c r="F47" i="4"/>
  <c r="F69" i="4" s="1"/>
  <c r="E47" i="4"/>
  <c r="E69" i="4" s="1"/>
  <c r="D47" i="4"/>
  <c r="D69" i="4" s="1"/>
  <c r="C47" i="4"/>
  <c r="C69" i="4" s="1"/>
  <c r="B47" i="4"/>
  <c r="B69" i="4" s="1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V16" i="4"/>
  <c r="V38" i="4" s="1"/>
  <c r="U16" i="4"/>
  <c r="U38" i="4" s="1"/>
  <c r="T16" i="4"/>
  <c r="T38" i="4" s="1"/>
  <c r="S16" i="4"/>
  <c r="S38" i="4" s="1"/>
  <c r="R16" i="4"/>
  <c r="R38" i="4" s="1"/>
  <c r="Q16" i="4"/>
  <c r="Q38" i="4" s="1"/>
  <c r="E7" i="4" s="1"/>
  <c r="P16" i="4"/>
  <c r="P38" i="4" s="1"/>
  <c r="O16" i="4"/>
  <c r="O38" i="4" s="1"/>
  <c r="N16" i="4"/>
  <c r="N38" i="4" s="1"/>
  <c r="M16" i="4"/>
  <c r="M38" i="4" s="1"/>
  <c r="L16" i="4"/>
  <c r="L38" i="4" s="1"/>
  <c r="K16" i="4"/>
  <c r="K38" i="4" s="1"/>
  <c r="J16" i="4"/>
  <c r="J38" i="4" s="1"/>
  <c r="I16" i="4"/>
  <c r="I38" i="4" s="1"/>
  <c r="H16" i="4"/>
  <c r="H38" i="4" s="1"/>
  <c r="G16" i="4"/>
  <c r="G38" i="4" s="1"/>
  <c r="F16" i="4"/>
  <c r="F38" i="4" s="1"/>
  <c r="E16" i="4"/>
  <c r="E38" i="4" s="1"/>
  <c r="E6" i="4" s="1"/>
  <c r="C7" i="2" s="1"/>
  <c r="D16" i="4"/>
  <c r="D38" i="4" s="1"/>
  <c r="C16" i="4"/>
  <c r="C38" i="4" s="1"/>
  <c r="B16" i="4"/>
  <c r="B38" i="4" s="1"/>
  <c r="H13" i="2"/>
  <c r="G13" i="2"/>
  <c r="I13" i="2" s="1"/>
  <c r="C13" i="2"/>
  <c r="B13" i="2"/>
  <c r="D13" i="2" s="1"/>
  <c r="H12" i="2"/>
  <c r="G12" i="2"/>
  <c r="I12" i="2" s="1"/>
  <c r="D12" i="2"/>
  <c r="C12" i="2"/>
  <c r="B12" i="2"/>
  <c r="H11" i="2"/>
  <c r="G11" i="2"/>
  <c r="I11" i="2" s="1"/>
  <c r="C11" i="2"/>
  <c r="B11" i="2"/>
  <c r="D11" i="2" s="1"/>
  <c r="H10" i="2"/>
  <c r="G10" i="2"/>
  <c r="I10" i="2" s="1"/>
  <c r="D10" i="2"/>
  <c r="C10" i="2"/>
  <c r="B10" i="2"/>
  <c r="H9" i="2"/>
  <c r="G9" i="2"/>
  <c r="I9" i="2" s="1"/>
  <c r="C9" i="2"/>
  <c r="B9" i="2"/>
  <c r="D9" i="2" s="1"/>
  <c r="D17" i="1"/>
  <c r="H17" i="1" s="1"/>
  <c r="C17" i="1"/>
  <c r="G17" i="1" s="1"/>
  <c r="H15" i="1"/>
  <c r="G15" i="1"/>
  <c r="I15" i="1" s="1"/>
  <c r="D15" i="1"/>
  <c r="C15" i="1"/>
  <c r="E15" i="1" s="1"/>
  <c r="H14" i="1"/>
  <c r="G14" i="1"/>
  <c r="I14" i="1" s="1"/>
  <c r="D14" i="1"/>
  <c r="E14" i="1" s="1"/>
  <c r="C14" i="1"/>
  <c r="H13" i="1"/>
  <c r="G13" i="1"/>
  <c r="I13" i="1" s="1"/>
  <c r="D13" i="1"/>
  <c r="C13" i="1"/>
  <c r="E13" i="1" s="1"/>
  <c r="H12" i="1"/>
  <c r="G12" i="1"/>
  <c r="I12" i="1" s="1"/>
  <c r="D12" i="1"/>
  <c r="E12" i="1" s="1"/>
  <c r="C12" i="1"/>
  <c r="H11" i="1"/>
  <c r="G11" i="1"/>
  <c r="I11" i="1" s="1"/>
  <c r="D11" i="1"/>
  <c r="C11" i="1"/>
  <c r="E11" i="1" s="1"/>
  <c r="T70" i="4" l="1"/>
  <c r="P70" i="4"/>
  <c r="L70" i="4"/>
  <c r="H70" i="4"/>
  <c r="D70" i="4"/>
  <c r="F5" i="4"/>
  <c r="S70" i="4"/>
  <c r="O70" i="4"/>
  <c r="K70" i="4"/>
  <c r="G70" i="4"/>
  <c r="C70" i="4"/>
  <c r="V70" i="4"/>
  <c r="R70" i="4"/>
  <c r="N70" i="4"/>
  <c r="J70" i="4"/>
  <c r="F70" i="4"/>
  <c r="B70" i="4"/>
  <c r="U70" i="4"/>
  <c r="Q70" i="4"/>
  <c r="M70" i="4"/>
  <c r="I70" i="4"/>
  <c r="E70" i="4"/>
  <c r="F7" i="5"/>
  <c r="D8" i="1"/>
  <c r="T39" i="4"/>
  <c r="P39" i="4"/>
  <c r="L39" i="4"/>
  <c r="H39" i="4"/>
  <c r="D39" i="4"/>
  <c r="S39" i="4"/>
  <c r="O39" i="4"/>
  <c r="K39" i="4"/>
  <c r="G39" i="4"/>
  <c r="C39" i="4"/>
  <c r="E5" i="4"/>
  <c r="V39" i="4"/>
  <c r="R39" i="4"/>
  <c r="N39" i="4"/>
  <c r="J39" i="4"/>
  <c r="F39" i="4"/>
  <c r="B39" i="4"/>
  <c r="U39" i="4"/>
  <c r="Q39" i="4"/>
  <c r="M39" i="4"/>
  <c r="I39" i="4"/>
  <c r="E39" i="4"/>
  <c r="U30" i="5"/>
  <c r="Q30" i="5"/>
  <c r="M30" i="5"/>
  <c r="I30" i="5"/>
  <c r="E30" i="5"/>
  <c r="T30" i="5"/>
  <c r="P30" i="5"/>
  <c r="L30" i="5"/>
  <c r="H30" i="5"/>
  <c r="D30" i="5"/>
  <c r="E5" i="5"/>
  <c r="S30" i="5"/>
  <c r="O30" i="5"/>
  <c r="K30" i="5"/>
  <c r="G30" i="5"/>
  <c r="C30" i="5"/>
  <c r="V30" i="5"/>
  <c r="R30" i="5"/>
  <c r="N30" i="5"/>
  <c r="J30" i="5"/>
  <c r="F30" i="5"/>
  <c r="B30" i="5"/>
  <c r="F6" i="5"/>
  <c r="H8" i="2" s="1"/>
  <c r="H9" i="1" s="1"/>
  <c r="F6" i="4"/>
  <c r="H7" i="2" s="1"/>
  <c r="F7" i="4"/>
  <c r="V52" i="5"/>
  <c r="U52" i="5"/>
  <c r="Q52" i="5"/>
  <c r="M52" i="5"/>
  <c r="I52" i="5"/>
  <c r="E52" i="5"/>
  <c r="T52" i="5"/>
  <c r="P52" i="5"/>
  <c r="L52" i="5"/>
  <c r="H52" i="5"/>
  <c r="D52" i="5"/>
  <c r="S52" i="5"/>
  <c r="O52" i="5"/>
  <c r="K52" i="5"/>
  <c r="G52" i="5"/>
  <c r="C52" i="5"/>
  <c r="R52" i="5"/>
  <c r="B52" i="5"/>
  <c r="F5" i="5"/>
  <c r="N52" i="5"/>
  <c r="J52" i="5"/>
  <c r="F52" i="5"/>
  <c r="T37" i="7"/>
  <c r="P37" i="7"/>
  <c r="L37" i="7"/>
  <c r="H37" i="7"/>
  <c r="D37" i="7"/>
  <c r="S37" i="7"/>
  <c r="O37" i="7"/>
  <c r="K37" i="7"/>
  <c r="G37" i="7"/>
  <c r="C37" i="7"/>
  <c r="V37" i="7"/>
  <c r="R37" i="7"/>
  <c r="N37" i="7"/>
  <c r="J37" i="7"/>
  <c r="F37" i="7"/>
  <c r="B37" i="7"/>
  <c r="U37" i="7"/>
  <c r="Q37" i="7"/>
  <c r="M37" i="7"/>
  <c r="I37" i="7"/>
  <c r="E37" i="7"/>
  <c r="E5" i="7"/>
  <c r="V66" i="7"/>
  <c r="R66" i="7"/>
  <c r="N66" i="7"/>
  <c r="J66" i="7"/>
  <c r="F66" i="7"/>
  <c r="B66" i="7"/>
  <c r="U66" i="7"/>
  <c r="Q66" i="7"/>
  <c r="M66" i="7"/>
  <c r="I66" i="7"/>
  <c r="E66" i="7"/>
  <c r="T66" i="7"/>
  <c r="P66" i="7"/>
  <c r="L66" i="7"/>
  <c r="H66" i="7"/>
  <c r="D66" i="7"/>
  <c r="F5" i="7"/>
  <c r="S66" i="7"/>
  <c r="O66" i="7"/>
  <c r="K66" i="7"/>
  <c r="G66" i="7"/>
  <c r="C66" i="7"/>
  <c r="E17" i="1"/>
  <c r="I17" i="1" s="1"/>
  <c r="E6" i="7"/>
  <c r="C14" i="2" s="1"/>
  <c r="D10" i="1" s="1"/>
  <c r="E7" i="7"/>
  <c r="F6" i="7"/>
  <c r="H14" i="2" s="1"/>
  <c r="H10" i="1" s="1"/>
  <c r="F7" i="7"/>
  <c r="E17" i="6"/>
  <c r="I17" i="6"/>
  <c r="M17" i="6"/>
  <c r="Q17" i="6"/>
  <c r="U17" i="6"/>
  <c r="C26" i="6"/>
  <c r="G26" i="6"/>
  <c r="K26" i="6"/>
  <c r="O26" i="6"/>
  <c r="S26" i="6"/>
  <c r="E17" i="8"/>
  <c r="I17" i="8"/>
  <c r="M17" i="8"/>
  <c r="Q17" i="8"/>
  <c r="U17" i="8"/>
  <c r="C26" i="8"/>
  <c r="G26" i="8"/>
  <c r="K26" i="8"/>
  <c r="O26" i="8"/>
  <c r="S26" i="8"/>
  <c r="E17" i="9"/>
  <c r="I17" i="9"/>
  <c r="M17" i="9"/>
  <c r="Q17" i="9"/>
  <c r="U17" i="9"/>
  <c r="C26" i="9"/>
  <c r="G26" i="9"/>
  <c r="K26" i="9"/>
  <c r="O26" i="9"/>
  <c r="S26" i="9"/>
  <c r="E17" i="10"/>
  <c r="I17" i="10"/>
  <c r="M17" i="10"/>
  <c r="Q17" i="10"/>
  <c r="U17" i="10"/>
  <c r="C26" i="10"/>
  <c r="G26" i="10"/>
  <c r="K26" i="10"/>
  <c r="O26" i="10"/>
  <c r="S26" i="10"/>
  <c r="E17" i="11"/>
  <c r="I17" i="11"/>
  <c r="M17" i="11"/>
  <c r="Q17" i="11"/>
  <c r="U17" i="11"/>
  <c r="C26" i="11"/>
  <c r="G26" i="11"/>
  <c r="K26" i="11"/>
  <c r="O26" i="11"/>
  <c r="S26" i="11"/>
  <c r="B17" i="6"/>
  <c r="F17" i="6"/>
  <c r="J17" i="6"/>
  <c r="N17" i="6"/>
  <c r="R17" i="6"/>
  <c r="V17" i="6"/>
  <c r="D26" i="6"/>
  <c r="H26" i="6"/>
  <c r="L26" i="6"/>
  <c r="P26" i="6"/>
  <c r="T26" i="6"/>
  <c r="B17" i="8"/>
  <c r="F17" i="8"/>
  <c r="J17" i="8"/>
  <c r="N17" i="8"/>
  <c r="R17" i="8"/>
  <c r="V17" i="8"/>
  <c r="D26" i="8"/>
  <c r="H26" i="8"/>
  <c r="L26" i="8"/>
  <c r="P26" i="8"/>
  <c r="T26" i="8"/>
  <c r="B17" i="9"/>
  <c r="F17" i="9"/>
  <c r="J17" i="9"/>
  <c r="N17" i="9"/>
  <c r="R17" i="9"/>
  <c r="V17" i="9"/>
  <c r="D26" i="9"/>
  <c r="H26" i="9"/>
  <c r="L26" i="9"/>
  <c r="P26" i="9"/>
  <c r="T26" i="9"/>
  <c r="B17" i="10"/>
  <c r="F17" i="10"/>
  <c r="J17" i="10"/>
  <c r="N17" i="10"/>
  <c r="R17" i="10"/>
  <c r="V17" i="10"/>
  <c r="D26" i="10"/>
  <c r="H26" i="10"/>
  <c r="L26" i="10"/>
  <c r="P26" i="10"/>
  <c r="T26" i="10"/>
  <c r="B17" i="11"/>
  <c r="F17" i="11"/>
  <c r="J17" i="11"/>
  <c r="N17" i="11"/>
  <c r="R17" i="11"/>
  <c r="V17" i="11"/>
  <c r="D26" i="11"/>
  <c r="H26" i="11"/>
  <c r="L26" i="11"/>
  <c r="P26" i="11"/>
  <c r="T26" i="11"/>
  <c r="C17" i="6"/>
  <c r="G17" i="6"/>
  <c r="K17" i="6"/>
  <c r="O17" i="6"/>
  <c r="S17" i="6"/>
  <c r="E26" i="6"/>
  <c r="I26" i="6"/>
  <c r="M26" i="6"/>
  <c r="Q26" i="6"/>
  <c r="U26" i="6"/>
  <c r="C17" i="8"/>
  <c r="G17" i="8"/>
  <c r="K17" i="8"/>
  <c r="O17" i="8"/>
  <c r="S17" i="8"/>
  <c r="E26" i="8"/>
  <c r="I26" i="8"/>
  <c r="M26" i="8"/>
  <c r="Q26" i="8"/>
  <c r="U26" i="8"/>
  <c r="C17" i="9"/>
  <c r="G17" i="9"/>
  <c r="K17" i="9"/>
  <c r="O17" i="9"/>
  <c r="S17" i="9"/>
  <c r="E26" i="9"/>
  <c r="I26" i="9"/>
  <c r="M26" i="9"/>
  <c r="Q26" i="9"/>
  <c r="U26" i="9"/>
  <c r="C17" i="10"/>
  <c r="G17" i="10"/>
  <c r="K17" i="10"/>
  <c r="O17" i="10"/>
  <c r="S17" i="10"/>
  <c r="E26" i="10"/>
  <c r="I26" i="10"/>
  <c r="M26" i="10"/>
  <c r="Q26" i="10"/>
  <c r="U26" i="10"/>
  <c r="C17" i="11"/>
  <c r="G17" i="11"/>
  <c r="K17" i="11"/>
  <c r="O17" i="11"/>
  <c r="S17" i="11"/>
  <c r="E26" i="11"/>
  <c r="I26" i="11"/>
  <c r="M26" i="11"/>
  <c r="Q26" i="11"/>
  <c r="U26" i="11"/>
  <c r="D17" i="6"/>
  <c r="H17" i="6"/>
  <c r="L17" i="6"/>
  <c r="P17" i="6"/>
  <c r="B26" i="6"/>
  <c r="F26" i="6"/>
  <c r="J26" i="6"/>
  <c r="N26" i="6"/>
  <c r="R26" i="6"/>
  <c r="D17" i="8"/>
  <c r="H17" i="8"/>
  <c r="L17" i="8"/>
  <c r="P17" i="8"/>
  <c r="B26" i="8"/>
  <c r="F26" i="8"/>
  <c r="J26" i="8"/>
  <c r="N26" i="8"/>
  <c r="R26" i="8"/>
  <c r="D17" i="9"/>
  <c r="H17" i="9"/>
  <c r="L17" i="9"/>
  <c r="P17" i="9"/>
  <c r="B26" i="9"/>
  <c r="F26" i="9"/>
  <c r="J26" i="9"/>
  <c r="N26" i="9"/>
  <c r="R26" i="9"/>
  <c r="D17" i="10"/>
  <c r="H17" i="10"/>
  <c r="L17" i="10"/>
  <c r="P17" i="10"/>
  <c r="B26" i="10"/>
  <c r="F26" i="10"/>
  <c r="J26" i="10"/>
  <c r="N26" i="10"/>
  <c r="R26" i="10"/>
  <c r="D17" i="11"/>
  <c r="H17" i="11"/>
  <c r="L17" i="11"/>
  <c r="P17" i="11"/>
  <c r="B26" i="11"/>
  <c r="F26" i="11"/>
  <c r="J26" i="11"/>
  <c r="N26" i="11"/>
  <c r="R26" i="11"/>
  <c r="E8" i="7" l="1"/>
  <c r="B14" i="2"/>
  <c r="E8" i="4"/>
  <c r="B7" i="2"/>
  <c r="D16" i="1"/>
  <c r="D18" i="1" s="1"/>
  <c r="F8" i="5"/>
  <c r="G8" i="2"/>
  <c r="H8" i="1"/>
  <c r="H16" i="1" s="1"/>
  <c r="H18" i="1" s="1"/>
  <c r="H15" i="2"/>
  <c r="B8" i="2"/>
  <c r="E8" i="5"/>
  <c r="G7" i="2"/>
  <c r="F8" i="4"/>
  <c r="F8" i="7"/>
  <c r="G14" i="2"/>
  <c r="C15" i="2"/>
  <c r="D8" i="2" l="1"/>
  <c r="C9" i="1"/>
  <c r="E9" i="1" s="1"/>
  <c r="G15" i="2"/>
  <c r="I7" i="2"/>
  <c r="G8" i="1"/>
  <c r="D7" i="2"/>
  <c r="C8" i="1"/>
  <c r="B15" i="2"/>
  <c r="I14" i="2"/>
  <c r="G10" i="1"/>
  <c r="I10" i="1" s="1"/>
  <c r="I8" i="2"/>
  <c r="G9" i="1"/>
  <c r="I9" i="1" s="1"/>
  <c r="C10" i="1"/>
  <c r="E10" i="1" s="1"/>
  <c r="D14" i="2"/>
  <c r="I15" i="2" l="1"/>
  <c r="C16" i="1"/>
  <c r="E8" i="1"/>
  <c r="D15" i="2"/>
  <c r="I8" i="1"/>
  <c r="G16" i="1"/>
  <c r="I16" i="1" l="1"/>
  <c r="I18" i="1" s="1"/>
  <c r="G18" i="1"/>
  <c r="C18" i="1"/>
  <c r="E16" i="1"/>
  <c r="E18" i="1" s="1"/>
</calcChain>
</file>

<file path=xl/sharedStrings.xml><?xml version="1.0" encoding="utf-8"?>
<sst xmlns="http://schemas.openxmlformats.org/spreadsheetml/2006/main" count="1055" uniqueCount="129">
  <si>
    <t>Estimated Tax Revenue Impacts for Major City of Philadelphia Taxes by Fiscal Year</t>
  </si>
  <si>
    <t>Dollars in thousands</t>
  </si>
  <si>
    <t>Differences Relative to March Baseline</t>
  </si>
  <si>
    <t>Moderate</t>
  </si>
  <si>
    <t>Severe</t>
  </si>
  <si>
    <t>Tax</t>
  </si>
  <si>
    <t>Total</t>
  </si>
  <si>
    <t>Wage &amp; Earnings†</t>
  </si>
  <si>
    <t>Sales</t>
  </si>
  <si>
    <t>Business Income and Receipts††</t>
  </si>
  <si>
    <t>Realty Transfer</t>
  </si>
  <si>
    <t>Beverage</t>
  </si>
  <si>
    <t>Amusement</t>
  </si>
  <si>
    <t>Net Profits†,††</t>
  </si>
  <si>
    <t xml:space="preserve">Parking </t>
  </si>
  <si>
    <t>Total Difference</t>
  </si>
  <si>
    <t>Baseline</t>
  </si>
  <si>
    <t>Percent Change from Baseline</t>
  </si>
  <si>
    <t>† Includes both the City and PICA portions of the tax</t>
  </si>
  <si>
    <t xml:space="preserve">†† Large revenue shifts from FY20 to FY21 due to changes to filing date for BIRT and NPT from April 2020 to July 2020 </t>
  </si>
  <si>
    <t>Note: Baseline estimates from FY21 - FY25 Five Year Financial Plan, as proposed on March 5, 2020.</t>
  </si>
  <si>
    <t>FY20</t>
  </si>
  <si>
    <t>FY21</t>
  </si>
  <si>
    <t>Total Impact</t>
  </si>
  <si>
    <t>Estimated Fund Balance pre-COVID</t>
  </si>
  <si>
    <t xml:space="preserve">Revenue Losses </t>
  </si>
  <si>
    <t>Wage Tax</t>
  </si>
  <si>
    <t>Sales Tax</t>
  </si>
  <si>
    <t>Realty Transfer Tax</t>
  </si>
  <si>
    <t>Soda Tax</t>
  </si>
  <si>
    <t>Amusement Tax</t>
  </si>
  <si>
    <t>Net Profits Tax</t>
  </si>
  <si>
    <t>BIRT</t>
  </si>
  <si>
    <t>Wage</t>
  </si>
  <si>
    <t>Sector</t>
  </si>
  <si>
    <t>FY20 Q4</t>
  </si>
  <si>
    <t>FY21 Q1</t>
  </si>
  <si>
    <t>FY21 Q2</t>
  </si>
  <si>
    <t>FY21 Q3</t>
  </si>
  <si>
    <t>FY21 Q4</t>
  </si>
  <si>
    <t>FY22 Q1</t>
  </si>
  <si>
    <t>FY22 Q2</t>
  </si>
  <si>
    <t>Arts, Entertainment, and Other Recreation</t>
  </si>
  <si>
    <t>Banking &amp; Credit Unions</t>
  </si>
  <si>
    <t>Construction</t>
  </si>
  <si>
    <t>Education</t>
  </si>
  <si>
    <t>Government</t>
  </si>
  <si>
    <t>Health and Social Services</t>
  </si>
  <si>
    <t>Hotels</t>
  </si>
  <si>
    <t>Insurance</t>
  </si>
  <si>
    <t>Manufacturing (includes headquarter offices &amp; factories)</t>
  </si>
  <si>
    <t>Other Sectors</t>
  </si>
  <si>
    <t>Professional  Services</t>
  </si>
  <si>
    <t>Public Utilities</t>
  </si>
  <si>
    <t>Publishing, Broadcasting, and Other Information</t>
  </si>
  <si>
    <t>Real Estate, Rental and Leasing</t>
  </si>
  <si>
    <t>Restaurants</t>
  </si>
  <si>
    <t>Retail Trade</t>
  </si>
  <si>
    <t>Securities / Financial Investments</t>
  </si>
  <si>
    <t>Sport Teams</t>
  </si>
  <si>
    <t>Telecommunication</t>
  </si>
  <si>
    <t>Transportation and Warehousing</t>
  </si>
  <si>
    <t>Unclassified Accounts</t>
  </si>
  <si>
    <t>Wholesale Trade</t>
  </si>
  <si>
    <t>All Other Sectors</t>
  </si>
  <si>
    <t>Car and truck rental</t>
  </si>
  <si>
    <t>Manufacturing</t>
  </si>
  <si>
    <t>Rentals except car and truck rentals</t>
  </si>
  <si>
    <t>Repair services</t>
  </si>
  <si>
    <t>Restaurants, bars, concessionaires and caterers</t>
  </si>
  <si>
    <t>Services other than repair services</t>
  </si>
  <si>
    <t>Telecommunications</t>
  </si>
  <si>
    <t>Total Retail</t>
  </si>
  <si>
    <t>Wholesale</t>
  </si>
  <si>
    <t>RTT</t>
  </si>
  <si>
    <t>Banking and Related Activities</t>
  </si>
  <si>
    <t>Business Support Services **1</t>
  </si>
  <si>
    <t>Educational Services</t>
  </si>
  <si>
    <t>Financial Investment Services</t>
  </si>
  <si>
    <t>Hotels and Other Accommodations</t>
  </si>
  <si>
    <t>Information, subtotal</t>
  </si>
  <si>
    <t>Manufacturing, subtotal</t>
  </si>
  <si>
    <t>Other Services  **2</t>
  </si>
  <si>
    <t>Professional Services, subtotal</t>
  </si>
  <si>
    <t>Real Estate (including REITS)</t>
  </si>
  <si>
    <t>Restaurants, Bars, and Other Food Services</t>
  </si>
  <si>
    <t>Sports</t>
  </si>
  <si>
    <t>Transportation and Storage</t>
  </si>
  <si>
    <t>Unclassified</t>
  </si>
  <si>
    <t>Soda</t>
  </si>
  <si>
    <t>Parking</t>
  </si>
  <si>
    <t>NPT</t>
  </si>
  <si>
    <t>Wage Tax Forecasts</t>
  </si>
  <si>
    <t>FY22</t>
  </si>
  <si>
    <t>Moderate Duration Scenario</t>
  </si>
  <si>
    <t>Arts, Entertainment, and Other Recreation</t>
  </si>
  <si>
    <t>Banking &amp; Credit Unions</t>
  </si>
  <si>
    <t>Health and Social Services</t>
  </si>
  <si>
    <t>Manufacturing (includes headquarter offices &amp; factories)</t>
  </si>
  <si>
    <t>Other Sectors</t>
  </si>
  <si>
    <t>Professional  Services</t>
  </si>
  <si>
    <t>Public Utilities</t>
  </si>
  <si>
    <t>Publishing, Broadcasting, and Other Information</t>
  </si>
  <si>
    <t>Real Estate, Rental and Leasing</t>
  </si>
  <si>
    <t>Retail Trade</t>
  </si>
  <si>
    <t>Securities / Financial Investments</t>
  </si>
  <si>
    <t>Sport Teams</t>
  </si>
  <si>
    <t>Transportation and Warehousing</t>
  </si>
  <si>
    <t>Unclassified Accounts</t>
  </si>
  <si>
    <t>Wholesale Trade</t>
  </si>
  <si>
    <t>Cumulative Total</t>
  </si>
  <si>
    <t>Severe Duration Scenario</t>
  </si>
  <si>
    <t>Data</t>
  </si>
  <si>
    <t>Scenario</t>
  </si>
  <si>
    <t>baseline</t>
  </si>
  <si>
    <t>moderate</t>
  </si>
  <si>
    <t>severe</t>
  </si>
  <si>
    <t>actual</t>
  </si>
  <si>
    <t>Sales Tax Forecasts</t>
  </si>
  <si>
    <t>Realty Transfer Tax (RTT) Forecasts</t>
  </si>
  <si>
    <t>Moderate Scenario</t>
  </si>
  <si>
    <t>Calendar Year 2020</t>
  </si>
  <si>
    <t>Calendar Year 2021</t>
  </si>
  <si>
    <t>Severe Scenario</t>
  </si>
  <si>
    <t>BIRT Forecasts</t>
  </si>
  <si>
    <t>Soda Tax Forecasts</t>
  </si>
  <si>
    <t>Parking Tax Forecasts</t>
  </si>
  <si>
    <t>Amusement Tax Forecasts</t>
  </si>
  <si>
    <t>NPT Forecasts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</si>
</sst>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_(&quot;$&quot;* #,##0_);_(&quot;$&quot;* \(#,##0\);_(&quot;$&quot;* &quot;-&quot;??_);_(@_)"/>
  </numFmts>
  <fonts count="3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20"/>
      <color theme="1"/>
      <name val="Calibri (Body)"/>
    </font>
    <font>
      <sz val="12"/>
      <color theme="1"/>
      <name val="Calibri (Body)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4"/>
      <color theme="1"/>
      <name val="Calibri (Body)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 (Body)"/>
    </font>
    <font>
      <sz val="14"/>
      <color rgb="FFC00000"/>
      <name val="Calibri (Body)"/>
    </font>
    <font>
      <sz val="14"/>
      <color rgb="FFC00000"/>
      <name val="Calibri"/>
      <family val="2"/>
      <scheme val="minor"/>
    </font>
    <font>
      <sz val="12"/>
      <name val="Calibri (Body)"/>
    </font>
    <font>
      <b/>
      <sz val="12"/>
      <name val="Calibri"/>
      <family val="2"/>
    </font>
    <font>
      <sz val="12"/>
      <name val="Calibri"/>
      <family val="2"/>
    </font>
    <font>
      <b/>
      <sz val="15"/>
      <name val="Calibri"/>
      <family val="2"/>
    </font>
    <font>
      <b/>
      <sz val="12"/>
      <name val="Calibri"/>
      <family val="2"/>
    </font>
    <font>
      <b/>
      <sz val="15"/>
      <name val="Calibri"/>
      <family val="2"/>
      <scheme val="minor"/>
    </font>
    <font>
      <sz val="12"/>
      <color theme="1"/>
      <name val="Open Sans Regular"/>
    </font>
    <font>
      <b/>
      <sz val="12"/>
      <color theme="1"/>
      <name val="Open Sans Regular"/>
    </font>
    <font>
      <i/>
      <sz val="11"/>
      <color theme="1"/>
      <name val="Open Sans Regular"/>
    </font>
    <font>
      <b/>
      <sz val="13"/>
      <color theme="1"/>
      <name val="Open Sans Regular"/>
    </font>
    <font>
      <i/>
      <sz val="10"/>
      <color theme="1"/>
      <name val="Open Sans Regular"/>
    </font>
    <font>
      <sz val="10"/>
      <color theme="1"/>
      <name val="Open Sans Regular"/>
    </font>
    <font>
      <b/>
      <sz val="10"/>
      <color theme="1"/>
      <name val="Open Sans Regular"/>
    </font>
    <font>
      <b/>
      <i/>
      <sz val="10"/>
      <color theme="1"/>
      <name val="Open Sans Regular"/>
    </font>
    <font>
      <b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FCFCF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/>
    <xf numFmtId="0" fontId="4" fillId="0" borderId="0"/>
    <xf numFmtId="44" fontId="4" fillId="0" borderId="0"/>
    <xf numFmtId="44" fontId="1" fillId="0" borderId="0"/>
    <xf numFmtId="9" fontId="1" fillId="0" borderId="0"/>
  </cellStyleXfs>
  <cellXfs count="138">
    <xf numFmtId="0" fontId="0" fillId="0" borderId="0" xfId="0"/>
    <xf numFmtId="0" fontId="2" fillId="0" borderId="2" xfId="0" applyFont="1" applyBorder="1"/>
    <xf numFmtId="0" fontId="5" fillId="0" borderId="0" xfId="0" applyFont="1"/>
    <xf numFmtId="164" fontId="0" fillId="0" borderId="0" xfId="0" applyNumberFormat="1"/>
    <xf numFmtId="0" fontId="11" fillId="0" borderId="0" xfId="2" applyFont="1"/>
    <xf numFmtId="0" fontId="15" fillId="0" borderId="5" xfId="2" applyFont="1" applyBorder="1" applyAlignment="1">
      <alignment horizontal="left" vertical="top"/>
    </xf>
    <xf numFmtId="14" fontId="15" fillId="0" borderId="5" xfId="2" applyNumberFormat="1" applyFont="1" applyBorder="1" applyAlignment="1">
      <alignment horizontal="center" vertical="top"/>
    </xf>
    <xf numFmtId="0" fontId="15" fillId="0" borderId="0" xfId="2" applyFont="1" applyAlignment="1">
      <alignment horizontal="left" vertical="top"/>
    </xf>
    <xf numFmtId="0" fontId="2" fillId="0" borderId="1" xfId="0" applyFont="1" applyBorder="1"/>
    <xf numFmtId="0" fontId="12" fillId="0" borderId="0" xfId="2" applyFont="1"/>
    <xf numFmtId="0" fontId="15" fillId="0" borderId="14" xfId="2" applyFont="1" applyBorder="1" applyAlignment="1">
      <alignment horizontal="left" vertical="top"/>
    </xf>
    <xf numFmtId="0" fontId="6" fillId="0" borderId="0" xfId="2" applyFont="1"/>
    <xf numFmtId="0" fontId="18" fillId="0" borderId="0" xfId="2" applyFont="1"/>
    <xf numFmtId="14" fontId="2" fillId="0" borderId="7" xfId="0" applyNumberFormat="1" applyFont="1" applyBorder="1"/>
    <xf numFmtId="14" fontId="2" fillId="0" borderId="4" xfId="0" applyNumberFormat="1" applyFont="1" applyBorder="1"/>
    <xf numFmtId="14" fontId="5" fillId="0" borderId="1" xfId="2" applyNumberFormat="1" applyFont="1" applyBorder="1"/>
    <xf numFmtId="0" fontId="10" fillId="3" borderId="0" xfId="2" applyFont="1" applyFill="1"/>
    <xf numFmtId="0" fontId="14" fillId="0" borderId="0" xfId="2" applyFont="1"/>
    <xf numFmtId="0" fontId="16" fillId="0" borderId="0" xfId="2" applyFont="1"/>
    <xf numFmtId="0" fontId="19" fillId="0" borderId="10" xfId="2" applyFont="1" applyBorder="1" applyAlignment="1">
      <alignment horizontal="center"/>
    </xf>
    <xf numFmtId="0" fontId="19" fillId="0" borderId="12" xfId="2" applyFont="1" applyBorder="1" applyAlignment="1">
      <alignment horizontal="center"/>
    </xf>
    <xf numFmtId="0" fontId="19" fillId="0" borderId="15" xfId="2" applyFont="1" applyBorder="1" applyAlignment="1">
      <alignment horizontal="center"/>
    </xf>
    <xf numFmtId="0" fontId="19" fillId="0" borderId="13" xfId="2" applyFont="1" applyBorder="1" applyAlignment="1">
      <alignment horizontal="center"/>
    </xf>
    <xf numFmtId="0" fontId="19" fillId="0" borderId="10" xfId="2" applyFont="1" applyBorder="1" applyAlignment="1">
      <alignment horizontal="center" vertical="center"/>
    </xf>
    <xf numFmtId="0" fontId="19" fillId="0" borderId="11" xfId="2" applyFont="1" applyBorder="1" applyAlignment="1">
      <alignment horizontal="center" vertical="center"/>
    </xf>
    <xf numFmtId="14" fontId="15" fillId="0" borderId="6" xfId="2" applyNumberFormat="1" applyFont="1" applyBorder="1" applyAlignment="1">
      <alignment horizontal="center" vertical="top"/>
    </xf>
    <xf numFmtId="41" fontId="0" fillId="0" borderId="14" xfId="0" applyNumberFormat="1" applyBorder="1"/>
    <xf numFmtId="0" fontId="0" fillId="0" borderId="17" xfId="0" applyBorder="1"/>
    <xf numFmtId="0" fontId="0" fillId="0" borderId="3" xfId="0" applyBorder="1"/>
    <xf numFmtId="0" fontId="14" fillId="2" borderId="0" xfId="2" applyFont="1" applyFill="1"/>
    <xf numFmtId="0" fontId="10" fillId="2" borderId="0" xfId="2" applyFont="1" applyFill="1"/>
    <xf numFmtId="0" fontId="0" fillId="0" borderId="2" xfId="0" applyBorder="1"/>
    <xf numFmtId="0" fontId="3" fillId="0" borderId="0" xfId="2" applyFont="1"/>
    <xf numFmtId="0" fontId="5" fillId="0" borderId="14" xfId="0" applyFont="1" applyBorder="1"/>
    <xf numFmtId="0" fontId="2" fillId="0" borderId="14" xfId="0" applyFont="1" applyBorder="1"/>
    <xf numFmtId="9" fontId="24" fillId="0" borderId="0" xfId="0" applyNumberFormat="1" applyFont="1" applyAlignment="1">
      <alignment horizontal="center" vertical="top"/>
    </xf>
    <xf numFmtId="0" fontId="25" fillId="5" borderId="0" xfId="0" applyFont="1" applyFill="1" applyAlignment="1">
      <alignment horizontal="center" vertical="top"/>
    </xf>
    <xf numFmtId="0" fontId="25" fillId="6" borderId="0" xfId="0" applyFont="1" applyFill="1" applyAlignment="1">
      <alignment horizontal="center" vertical="top"/>
    </xf>
    <xf numFmtId="9" fontId="23" fillId="0" borderId="18" xfId="1" applyFont="1" applyBorder="1" applyAlignment="1">
      <alignment horizontal="center" vertical="top"/>
    </xf>
    <xf numFmtId="0" fontId="26" fillId="0" borderId="0" xfId="0" applyFont="1" applyAlignment="1">
      <alignment horizontal="center" vertical="top"/>
    </xf>
    <xf numFmtId="165" fontId="1" fillId="0" borderId="0" xfId="1" applyNumberFormat="1"/>
    <xf numFmtId="9" fontId="1" fillId="0" borderId="0" xfId="1"/>
    <xf numFmtId="9" fontId="24" fillId="0" borderId="0" xfId="1" applyFont="1" applyAlignment="1">
      <alignment horizontal="center" vertical="top"/>
    </xf>
    <xf numFmtId="0" fontId="24" fillId="0" borderId="0" xfId="0" applyFont="1" applyAlignment="1">
      <alignment horizontal="center" vertical="top"/>
    </xf>
    <xf numFmtId="0" fontId="17" fillId="0" borderId="0" xfId="0" applyFont="1" applyAlignment="1">
      <alignment horizontal="right" wrapText="1"/>
    </xf>
    <xf numFmtId="9" fontId="1" fillId="0" borderId="0" xfId="1" applyAlignment="1">
      <alignment horizontal="right"/>
    </xf>
    <xf numFmtId="9" fontId="23" fillId="0" borderId="0" xfId="1" applyFont="1" applyAlignment="1">
      <alignment horizontal="center" vertical="top"/>
    </xf>
    <xf numFmtId="165" fontId="23" fillId="0" borderId="0" xfId="1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7" fillId="7" borderId="0" xfId="0" applyFont="1" applyFill="1" applyAlignment="1">
      <alignment horizontal="center" vertical="top"/>
    </xf>
    <xf numFmtId="0" fontId="27" fillId="8" borderId="0" xfId="0" applyFont="1" applyFill="1" applyAlignment="1">
      <alignment horizontal="center" vertical="top"/>
    </xf>
    <xf numFmtId="41" fontId="0" fillId="0" borderId="0" xfId="0" applyNumberFormat="1"/>
    <xf numFmtId="0" fontId="2" fillId="0" borderId="0" xfId="0" applyFont="1"/>
    <xf numFmtId="41" fontId="2" fillId="0" borderId="0" xfId="0" applyNumberFormat="1" applyFont="1"/>
    <xf numFmtId="0" fontId="28" fillId="0" borderId="22" xfId="0" applyFont="1" applyBorder="1"/>
    <xf numFmtId="0" fontId="28" fillId="0" borderId="2" xfId="0" applyFont="1" applyBorder="1"/>
    <xf numFmtId="0" fontId="29" fillId="0" borderId="4" xfId="0" applyFont="1" applyBorder="1" applyAlignment="1">
      <alignment horizontal="center" vertical="center"/>
    </xf>
    <xf numFmtId="0" fontId="29" fillId="0" borderId="22" xfId="0" applyFont="1" applyBorder="1"/>
    <xf numFmtId="0" fontId="30" fillId="0" borderId="21" xfId="0" applyFont="1" applyBorder="1"/>
    <xf numFmtId="0" fontId="29" fillId="0" borderId="7" xfId="0" applyFont="1" applyBorder="1" applyAlignment="1">
      <alignment horizontal="center"/>
    </xf>
    <xf numFmtId="166" fontId="28" fillId="9" borderId="21" xfId="4" applyNumberFormat="1" applyFont="1" applyFill="1" applyBorder="1"/>
    <xf numFmtId="166" fontId="28" fillId="0" borderId="22" xfId="4" applyNumberFormat="1" applyFont="1" applyBorder="1"/>
    <xf numFmtId="166" fontId="28" fillId="9" borderId="22" xfId="4" applyNumberFormat="1" applyFont="1" applyFill="1" applyBorder="1"/>
    <xf numFmtId="166" fontId="20" fillId="0" borderId="10" xfId="2" applyNumberFormat="1" applyFont="1" applyBorder="1"/>
    <xf numFmtId="166" fontId="20" fillId="0" borderId="11" xfId="2" applyNumberFormat="1" applyFont="1" applyBorder="1"/>
    <xf numFmtId="166" fontId="21" fillId="0" borderId="12" xfId="2" applyNumberFormat="1" applyFont="1" applyBorder="1"/>
    <xf numFmtId="166" fontId="21" fillId="0" borderId="8" xfId="2" applyNumberFormat="1" applyFont="1" applyBorder="1"/>
    <xf numFmtId="166" fontId="21" fillId="0" borderId="15" xfId="2" applyNumberFormat="1" applyFont="1" applyBorder="1"/>
    <xf numFmtId="166" fontId="21" fillId="0" borderId="16" xfId="2" applyNumberFormat="1" applyFont="1" applyBorder="1"/>
    <xf numFmtId="166" fontId="21" fillId="0" borderId="13" xfId="2" applyNumberFormat="1" applyFont="1" applyBorder="1"/>
    <xf numFmtId="166" fontId="21" fillId="0" borderId="9" xfId="2" applyNumberFormat="1" applyFont="1" applyBorder="1"/>
    <xf numFmtId="166" fontId="8" fillId="0" borderId="0" xfId="2" applyNumberFormat="1" applyFont="1"/>
    <xf numFmtId="166" fontId="8" fillId="0" borderId="0" xfId="3" applyNumberFormat="1" applyFont="1"/>
    <xf numFmtId="166" fontId="14" fillId="0" borderId="0" xfId="3" applyNumberFormat="1" applyFont="1"/>
    <xf numFmtId="166" fontId="10" fillId="0" borderId="0" xfId="3" applyNumberFormat="1" applyFont="1"/>
    <xf numFmtId="166" fontId="10" fillId="0" borderId="14" xfId="3" applyNumberFormat="1" applyFont="1" applyBorder="1"/>
    <xf numFmtId="166" fontId="1" fillId="0" borderId="0" xfId="4" applyNumberFormat="1"/>
    <xf numFmtId="166" fontId="2" fillId="0" borderId="0" xfId="4" applyNumberFormat="1" applyFont="1"/>
    <xf numFmtId="166" fontId="7" fillId="0" borderId="0" xfId="4" applyNumberFormat="1" applyFont="1"/>
    <xf numFmtId="166" fontId="22" fillId="0" borderId="0" xfId="2" applyNumberFormat="1" applyFont="1" applyAlignment="1">
      <alignment horizontal="center" vertical="top"/>
    </xf>
    <xf numFmtId="166" fontId="22" fillId="0" borderId="14" xfId="2" applyNumberFormat="1" applyFont="1" applyBorder="1" applyAlignment="1">
      <alignment horizontal="center" vertical="top"/>
    </xf>
    <xf numFmtId="0" fontId="29" fillId="0" borderId="23" xfId="0" applyFont="1" applyBorder="1" applyAlignment="1">
      <alignment horizontal="center" vertical="center"/>
    </xf>
    <xf numFmtId="0" fontId="28" fillId="0" borderId="0" xfId="0" applyFont="1"/>
    <xf numFmtId="0" fontId="29" fillId="9" borderId="24" xfId="0" applyFont="1" applyFill="1" applyBorder="1"/>
    <xf numFmtId="0" fontId="28" fillId="9" borderId="24" xfId="0" applyFont="1" applyFill="1" applyBorder="1"/>
    <xf numFmtId="0" fontId="28" fillId="0" borderId="18" xfId="0" applyFont="1" applyBorder="1"/>
    <xf numFmtId="0" fontId="28" fillId="9" borderId="18" xfId="0" applyFont="1" applyFill="1" applyBorder="1"/>
    <xf numFmtId="166" fontId="29" fillId="9" borderId="21" xfId="4" applyNumberFormat="1" applyFont="1" applyFill="1" applyBorder="1"/>
    <xf numFmtId="0" fontId="29" fillId="9" borderId="18" xfId="0" applyFont="1" applyFill="1" applyBorder="1"/>
    <xf numFmtId="0" fontId="29" fillId="0" borderId="18" xfId="0" applyFont="1" applyBorder="1"/>
    <xf numFmtId="166" fontId="29" fillId="0" borderId="22" xfId="4" applyNumberFormat="1" applyFont="1" applyBorder="1"/>
    <xf numFmtId="165" fontId="29" fillId="9" borderId="22" xfId="1" applyNumberFormat="1" applyFont="1" applyFill="1" applyBorder="1"/>
    <xf numFmtId="0" fontId="0" fillId="0" borderId="0" xfId="0"/>
    <xf numFmtId="0" fontId="0" fillId="0" borderId="0" xfId="0" applyAlignment="1">
      <alignment horizontal="right"/>
    </xf>
    <xf numFmtId="0" fontId="10" fillId="0" borderId="0" xfId="2" applyFont="1"/>
    <xf numFmtId="165" fontId="29" fillId="9" borderId="0" xfId="1" applyNumberFormat="1" applyFont="1" applyFill="1"/>
    <xf numFmtId="165" fontId="34" fillId="0" borderId="2" xfId="1" applyNumberFormat="1" applyFont="1" applyBorder="1"/>
    <xf numFmtId="166" fontId="28" fillId="9" borderId="27" xfId="4" applyNumberFormat="1" applyFont="1" applyFill="1" applyBorder="1"/>
    <xf numFmtId="166" fontId="28" fillId="0" borderId="0" xfId="4" applyNumberFormat="1" applyFont="1"/>
    <xf numFmtId="166" fontId="28" fillId="9" borderId="0" xfId="4" applyNumberFormat="1" applyFont="1" applyFill="1"/>
    <xf numFmtId="166" fontId="29" fillId="9" borderId="27" xfId="4" applyNumberFormat="1" applyFont="1" applyFill="1" applyBorder="1"/>
    <xf numFmtId="166" fontId="29" fillId="0" borderId="0" xfId="4" applyNumberFormat="1" applyFont="1"/>
    <xf numFmtId="165" fontId="34" fillId="0" borderId="28" xfId="1" applyNumberFormat="1" applyFont="1" applyBorder="1"/>
    <xf numFmtId="0" fontId="32" fillId="0" borderId="30" xfId="0" applyFont="1" applyBorder="1"/>
    <xf numFmtId="0" fontId="33" fillId="0" borderId="1" xfId="0" applyFont="1" applyBorder="1"/>
    <xf numFmtId="0" fontId="33" fillId="0" borderId="3" xfId="0" applyFont="1" applyBorder="1"/>
    <xf numFmtId="0" fontId="32" fillId="0" borderId="24" xfId="0" applyFont="1" applyBorder="1"/>
    <xf numFmtId="165" fontId="35" fillId="0" borderId="27" xfId="1" applyNumberFormat="1" applyFont="1" applyBorder="1"/>
    <xf numFmtId="0" fontId="32" fillId="0" borderId="18" xfId="0" applyFont="1" applyBorder="1"/>
    <xf numFmtId="165" fontId="35" fillId="0" borderId="0" xfId="1" applyNumberFormat="1" applyFont="1"/>
    <xf numFmtId="6" fontId="2" fillId="0" borderId="0" xfId="0" applyNumberFormat="1" applyFont="1"/>
    <xf numFmtId="44" fontId="1" fillId="0" borderId="0" xfId="4"/>
    <xf numFmtId="44" fontId="1" fillId="0" borderId="14" xfId="4" applyBorder="1"/>
    <xf numFmtId="0" fontId="36" fillId="0" borderId="31" xfId="0" applyFont="1" applyBorder="1" applyAlignment="1">
      <alignment horizontal="center" vertical="top"/>
    </xf>
    <xf numFmtId="0" fontId="36" fillId="0" borderId="31" xfId="2" applyFont="1" applyBorder="1" applyAlignment="1">
      <alignment horizontal="center" vertical="top"/>
    </xf>
    <xf numFmtId="44" fontId="2" fillId="0" borderId="0" xfId="4" applyFont="1"/>
    <xf numFmtId="0" fontId="29" fillId="0" borderId="29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31" fillId="0" borderId="21" xfId="0" applyFont="1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29" fillId="0" borderId="4" xfId="0" applyFont="1" applyBorder="1" applyAlignment="1">
      <alignment horizontal="center"/>
    </xf>
    <xf numFmtId="0" fontId="0" fillId="0" borderId="7" xfId="0" applyBorder="1"/>
    <xf numFmtId="0" fontId="0" fillId="0" borderId="4" xfId="0" applyBorder="1"/>
    <xf numFmtId="6" fontId="3" fillId="6" borderId="0" xfId="0" applyNumberFormat="1" applyFont="1" applyFill="1" applyAlignment="1">
      <alignment horizontal="center"/>
    </xf>
    <xf numFmtId="0" fontId="0" fillId="0" borderId="0" xfId="0"/>
    <xf numFmtId="6" fontId="3" fillId="4" borderId="0" xfId="0" applyNumberFormat="1" applyFont="1" applyFill="1" applyAlignment="1">
      <alignment horizontal="center"/>
    </xf>
    <xf numFmtId="0" fontId="13" fillId="5" borderId="0" xfId="2" applyFont="1" applyFill="1" applyAlignment="1">
      <alignment horizontal="center"/>
    </xf>
    <xf numFmtId="0" fontId="0" fillId="0" borderId="0" xfId="0" applyAlignment="1">
      <alignment horizontal="right"/>
    </xf>
    <xf numFmtId="0" fontId="13" fillId="6" borderId="0" xfId="2" applyFont="1" applyFill="1" applyAlignment="1">
      <alignment horizontal="center"/>
    </xf>
    <xf numFmtId="0" fontId="9" fillId="0" borderId="0" xfId="2" applyFont="1" applyAlignment="1">
      <alignment horizontal="center"/>
    </xf>
    <xf numFmtId="0" fontId="10" fillId="0" borderId="0" xfId="2" applyFont="1"/>
    <xf numFmtId="0" fontId="13" fillId="2" borderId="0" xfId="2" applyFont="1" applyFill="1" applyAlignment="1">
      <alignment horizontal="center"/>
    </xf>
    <xf numFmtId="0" fontId="13" fillId="3" borderId="1" xfId="2" applyFont="1" applyFill="1" applyBorder="1" applyAlignment="1">
      <alignment horizontal="center"/>
    </xf>
    <xf numFmtId="0" fontId="0" fillId="0" borderId="1" xfId="0" applyBorder="1"/>
    <xf numFmtId="0" fontId="14" fillId="0" borderId="5" xfId="2" applyFont="1" applyBorder="1" applyAlignment="1">
      <alignment horizontal="center"/>
    </xf>
    <xf numFmtId="0" fontId="13" fillId="3" borderId="0" xfId="2" applyFont="1" applyFill="1" applyAlignment="1">
      <alignment horizontal="center"/>
    </xf>
  </cellXfs>
  <cellStyles count="6">
    <cellStyle name="Currency" xfId="4" builtinId="4"/>
    <cellStyle name="Currency 2" xfId="3" xr:uid="{00000000-0005-0000-0000-000003000000}"/>
    <cellStyle name="Normal" xfId="0" builtinId="0"/>
    <cellStyle name="Normal 2" xfId="2" xr:uid="{00000000-0005-0000-0000-000002000000}"/>
    <cellStyle name="Percent" xfId="1" builtinId="5"/>
    <cellStyle name="Percent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I21"/>
  <sheetViews>
    <sheetView showGridLines="0" zoomScale="110" zoomScaleNormal="110" workbookViewId="0">
      <selection activeCell="C24" sqref="C24"/>
    </sheetView>
  </sheetViews>
  <sheetFormatPr baseColWidth="10" defaultRowHeight="19"/>
  <cols>
    <col min="1" max="1" width="7" style="82" customWidth="1"/>
    <col min="2" max="2" width="31.5" style="82" customWidth="1"/>
    <col min="3" max="5" width="12.83203125" style="82" customWidth="1"/>
    <col min="6" max="6" width="0.6640625" style="82" customWidth="1"/>
    <col min="7" max="9" width="12.83203125" style="82" customWidth="1"/>
    <col min="10" max="18" width="10.83203125" style="82" customWidth="1"/>
    <col min="19" max="16384" width="10.83203125" style="82"/>
  </cols>
  <sheetData>
    <row r="3" spans="2:9" ht="20" customHeight="1">
      <c r="B3" s="119" t="s">
        <v>0</v>
      </c>
      <c r="C3" s="120"/>
      <c r="D3" s="120"/>
      <c r="E3" s="120"/>
      <c r="F3" s="120"/>
      <c r="G3" s="120"/>
      <c r="H3" s="120"/>
      <c r="I3" s="121"/>
    </row>
    <row r="4" spans="2:9" ht="16" customHeight="1">
      <c r="B4" s="108" t="s">
        <v>1</v>
      </c>
      <c r="I4" s="55"/>
    </row>
    <row r="5" spans="2:9">
      <c r="B5" s="58"/>
      <c r="C5" s="122" t="s">
        <v>2</v>
      </c>
      <c r="D5" s="123"/>
      <c r="E5" s="123"/>
      <c r="F5" s="123"/>
      <c r="G5" s="123"/>
      <c r="H5" s="123"/>
      <c r="I5" s="124"/>
    </row>
    <row r="6" spans="2:9">
      <c r="B6" s="54"/>
      <c r="C6" s="116" t="s">
        <v>3</v>
      </c>
      <c r="D6" s="117"/>
      <c r="E6" s="118"/>
      <c r="F6" s="59"/>
      <c r="G6" s="116" t="s">
        <v>4</v>
      </c>
      <c r="H6" s="117"/>
      <c r="I6" s="118"/>
    </row>
    <row r="7" spans="2:9">
      <c r="B7" s="57" t="s">
        <v>5</v>
      </c>
      <c r="C7" s="81">
        <v>2020</v>
      </c>
      <c r="D7" s="81">
        <v>2021</v>
      </c>
      <c r="E7" s="81" t="s">
        <v>6</v>
      </c>
      <c r="F7" s="56"/>
      <c r="G7" s="56">
        <v>2020</v>
      </c>
      <c r="H7" s="81">
        <v>2021</v>
      </c>
      <c r="I7" s="81" t="s">
        <v>6</v>
      </c>
    </row>
    <row r="8" spans="2:9" ht="21" customHeight="1">
      <c r="B8" s="84" t="s">
        <v>7</v>
      </c>
      <c r="C8" s="60">
        <f>Summary!B7/1000</f>
        <v>-56801.833321112172</v>
      </c>
      <c r="D8" s="60">
        <f>Summary!C7/1000</f>
        <v>-51119.610394926633</v>
      </c>
      <c r="E8" s="60">
        <f t="shared" ref="E8:E16" si="0">SUM(C8:D8)</f>
        <v>-107921.4437160388</v>
      </c>
      <c r="F8" s="97"/>
      <c r="G8" s="60">
        <f>Summary!G7/1000</f>
        <v>-120546.02290608844</v>
      </c>
      <c r="H8" s="60">
        <f>Summary!H7/1000</f>
        <v>-137719.18231699202</v>
      </c>
      <c r="I8" s="60">
        <f t="shared" ref="I8:I16" si="1">SUM(G8:H8)</f>
        <v>-258265.20522308047</v>
      </c>
    </row>
    <row r="9" spans="2:9">
      <c r="B9" s="85" t="s">
        <v>8</v>
      </c>
      <c r="C9" s="61">
        <f>Summary!B8/1000</f>
        <v>-26484.68987361054</v>
      </c>
      <c r="D9" s="61">
        <f>Summary!C8/1000</f>
        <v>-38316.17777571467</v>
      </c>
      <c r="E9" s="61">
        <f t="shared" si="0"/>
        <v>-64800.867649325213</v>
      </c>
      <c r="F9" s="98"/>
      <c r="G9" s="61">
        <f>Summary!G8/1000</f>
        <v>-38190.246157471083</v>
      </c>
      <c r="H9" s="61">
        <f>Summary!H8/1000</f>
        <v>-64378.845877599248</v>
      </c>
      <c r="I9" s="61">
        <f t="shared" si="1"/>
        <v>-102569.09203507032</v>
      </c>
    </row>
    <row r="10" spans="2:9" ht="21" customHeight="1">
      <c r="B10" s="86" t="s">
        <v>9</v>
      </c>
      <c r="C10" s="62">
        <f>Summary!B14/1000</f>
        <v>-368224.40445911745</v>
      </c>
      <c r="D10" s="62">
        <f>Summary!C14/1000</f>
        <v>293743.19297417009</v>
      </c>
      <c r="E10" s="62">
        <f t="shared" si="0"/>
        <v>-74481.211484947358</v>
      </c>
      <c r="F10" s="99"/>
      <c r="G10" s="62">
        <f>Summary!G14/1000</f>
        <v>-369790.91442217462</v>
      </c>
      <c r="H10" s="62">
        <f>Summary!H14/1000</f>
        <v>246662.04824936713</v>
      </c>
      <c r="I10" s="62">
        <f t="shared" si="1"/>
        <v>-123128.86617280749</v>
      </c>
    </row>
    <row r="11" spans="2:9">
      <c r="B11" s="85" t="s">
        <v>10</v>
      </c>
      <c r="C11" s="61">
        <f>Summary!B9/1000</f>
        <v>-24372.191860057315</v>
      </c>
      <c r="D11" s="61">
        <f>Summary!C9/1000</f>
        <v>-25617.556511571544</v>
      </c>
      <c r="E11" s="61">
        <f t="shared" si="0"/>
        <v>-49989.748371628855</v>
      </c>
      <c r="F11" s="98"/>
      <c r="G11" s="61">
        <f>Summary!G9/1000</f>
        <v>-24372.191860057315</v>
      </c>
      <c r="H11" s="61">
        <f>Summary!H9/1000</f>
        <v>-59768.570034714627</v>
      </c>
      <c r="I11" s="61">
        <f t="shared" si="1"/>
        <v>-84140.761894771946</v>
      </c>
    </row>
    <row r="12" spans="2:9">
      <c r="B12" s="86" t="s">
        <v>11</v>
      </c>
      <c r="C12" s="62">
        <f>Summary!B10/1000</f>
        <v>-5242.8193094313274</v>
      </c>
      <c r="D12" s="62">
        <f>Summary!C10/1000</f>
        <v>-3225.7640580053999</v>
      </c>
      <c r="E12" s="62">
        <f t="shared" si="0"/>
        <v>-8468.5833674367277</v>
      </c>
      <c r="F12" s="99"/>
      <c r="G12" s="62">
        <f>Summary!G10/1000</f>
        <v>-10485.638618862662</v>
      </c>
      <c r="H12" s="62">
        <f>Summary!H10/1000</f>
        <v>-9011.2993392480839</v>
      </c>
      <c r="I12" s="62">
        <f t="shared" si="1"/>
        <v>-19496.937958110746</v>
      </c>
    </row>
    <row r="13" spans="2:9">
      <c r="B13" s="85" t="s">
        <v>12</v>
      </c>
      <c r="C13" s="61">
        <f>Summary!B11/1000</f>
        <v>-4473.5097762431005</v>
      </c>
      <c r="D13" s="61">
        <f>Summary!C11/1000</f>
        <v>-6778.2999107023497</v>
      </c>
      <c r="E13" s="61">
        <f t="shared" si="0"/>
        <v>-11251.809686945449</v>
      </c>
      <c r="F13" s="98"/>
      <c r="G13" s="61">
        <f>Summary!G11/1000</f>
        <v>-5751.6554265982722</v>
      </c>
      <c r="H13" s="61">
        <f>Summary!H11/1000</f>
        <v>-9133.2796454666532</v>
      </c>
      <c r="I13" s="61">
        <f t="shared" si="1"/>
        <v>-14884.935072064925</v>
      </c>
    </row>
    <row r="14" spans="2:9" ht="21" customHeight="1">
      <c r="B14" s="86" t="s">
        <v>13</v>
      </c>
      <c r="C14" s="62">
        <f>Summary!B12/1000</f>
        <v>-47079.803360152444</v>
      </c>
      <c r="D14" s="62">
        <f>Summary!C12/1000</f>
        <v>37467.70270369175</v>
      </c>
      <c r="E14" s="62">
        <f t="shared" si="0"/>
        <v>-9612.1006564606942</v>
      </c>
      <c r="F14" s="99"/>
      <c r="G14" s="62">
        <f>Summary!G12/1000</f>
        <v>-47315.180236540466</v>
      </c>
      <c r="H14" s="62">
        <f>Summary!H12/1000</f>
        <v>31380.139493555605</v>
      </c>
      <c r="I14" s="62">
        <f t="shared" si="1"/>
        <v>-15935.04074298486</v>
      </c>
    </row>
    <row r="15" spans="2:9">
      <c r="B15" s="85" t="s">
        <v>14</v>
      </c>
      <c r="C15" s="61">
        <f>Summary!B13/1000</f>
        <v>-8011.5392044227301</v>
      </c>
      <c r="D15" s="61">
        <f>Summary!C13/1000</f>
        <v>-9066.2472580230133</v>
      </c>
      <c r="E15" s="61">
        <f t="shared" si="0"/>
        <v>-17077.786462445743</v>
      </c>
      <c r="F15" s="98"/>
      <c r="G15" s="61">
        <f>Summary!G13/1000</f>
        <v>-13352.565340704547</v>
      </c>
      <c r="H15" s="61">
        <f>Summary!H13/1000</f>
        <v>-15429.914805213079</v>
      </c>
      <c r="I15" s="61">
        <f t="shared" si="1"/>
        <v>-28782.480145917623</v>
      </c>
    </row>
    <row r="16" spans="2:9">
      <c r="B16" s="83" t="s">
        <v>15</v>
      </c>
      <c r="C16" s="87">
        <f>SUM(C8:C15)</f>
        <v>-540690.79116414709</v>
      </c>
      <c r="D16" s="87">
        <f>SUM(D8:D15)</f>
        <v>197087.23976891823</v>
      </c>
      <c r="E16" s="87">
        <f t="shared" si="0"/>
        <v>-343603.55139522883</v>
      </c>
      <c r="F16" s="100"/>
      <c r="G16" s="87">
        <f>SUM(G8:G15)</f>
        <v>-629804.41496849735</v>
      </c>
      <c r="H16" s="87">
        <f>SUM(H8:H15)</f>
        <v>-17398.904276310997</v>
      </c>
      <c r="I16" s="87">
        <f t="shared" si="1"/>
        <v>-647203.3192448084</v>
      </c>
    </row>
    <row r="17" spans="2:9">
      <c r="B17" s="89" t="s">
        <v>16</v>
      </c>
      <c r="C17" s="90">
        <f>3726419+517337</f>
        <v>4243756</v>
      </c>
      <c r="D17" s="90">
        <f>3860761+551000</f>
        <v>4411761</v>
      </c>
      <c r="E17" s="90">
        <f>C17+D17</f>
        <v>8655517</v>
      </c>
      <c r="F17" s="101"/>
      <c r="G17" s="90">
        <f>C17</f>
        <v>4243756</v>
      </c>
      <c r="H17" s="90">
        <f>D17</f>
        <v>4411761</v>
      </c>
      <c r="I17" s="90">
        <f>E17</f>
        <v>8655517</v>
      </c>
    </row>
    <row r="18" spans="2:9">
      <c r="B18" s="88" t="s">
        <v>17</v>
      </c>
      <c r="C18" s="91">
        <f>C16/C17</f>
        <v>-0.12740854826812548</v>
      </c>
      <c r="D18" s="91">
        <f>D16/D17</f>
        <v>4.4673145206396772E-2</v>
      </c>
      <c r="E18" s="91">
        <f>E16/E17</f>
        <v>-3.9697634629477223E-2</v>
      </c>
      <c r="F18" s="95"/>
      <c r="G18" s="91">
        <f>G16/G17</f>
        <v>-0.14840731063908891</v>
      </c>
      <c r="H18" s="91">
        <f>H16/H17</f>
        <v>-3.9437549487179833E-3</v>
      </c>
      <c r="I18" s="91">
        <f>I16/I17</f>
        <v>-7.4773502177259712E-2</v>
      </c>
    </row>
    <row r="19" spans="2:9">
      <c r="B19" s="106" t="s">
        <v>18</v>
      </c>
      <c r="C19" s="107"/>
      <c r="D19" s="107"/>
      <c r="E19" s="107"/>
      <c r="F19" s="107"/>
      <c r="G19" s="107"/>
      <c r="H19" s="107"/>
      <c r="I19" s="102"/>
    </row>
    <row r="20" spans="2:9">
      <c r="B20" s="108" t="s">
        <v>19</v>
      </c>
      <c r="C20" s="109"/>
      <c r="D20" s="109"/>
      <c r="E20" s="109"/>
      <c r="F20" s="109"/>
      <c r="G20" s="109"/>
      <c r="H20" s="109"/>
      <c r="I20" s="96"/>
    </row>
    <row r="21" spans="2:9">
      <c r="B21" s="103" t="s">
        <v>20</v>
      </c>
      <c r="C21" s="104"/>
      <c r="D21" s="104"/>
      <c r="E21" s="104"/>
      <c r="F21" s="104"/>
      <c r="G21" s="104"/>
      <c r="H21" s="104"/>
      <c r="I21" s="105"/>
    </row>
  </sheetData>
  <mergeCells count="4">
    <mergeCell ref="C6:E6"/>
    <mergeCell ref="G6:I6"/>
    <mergeCell ref="B3:I3"/>
    <mergeCell ref="C5:I5"/>
  </mergeCells>
  <pageMargins left="0.7" right="0.7" top="0.75" bottom="0.75" header="0.3" footer="0.3"/>
  <pageSetup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400C6"/>
  </sheetPr>
  <dimension ref="A1:V35"/>
  <sheetViews>
    <sheetView topLeftCell="A13" workbookViewId="0">
      <selection activeCell="E40" sqref="E40"/>
    </sheetView>
  </sheetViews>
  <sheetFormatPr baseColWidth="10" defaultColWidth="10.83203125" defaultRowHeight="16"/>
  <cols>
    <col min="1" max="1" width="15.1640625" style="94" bestFit="1" customWidth="1"/>
    <col min="2" max="2" width="16" style="94" customWidth="1"/>
    <col min="3" max="10" width="15" style="94" bestFit="1" customWidth="1"/>
    <col min="11" max="12" width="16" style="94" bestFit="1" customWidth="1"/>
    <col min="13" max="22" width="15" style="94" bestFit="1" customWidth="1"/>
    <col min="23" max="59" width="10.83203125" style="94" customWidth="1"/>
    <col min="60" max="16384" width="10.83203125" style="94"/>
  </cols>
  <sheetData>
    <row r="1" spans="1:22" ht="26" customHeight="1">
      <c r="A1" s="131" t="s">
        <v>127</v>
      </c>
      <c r="B1" s="132"/>
      <c r="C1" s="132"/>
      <c r="D1" s="132"/>
      <c r="E1" s="132"/>
      <c r="F1" s="132"/>
      <c r="G1" s="132"/>
      <c r="H1" s="132"/>
      <c r="I1" s="132"/>
      <c r="J1" s="132"/>
    </row>
    <row r="3" spans="1:22" ht="17" customHeight="1" thickBot="1"/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21</v>
      </c>
      <c r="E5" s="63">
        <f>SUM(B16:D16)</f>
        <v>-4473509.7762431009</v>
      </c>
      <c r="F5" s="64">
        <f>SUM(B25:D25)</f>
        <v>-5751655.4265982723</v>
      </c>
    </row>
    <row r="6" spans="1:22" ht="19" customHeight="1">
      <c r="B6" s="4"/>
      <c r="D6" s="20" t="s">
        <v>22</v>
      </c>
      <c r="E6" s="65">
        <f>SUM(E16:P16)</f>
        <v>-6778299.9107023496</v>
      </c>
      <c r="F6" s="66">
        <f>SUM(E25:P25)</f>
        <v>-9133279.6454666536</v>
      </c>
    </row>
    <row r="7" spans="1:22" ht="21" customHeight="1" thickBot="1">
      <c r="D7" s="21" t="s">
        <v>93</v>
      </c>
      <c r="E7" s="67">
        <f>SUM(Q16:V16)</f>
        <v>-2208507.8477198826</v>
      </c>
      <c r="F7" s="68">
        <f>SUM(Q25:V25)</f>
        <v>-2208507.8477198826</v>
      </c>
      <c r="J7" s="32"/>
    </row>
    <row r="8" spans="1:22" ht="20" customHeight="1" thickTop="1" thickBot="1">
      <c r="B8" s="11"/>
      <c r="D8" s="22" t="s">
        <v>6</v>
      </c>
      <c r="E8" s="69">
        <f>SUM(E5:E7)</f>
        <v>-13460317.534665331</v>
      </c>
      <c r="F8" s="70">
        <f>SUM(F5:F7)</f>
        <v>-17093442.919784807</v>
      </c>
    </row>
    <row r="9" spans="1:22" ht="20" customHeight="1">
      <c r="B9" s="12"/>
    </row>
    <row r="11" spans="1:22" ht="26" customHeight="1">
      <c r="A11" s="133" t="s">
        <v>120</v>
      </c>
      <c r="B11" s="132"/>
      <c r="C11" s="132"/>
      <c r="D11" s="132"/>
      <c r="E11" s="132"/>
      <c r="F11" s="132"/>
      <c r="G11" s="132"/>
      <c r="H11" s="132"/>
      <c r="I11" s="132"/>
      <c r="J11" s="132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>
      <c r="B14" s="136" t="s">
        <v>121</v>
      </c>
      <c r="C14" s="123"/>
      <c r="D14" s="123"/>
      <c r="E14" s="123"/>
      <c r="F14" s="123"/>
      <c r="G14" s="123"/>
      <c r="H14" s="123"/>
      <c r="I14" s="123"/>
      <c r="J14" s="124"/>
      <c r="K14" s="136" t="s">
        <v>122</v>
      </c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4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78">
        <f t="shared" ref="B16:V16" si="0">B33-B32</f>
        <v>-2959182.430264649</v>
      </c>
      <c r="C16" s="78">
        <f t="shared" si="0"/>
        <v>-964305.35749525414</v>
      </c>
      <c r="D16" s="78">
        <f t="shared" si="0"/>
        <v>-550021.98848319822</v>
      </c>
      <c r="E16" s="78">
        <f t="shared" si="0"/>
        <v>-894705.97828096524</v>
      </c>
      <c r="F16" s="78">
        <f t="shared" si="0"/>
        <v>-2054036.2512394371</v>
      </c>
      <c r="G16" s="78">
        <f t="shared" si="0"/>
        <v>-713643.78089414001</v>
      </c>
      <c r="H16" s="78">
        <f t="shared" si="0"/>
        <v>-487859.98065642896</v>
      </c>
      <c r="I16" s="78">
        <f t="shared" si="0"/>
        <v>-404505.65209613298</v>
      </c>
      <c r="J16" s="78">
        <f t="shared" si="0"/>
        <v>-395809.59076096001</v>
      </c>
      <c r="K16" s="78">
        <f t="shared" si="0"/>
        <v>-254660.85851066094</v>
      </c>
      <c r="L16" s="78">
        <f t="shared" si="0"/>
        <v>-298231.1321922408</v>
      </c>
      <c r="M16" s="78">
        <f t="shared" si="0"/>
        <v>-245563.06386007299</v>
      </c>
      <c r="N16" s="78">
        <f t="shared" si="0"/>
        <v>-693358.42944000289</v>
      </c>
      <c r="O16" s="78">
        <f t="shared" si="0"/>
        <v>-208184.32735962397</v>
      </c>
      <c r="P16" s="78">
        <f t="shared" si="0"/>
        <v>-127740.8654116831</v>
      </c>
      <c r="Q16" s="78">
        <f t="shared" si="0"/>
        <v>-329477.02964054374</v>
      </c>
      <c r="R16" s="78">
        <f t="shared" si="0"/>
        <v>-759143.29742227681</v>
      </c>
      <c r="S16" s="78">
        <f t="shared" si="0"/>
        <v>-351935.55995588214</v>
      </c>
      <c r="T16" s="78">
        <f t="shared" si="0"/>
        <v>-262591.86007163092</v>
      </c>
      <c r="U16" s="78">
        <f t="shared" si="0"/>
        <v>-258386.92892476683</v>
      </c>
      <c r="V16" s="78">
        <f t="shared" si="0"/>
        <v>-246973.17170478194</v>
      </c>
    </row>
    <row r="17" spans="1:22">
      <c r="A17" s="7" t="s">
        <v>110</v>
      </c>
      <c r="B17" s="78">
        <f>SUM($B$16:B16)</f>
        <v>-2959182.430264649</v>
      </c>
      <c r="C17" s="78">
        <f>SUM($B$16:C16)</f>
        <v>-3923487.7877599029</v>
      </c>
      <c r="D17" s="78">
        <f>SUM($B$16:D16)</f>
        <v>-4473509.7762431009</v>
      </c>
      <c r="E17" s="78">
        <f>SUM($B$16:E16)</f>
        <v>-5368215.7545240661</v>
      </c>
      <c r="F17" s="78">
        <f>SUM($B$16:F16)</f>
        <v>-7422252.0057635028</v>
      </c>
      <c r="G17" s="78">
        <f>SUM($B$16:G16)</f>
        <v>-8135895.7866576426</v>
      </c>
      <c r="H17" s="78">
        <f>SUM($B$16:H16)</f>
        <v>-8623755.7673140708</v>
      </c>
      <c r="I17" s="78">
        <f>SUM($B$16:I16)</f>
        <v>-9028261.4194102045</v>
      </c>
      <c r="J17" s="78">
        <f>SUM($B$16:J16)</f>
        <v>-9424071.0101711638</v>
      </c>
      <c r="K17" s="78">
        <f>SUM($B$16:K16)</f>
        <v>-9678731.8686818257</v>
      </c>
      <c r="L17" s="78">
        <f>SUM($B$16:L16)</f>
        <v>-9976963.0008740667</v>
      </c>
      <c r="M17" s="78">
        <f>SUM($B$16:M16)</f>
        <v>-10222526.06473414</v>
      </c>
      <c r="N17" s="78">
        <f>SUM($B$16:N16)</f>
        <v>-10915884.494174143</v>
      </c>
      <c r="O17" s="78">
        <f>SUM($B$16:O16)</f>
        <v>-11124068.821533768</v>
      </c>
      <c r="P17" s="78">
        <f>SUM($B$16:P16)</f>
        <v>-11251809.686945451</v>
      </c>
      <c r="Q17" s="78">
        <f>SUM($B$16:Q16)</f>
        <v>-11581286.716585996</v>
      </c>
      <c r="R17" s="78">
        <f>SUM($B$16:R16)</f>
        <v>-12340430.014008272</v>
      </c>
      <c r="S17" s="78">
        <f>SUM($B$16:S16)</f>
        <v>-12692365.573964154</v>
      </c>
      <c r="T17" s="78">
        <f>SUM($B$16:T16)</f>
        <v>-12954957.434035785</v>
      </c>
      <c r="U17" s="78">
        <f>SUM($B$16:U16)</f>
        <v>-13213344.362960553</v>
      </c>
      <c r="V17" s="78">
        <f>SUM($B$16:V16)</f>
        <v>-13460317.534665335</v>
      </c>
    </row>
    <row r="18" spans="1:22">
      <c r="A18" s="7"/>
      <c r="B18" s="73"/>
      <c r="C18" s="73"/>
      <c r="D18" s="73"/>
      <c r="E18" s="73"/>
      <c r="F18" s="73"/>
      <c r="G18" s="73"/>
      <c r="H18" s="73"/>
      <c r="I18" s="73"/>
      <c r="J18" s="73"/>
    </row>
    <row r="19" spans="1:22">
      <c r="A19" s="7"/>
      <c r="B19" s="73"/>
      <c r="C19" s="73"/>
      <c r="D19" s="73"/>
      <c r="E19" s="73"/>
      <c r="F19" s="73"/>
      <c r="G19" s="73"/>
      <c r="H19" s="73"/>
      <c r="I19" s="73"/>
      <c r="J19" s="73"/>
    </row>
    <row r="20" spans="1:22" ht="26" customHeight="1">
      <c r="A20" s="133" t="s">
        <v>123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>
      <c r="B23" s="136" t="s">
        <v>121</v>
      </c>
      <c r="C23" s="123"/>
      <c r="D23" s="123"/>
      <c r="E23" s="123"/>
      <c r="F23" s="123"/>
      <c r="G23" s="123"/>
      <c r="H23" s="123"/>
      <c r="I23" s="123"/>
      <c r="J23" s="124"/>
      <c r="K23" s="136" t="s">
        <v>122</v>
      </c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4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78">
        <f t="shared" ref="B25:V25" si="1">B34-B32</f>
        <v>-3804663.1246259767</v>
      </c>
      <c r="C25" s="78">
        <f t="shared" si="1"/>
        <v>-1239821.1739224696</v>
      </c>
      <c r="D25" s="78">
        <f t="shared" si="1"/>
        <v>-707171.12804982625</v>
      </c>
      <c r="E25" s="78">
        <f t="shared" si="1"/>
        <v>-1342058.9674214474</v>
      </c>
      <c r="F25" s="78">
        <f t="shared" si="1"/>
        <v>-3081054.3768591564</v>
      </c>
      <c r="G25" s="78">
        <f t="shared" si="1"/>
        <v>-1070465.6713412101</v>
      </c>
      <c r="H25" s="78">
        <f t="shared" si="1"/>
        <v>-585431.97678771499</v>
      </c>
      <c r="I25" s="78">
        <f t="shared" si="1"/>
        <v>-485406.78251535981</v>
      </c>
      <c r="J25" s="78">
        <f t="shared" si="1"/>
        <v>-474971.50891315192</v>
      </c>
      <c r="K25" s="78">
        <f t="shared" si="1"/>
        <v>-339547.81134754908</v>
      </c>
      <c r="L25" s="78">
        <f t="shared" si="1"/>
        <v>-397641.50958965393</v>
      </c>
      <c r="M25" s="78">
        <f t="shared" si="1"/>
        <v>-327417.41848009801</v>
      </c>
      <c r="N25" s="78">
        <f t="shared" si="1"/>
        <v>-693358.42944000289</v>
      </c>
      <c r="O25" s="78">
        <f t="shared" si="1"/>
        <v>-208184.32735962397</v>
      </c>
      <c r="P25" s="78">
        <f t="shared" si="1"/>
        <v>-127740.8654116831</v>
      </c>
      <c r="Q25" s="78">
        <f t="shared" si="1"/>
        <v>-329477.02964054374</v>
      </c>
      <c r="R25" s="78">
        <f t="shared" si="1"/>
        <v>-759143.29742227681</v>
      </c>
      <c r="S25" s="78">
        <f t="shared" si="1"/>
        <v>-351935.55995588214</v>
      </c>
      <c r="T25" s="78">
        <f t="shared" si="1"/>
        <v>-262591.86007163092</v>
      </c>
      <c r="U25" s="78">
        <f t="shared" si="1"/>
        <v>-258386.92892476683</v>
      </c>
      <c r="V25" s="78">
        <f t="shared" si="1"/>
        <v>-246973.17170478194</v>
      </c>
    </row>
    <row r="26" spans="1:22">
      <c r="A26" s="7" t="s">
        <v>110</v>
      </c>
      <c r="B26" s="78">
        <f>SUM($B$25:B25)</f>
        <v>-3804663.1246259767</v>
      </c>
      <c r="C26" s="78">
        <f>SUM($B$25:C25)</f>
        <v>-5044484.298548446</v>
      </c>
      <c r="D26" s="78">
        <f>SUM($B$25:D25)</f>
        <v>-5751655.4265982723</v>
      </c>
      <c r="E26" s="78">
        <f>SUM($B$25:E25)</f>
        <v>-7093714.3940197192</v>
      </c>
      <c r="F26" s="78">
        <f>SUM($B$25:F25)</f>
        <v>-10174768.770878876</v>
      </c>
      <c r="G26" s="78">
        <f>SUM($B$25:G25)</f>
        <v>-11245234.442220086</v>
      </c>
      <c r="H26" s="78">
        <f>SUM($B$25:H25)</f>
        <v>-11830666.419007801</v>
      </c>
      <c r="I26" s="78">
        <f>SUM($B$25:I25)</f>
        <v>-12316073.201523161</v>
      </c>
      <c r="J26" s="78">
        <f>SUM($B$25:J25)</f>
        <v>-12791044.710436312</v>
      </c>
      <c r="K26" s="78">
        <f>SUM($B$25:K25)</f>
        <v>-13130592.521783862</v>
      </c>
      <c r="L26" s="78">
        <f>SUM($B$25:L25)</f>
        <v>-13528234.031373516</v>
      </c>
      <c r="M26" s="78">
        <f>SUM($B$25:M25)</f>
        <v>-13855651.449853614</v>
      </c>
      <c r="N26" s="78">
        <f>SUM($B$25:N25)</f>
        <v>-14549009.879293617</v>
      </c>
      <c r="O26" s="78">
        <f>SUM($B$25:O25)</f>
        <v>-14757194.206653241</v>
      </c>
      <c r="P26" s="78">
        <f>SUM($B$25:P25)</f>
        <v>-14884935.072064925</v>
      </c>
      <c r="Q26" s="78">
        <f>SUM($B$25:Q25)</f>
        <v>-15214412.101705469</v>
      </c>
      <c r="R26" s="78">
        <f>SUM($B$25:R25)</f>
        <v>-15973555.399127746</v>
      </c>
      <c r="S26" s="78">
        <f>SUM($B$25:S25)</f>
        <v>-16325490.959083628</v>
      </c>
      <c r="T26" s="78">
        <f>SUM($B$25:T25)</f>
        <v>-16588082.819155259</v>
      </c>
      <c r="U26" s="78">
        <f>SUM($B$25:U25)</f>
        <v>-16846469.748080026</v>
      </c>
      <c r="V26" s="78">
        <f>SUM($B$25:V25)</f>
        <v>-17093442.919784807</v>
      </c>
    </row>
    <row r="30" spans="1:22" ht="26" customHeight="1">
      <c r="A30" s="137" t="s">
        <v>112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14" t="s">
        <v>113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114" t="s">
        <v>114</v>
      </c>
      <c r="B32" s="111">
        <v>4227403.4718066407</v>
      </c>
      <c r="C32" s="111">
        <v>1377579.0821360771</v>
      </c>
      <c r="D32" s="111">
        <v>785745.69783314026</v>
      </c>
      <c r="E32" s="111">
        <v>2236764.9457024122</v>
      </c>
      <c r="F32" s="111">
        <v>5135090.6280985931</v>
      </c>
      <c r="G32" s="111">
        <v>1784109.4522353499</v>
      </c>
      <c r="H32" s="111">
        <v>1951439.9226257161</v>
      </c>
      <c r="I32" s="111">
        <v>1618022.6083845319</v>
      </c>
      <c r="J32" s="111">
        <v>1583238.363043841</v>
      </c>
      <c r="K32" s="111">
        <v>1697739.056737744</v>
      </c>
      <c r="L32" s="111">
        <v>1988207.5479482729</v>
      </c>
      <c r="M32" s="111">
        <v>1637087.092400488</v>
      </c>
      <c r="N32" s="111">
        <v>4622389.5296000168</v>
      </c>
      <c r="O32" s="111">
        <v>1387895.515730828</v>
      </c>
      <c r="P32" s="111">
        <v>851605.7694112208</v>
      </c>
      <c r="Q32" s="111">
        <v>2196513.5309369578</v>
      </c>
      <c r="R32" s="111">
        <v>5060955.3161485093</v>
      </c>
      <c r="S32" s="111">
        <v>2346237.066372544</v>
      </c>
      <c r="T32" s="111">
        <v>1750612.40047754</v>
      </c>
      <c r="U32" s="111">
        <v>1722579.5261651089</v>
      </c>
      <c r="V32" s="111">
        <v>1646487.811365217</v>
      </c>
    </row>
    <row r="33" spans="1:22">
      <c r="A33" s="114" t="s">
        <v>115</v>
      </c>
      <c r="B33" s="111">
        <v>1268221.041541992</v>
      </c>
      <c r="C33" s="111">
        <v>413273.72464082303</v>
      </c>
      <c r="D33" s="111">
        <v>235723.7093499421</v>
      </c>
      <c r="E33" s="111">
        <v>1342058.9674214469</v>
      </c>
      <c r="F33" s="111">
        <v>3081054.3768591559</v>
      </c>
      <c r="G33" s="111">
        <v>1070465.6713412099</v>
      </c>
      <c r="H33" s="111">
        <v>1463579.9419692871</v>
      </c>
      <c r="I33" s="111">
        <v>1213516.9562883989</v>
      </c>
      <c r="J33" s="111">
        <v>1187428.772282881</v>
      </c>
      <c r="K33" s="111">
        <v>1443078.1982270831</v>
      </c>
      <c r="L33" s="111">
        <v>1689976.4157560321</v>
      </c>
      <c r="M33" s="111">
        <v>1391524.028540415</v>
      </c>
      <c r="N33" s="111">
        <v>3929031.1001600139</v>
      </c>
      <c r="O33" s="111">
        <v>1179711.1883712041</v>
      </c>
      <c r="P33" s="111">
        <v>723864.9039995377</v>
      </c>
      <c r="Q33" s="111">
        <v>1867036.5012964141</v>
      </c>
      <c r="R33" s="111">
        <v>4301812.0187262325</v>
      </c>
      <c r="S33" s="111">
        <v>1994301.5064166619</v>
      </c>
      <c r="T33" s="111">
        <v>1488020.5404059091</v>
      </c>
      <c r="U33" s="111">
        <v>1464192.5972403421</v>
      </c>
      <c r="V33" s="111">
        <v>1399514.639660435</v>
      </c>
    </row>
    <row r="34" spans="1:22">
      <c r="A34" s="113" t="s">
        <v>116</v>
      </c>
      <c r="B34" s="111">
        <v>422740.34718066402</v>
      </c>
      <c r="C34" s="111">
        <v>137757.90821360759</v>
      </c>
      <c r="D34" s="111">
        <v>78574.569783314015</v>
      </c>
      <c r="E34" s="111">
        <v>894705.97828096477</v>
      </c>
      <c r="F34" s="111">
        <v>2054036.2512394369</v>
      </c>
      <c r="G34" s="111">
        <v>713643.7808941399</v>
      </c>
      <c r="H34" s="111">
        <v>1366007.9458380011</v>
      </c>
      <c r="I34" s="111">
        <v>1132615.8258691721</v>
      </c>
      <c r="J34" s="111">
        <v>1108266.8541306891</v>
      </c>
      <c r="K34" s="111">
        <v>1358191.2453901949</v>
      </c>
      <c r="L34" s="111">
        <v>1590566.038358619</v>
      </c>
      <c r="M34" s="111">
        <v>1309669.67392039</v>
      </c>
      <c r="N34" s="111">
        <v>3929031.1001600139</v>
      </c>
      <c r="O34" s="111">
        <v>1179711.1883712041</v>
      </c>
      <c r="P34" s="111">
        <v>723864.9039995377</v>
      </c>
      <c r="Q34" s="111">
        <v>1867036.5012964141</v>
      </c>
      <c r="R34" s="111">
        <v>4301812.0187262325</v>
      </c>
      <c r="S34" s="111">
        <v>1994301.5064166619</v>
      </c>
      <c r="T34" s="111">
        <v>1488020.5404059091</v>
      </c>
      <c r="U34" s="111">
        <v>1464192.5972403421</v>
      </c>
      <c r="V34" s="111">
        <v>1399514.639660435</v>
      </c>
    </row>
    <row r="35" spans="1:22">
      <c r="A35" s="113" t="s">
        <v>117</v>
      </c>
      <c r="B35" s="111">
        <v>391195</v>
      </c>
      <c r="C35" s="111">
        <v>48405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F4D90"/>
  </sheetPr>
  <dimension ref="A1:V35"/>
  <sheetViews>
    <sheetView tabSelected="1" topLeftCell="A14" workbookViewId="0">
      <selection activeCell="B34" sqref="B34"/>
    </sheetView>
  </sheetViews>
  <sheetFormatPr baseColWidth="10" defaultColWidth="10.83203125" defaultRowHeight="16"/>
  <cols>
    <col min="1" max="1" width="15.1640625" style="94" bestFit="1" customWidth="1"/>
    <col min="2" max="2" width="16" style="94" customWidth="1"/>
    <col min="3" max="10" width="15" style="94" bestFit="1" customWidth="1"/>
    <col min="11" max="12" width="16" style="94" bestFit="1" customWidth="1"/>
    <col min="13" max="22" width="15" style="94" bestFit="1" customWidth="1"/>
    <col min="23" max="59" width="10.83203125" style="94" customWidth="1"/>
    <col min="60" max="16384" width="10.83203125" style="94"/>
  </cols>
  <sheetData>
    <row r="1" spans="1:22" ht="26" customHeight="1">
      <c r="A1" s="131" t="s">
        <v>128</v>
      </c>
      <c r="B1" s="132"/>
      <c r="C1" s="132"/>
      <c r="D1" s="132"/>
      <c r="E1" s="132"/>
      <c r="F1" s="132"/>
      <c r="G1" s="132"/>
      <c r="H1" s="132"/>
      <c r="I1" s="132"/>
      <c r="J1" s="132"/>
    </row>
    <row r="3" spans="1:22" ht="17" customHeight="1" thickBot="1"/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21</v>
      </c>
      <c r="E5" s="63">
        <f>SUM(B16:D16)</f>
        <v>-47079803.360152446</v>
      </c>
      <c r="F5" s="64">
        <f>SUM(B25:D25)</f>
        <v>-47315180.236540467</v>
      </c>
    </row>
    <row r="6" spans="1:22" ht="19" customHeight="1">
      <c r="B6" s="4"/>
      <c r="D6" s="20" t="s">
        <v>22</v>
      </c>
      <c r="E6" s="65">
        <f>SUM(E16:P16)</f>
        <v>37467702.703691751</v>
      </c>
      <c r="F6" s="66">
        <f>SUM(E25:P25)</f>
        <v>31380139.493555605</v>
      </c>
    </row>
    <row r="7" spans="1:22" ht="21" customHeight="1" thickBot="1">
      <c r="D7" s="21" t="s">
        <v>93</v>
      </c>
      <c r="E7" s="67">
        <f>SUM(Q16:V16)</f>
        <v>-1046991.508682088</v>
      </c>
      <c r="F7" s="68">
        <f>SUM(Q25:V25)</f>
        <v>-1570487.2630231318</v>
      </c>
      <c r="J7" s="32"/>
    </row>
    <row r="8" spans="1:22" ht="20" customHeight="1" thickTop="1" thickBot="1">
      <c r="B8" s="11"/>
      <c r="D8" s="22" t="s">
        <v>6</v>
      </c>
      <c r="E8" s="69">
        <f>SUM(E5:E7)</f>
        <v>-10659092.165142782</v>
      </c>
      <c r="F8" s="70">
        <f>SUM(F5:F7)</f>
        <v>-17505528.006007992</v>
      </c>
    </row>
    <row r="9" spans="1:22" ht="20" customHeight="1">
      <c r="B9" s="12"/>
    </row>
    <row r="11" spans="1:22" ht="26" customHeight="1">
      <c r="A11" s="133" t="s">
        <v>120</v>
      </c>
      <c r="B11" s="132"/>
      <c r="C11" s="132"/>
      <c r="D11" s="132"/>
      <c r="E11" s="132"/>
      <c r="F11" s="132"/>
      <c r="G11" s="132"/>
      <c r="H11" s="132"/>
      <c r="I11" s="132"/>
      <c r="J11" s="132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>
      <c r="B14" s="136" t="s">
        <v>121</v>
      </c>
      <c r="C14" s="123"/>
      <c r="D14" s="123"/>
      <c r="E14" s="123"/>
      <c r="F14" s="123"/>
      <c r="G14" s="123"/>
      <c r="H14" s="123"/>
      <c r="I14" s="123"/>
      <c r="J14" s="124"/>
      <c r="K14" s="136" t="s">
        <v>122</v>
      </c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4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78">
        <f t="shared" ref="B16:V16" si="0">B33-B32</f>
        <v>-32171187.159455977</v>
      </c>
      <c r="C16" s="78">
        <f t="shared" si="0"/>
        <v>-11784395.191352196</v>
      </c>
      <c r="D16" s="78">
        <f t="shared" si="0"/>
        <v>-3124221.0093442705</v>
      </c>
      <c r="E16" s="78">
        <f t="shared" si="0"/>
        <v>32003697.792146519</v>
      </c>
      <c r="F16" s="78">
        <f t="shared" si="0"/>
        <v>10382127.215369491</v>
      </c>
      <c r="G16" s="78">
        <f t="shared" si="0"/>
        <v>2172452.0109660099</v>
      </c>
      <c r="H16" s="78">
        <f t="shared" si="0"/>
        <v>-1731853.65579599</v>
      </c>
      <c r="I16" s="78">
        <f t="shared" si="0"/>
        <v>647843.48726585938</v>
      </c>
      <c r="J16" s="78">
        <f t="shared" si="0"/>
        <v>571756.99361295905</v>
      </c>
      <c r="K16" s="78">
        <f t="shared" si="0"/>
        <v>-330896.15531009203</v>
      </c>
      <c r="L16" s="78">
        <f t="shared" si="0"/>
        <v>-119974.37585920608</v>
      </c>
      <c r="M16" s="78">
        <f t="shared" si="0"/>
        <v>-588144.46926204767</v>
      </c>
      <c r="N16" s="78">
        <f t="shared" si="0"/>
        <v>-3746301.0044569895</v>
      </c>
      <c r="O16" s="78">
        <f t="shared" si="0"/>
        <v>-1358631.6022814699</v>
      </c>
      <c r="P16" s="78">
        <f t="shared" si="0"/>
        <v>-434373.53270329488</v>
      </c>
      <c r="Q16" s="78">
        <f t="shared" si="0"/>
        <v>-125245.29923391016</v>
      </c>
      <c r="R16" s="78">
        <f t="shared" si="0"/>
        <v>-151744.41399495397</v>
      </c>
      <c r="S16" s="78">
        <f t="shared" si="0"/>
        <v>-214254.16846523271</v>
      </c>
      <c r="T16" s="78">
        <f t="shared" si="0"/>
        <v>-284576.98839034606</v>
      </c>
      <c r="U16" s="78">
        <f t="shared" si="0"/>
        <v>-98006.407478899928</v>
      </c>
      <c r="V16" s="78">
        <f t="shared" si="0"/>
        <v>-173164.23111874517</v>
      </c>
    </row>
    <row r="17" spans="1:22">
      <c r="A17" s="7" t="s">
        <v>110</v>
      </c>
      <c r="B17" s="78">
        <f>SUM($B$16:B16)</f>
        <v>-32171187.159455977</v>
      </c>
      <c r="C17" s="78">
        <f>SUM($B$16:C16)</f>
        <v>-43955582.350808173</v>
      </c>
      <c r="D17" s="78">
        <f>SUM($B$16:D16)</f>
        <v>-47079803.360152446</v>
      </c>
      <c r="E17" s="78">
        <f>SUM($B$16:E16)</f>
        <v>-15076105.568005927</v>
      </c>
      <c r="F17" s="78">
        <f>SUM($B$16:F16)</f>
        <v>-4693978.352636436</v>
      </c>
      <c r="G17" s="78">
        <f>SUM($B$16:G16)</f>
        <v>-2521526.3416704261</v>
      </c>
      <c r="H17" s="78">
        <f>SUM($B$16:H16)</f>
        <v>-4253379.9974664161</v>
      </c>
      <c r="I17" s="78">
        <f>SUM($B$16:I16)</f>
        <v>-3605536.5102005568</v>
      </c>
      <c r="J17" s="78">
        <f>SUM($B$16:J16)</f>
        <v>-3033779.5165875978</v>
      </c>
      <c r="K17" s="78">
        <f>SUM($B$16:K16)</f>
        <v>-3364675.6718976898</v>
      </c>
      <c r="L17" s="78">
        <f>SUM($B$16:L16)</f>
        <v>-3484650.0477568959</v>
      </c>
      <c r="M17" s="78">
        <f>SUM($B$16:M16)</f>
        <v>-4072794.5170189436</v>
      </c>
      <c r="N17" s="78">
        <f>SUM($B$16:N16)</f>
        <v>-7819095.5214759335</v>
      </c>
      <c r="O17" s="78">
        <f>SUM($B$16:O16)</f>
        <v>-9177727.1237574033</v>
      </c>
      <c r="P17" s="78">
        <f>SUM($B$16:P16)</f>
        <v>-9612100.6564606987</v>
      </c>
      <c r="Q17" s="78">
        <f>SUM($B$16:Q16)</f>
        <v>-9737345.9556946084</v>
      </c>
      <c r="R17" s="78">
        <f>SUM($B$16:R16)</f>
        <v>-9889090.3696895614</v>
      </c>
      <c r="S17" s="78">
        <f>SUM($B$16:S16)</f>
        <v>-10103344.538154794</v>
      </c>
      <c r="T17" s="78">
        <f>SUM($B$16:T16)</f>
        <v>-10387921.526545141</v>
      </c>
      <c r="U17" s="78">
        <f>SUM($B$16:U16)</f>
        <v>-10485927.934024042</v>
      </c>
      <c r="V17" s="78">
        <f>SUM($B$16:V16)</f>
        <v>-10659092.165142786</v>
      </c>
    </row>
    <row r="18" spans="1:22">
      <c r="A18" s="7"/>
      <c r="B18" s="73"/>
      <c r="C18" s="73"/>
      <c r="D18" s="73"/>
      <c r="E18" s="73"/>
      <c r="F18" s="73"/>
      <c r="G18" s="73"/>
      <c r="H18" s="73"/>
      <c r="I18" s="73"/>
      <c r="J18" s="73"/>
    </row>
    <row r="19" spans="1:22">
      <c r="A19" s="7"/>
      <c r="B19" s="73"/>
      <c r="C19" s="73"/>
      <c r="D19" s="73"/>
      <c r="E19" s="73"/>
      <c r="F19" s="73"/>
      <c r="G19" s="73"/>
      <c r="H19" s="73"/>
      <c r="I19" s="73"/>
      <c r="J19" s="73"/>
    </row>
    <row r="20" spans="1:22" ht="26" customHeight="1">
      <c r="A20" s="133" t="s">
        <v>123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>
      <c r="B23" s="136" t="s">
        <v>121</v>
      </c>
      <c r="C23" s="123"/>
      <c r="D23" s="123"/>
      <c r="E23" s="123"/>
      <c r="F23" s="123"/>
      <c r="G23" s="123"/>
      <c r="H23" s="123"/>
      <c r="I23" s="123"/>
      <c r="J23" s="124"/>
      <c r="K23" s="136" t="s">
        <v>122</v>
      </c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4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78">
        <f t="shared" ref="B25:V25" si="1">B34-B32</f>
        <v>-32298386.866613146</v>
      </c>
      <c r="C25" s="78">
        <f t="shared" si="1"/>
        <v>-11828059.457199164</v>
      </c>
      <c r="D25" s="78">
        <f t="shared" si="1"/>
        <v>-3188733.9127281569</v>
      </c>
      <c r="E25" s="78">
        <f t="shared" si="1"/>
        <v>30274298.712374404</v>
      </c>
      <c r="F25" s="78">
        <f t="shared" si="1"/>
        <v>9751426.4032472614</v>
      </c>
      <c r="G25" s="78">
        <f t="shared" si="1"/>
        <v>1954953.7022841061</v>
      </c>
      <c r="H25" s="78">
        <f t="shared" si="1"/>
        <v>-1774597.891972167</v>
      </c>
      <c r="I25" s="78">
        <f t="shared" si="1"/>
        <v>567784.07651821536</v>
      </c>
      <c r="J25" s="78">
        <f t="shared" si="1"/>
        <v>473756.20091345022</v>
      </c>
      <c r="K25" s="78">
        <f t="shared" si="1"/>
        <v>-496344.23296513921</v>
      </c>
      <c r="L25" s="78">
        <f t="shared" si="1"/>
        <v>-179961.563788809</v>
      </c>
      <c r="M25" s="78">
        <f t="shared" si="1"/>
        <v>-882216.70389307197</v>
      </c>
      <c r="N25" s="78">
        <f t="shared" si="1"/>
        <v>-5619451.5066854954</v>
      </c>
      <c r="O25" s="78">
        <f t="shared" si="1"/>
        <v>-2037947.4034222011</v>
      </c>
      <c r="P25" s="78">
        <f t="shared" si="1"/>
        <v>-651560.29905494209</v>
      </c>
      <c r="Q25" s="78">
        <f t="shared" si="1"/>
        <v>-187867.94885086501</v>
      </c>
      <c r="R25" s="78">
        <f t="shared" si="1"/>
        <v>-227616.62099243095</v>
      </c>
      <c r="S25" s="78">
        <f t="shared" si="1"/>
        <v>-321381.25269784871</v>
      </c>
      <c r="T25" s="78">
        <f t="shared" si="1"/>
        <v>-426865.48258552002</v>
      </c>
      <c r="U25" s="78">
        <f t="shared" si="1"/>
        <v>-147009.61121835001</v>
      </c>
      <c r="V25" s="78">
        <f t="shared" si="1"/>
        <v>-259746.34667811706</v>
      </c>
    </row>
    <row r="26" spans="1:22">
      <c r="A26" s="7" t="s">
        <v>110</v>
      </c>
      <c r="B26" s="78">
        <f>SUM($B$25:B25)</f>
        <v>-32298386.866613146</v>
      </c>
      <c r="C26" s="78">
        <f>SUM($B$25:C25)</f>
        <v>-44126446.323812306</v>
      </c>
      <c r="D26" s="78">
        <f>SUM($B$25:D25)</f>
        <v>-47315180.236540467</v>
      </c>
      <c r="E26" s="78">
        <f>SUM($B$25:E25)</f>
        <v>-17040881.524166062</v>
      </c>
      <c r="F26" s="78">
        <f>SUM($B$25:F25)</f>
        <v>-7289455.1209188011</v>
      </c>
      <c r="G26" s="78">
        <f>SUM($B$25:G25)</f>
        <v>-5334501.418634695</v>
      </c>
      <c r="H26" s="78">
        <f>SUM($B$25:H25)</f>
        <v>-7109099.3106068615</v>
      </c>
      <c r="I26" s="78">
        <f>SUM($B$25:I25)</f>
        <v>-6541315.2340886462</v>
      </c>
      <c r="J26" s="78">
        <f>SUM($B$25:J25)</f>
        <v>-6067559.0331751965</v>
      </c>
      <c r="K26" s="78">
        <f>SUM($B$25:K25)</f>
        <v>-6563903.2661403362</v>
      </c>
      <c r="L26" s="78">
        <f>SUM($B$25:L25)</f>
        <v>-6743864.8299291451</v>
      </c>
      <c r="M26" s="78">
        <f>SUM($B$25:M25)</f>
        <v>-7626081.533822217</v>
      </c>
      <c r="N26" s="78">
        <f>SUM($B$25:N25)</f>
        <v>-13245533.040507711</v>
      </c>
      <c r="O26" s="78">
        <f>SUM($B$25:O25)</f>
        <v>-15283480.443929913</v>
      </c>
      <c r="P26" s="78">
        <f>SUM($B$25:P25)</f>
        <v>-15935040.742984854</v>
      </c>
      <c r="Q26" s="78">
        <f>SUM($B$25:Q25)</f>
        <v>-16122908.691835718</v>
      </c>
      <c r="R26" s="78">
        <f>SUM($B$25:R25)</f>
        <v>-16350525.31282815</v>
      </c>
      <c r="S26" s="78">
        <f>SUM($B$25:S25)</f>
        <v>-16671906.565525997</v>
      </c>
      <c r="T26" s="78">
        <f>SUM($B$25:T25)</f>
        <v>-17098772.048111517</v>
      </c>
      <c r="U26" s="78">
        <f>SUM($B$25:U25)</f>
        <v>-17245781.659329869</v>
      </c>
      <c r="V26" s="78">
        <f>SUM($B$25:V25)</f>
        <v>-17505528.006007984</v>
      </c>
    </row>
    <row r="30" spans="1:22" ht="26" customHeight="1">
      <c r="A30" s="137" t="s">
        <v>112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14" t="s">
        <v>113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114" t="s">
        <v>114</v>
      </c>
      <c r="B32" s="111">
        <v>34587981.595442168</v>
      </c>
      <c r="C32" s="111">
        <v>12614016.242444601</v>
      </c>
      <c r="D32" s="111">
        <v>4349966.1736381026</v>
      </c>
      <c r="E32" s="111">
        <v>854884.72352354415</v>
      </c>
      <c r="F32" s="111">
        <v>1601188.214952878</v>
      </c>
      <c r="G32" s="111">
        <v>1960015.8539901869</v>
      </c>
      <c r="H32" s="111">
        <v>2543994.1431433568</v>
      </c>
      <c r="I32" s="111">
        <v>873285.31693937455</v>
      </c>
      <c r="J32" s="111">
        <v>1290258.0676777179</v>
      </c>
      <c r="K32" s="111">
        <v>3308961.5531009212</v>
      </c>
      <c r="L32" s="111">
        <v>1199743.758592058</v>
      </c>
      <c r="M32" s="111">
        <v>5881444.6926204776</v>
      </c>
      <c r="N32" s="111">
        <v>37463010.044569977</v>
      </c>
      <c r="O32" s="111">
        <v>13586316.022814671</v>
      </c>
      <c r="P32" s="111">
        <v>4343735.3270329479</v>
      </c>
      <c r="Q32" s="111">
        <v>1252452.9923390991</v>
      </c>
      <c r="R32" s="111">
        <v>1517444.139949538</v>
      </c>
      <c r="S32" s="111">
        <v>2142541.6846523308</v>
      </c>
      <c r="T32" s="111">
        <v>2845769.883903461</v>
      </c>
      <c r="U32" s="111">
        <v>980064.07478899974</v>
      </c>
      <c r="V32" s="111">
        <v>1731642.3111874501</v>
      </c>
    </row>
    <row r="33" spans="1:22">
      <c r="A33" s="114" t="s">
        <v>115</v>
      </c>
      <c r="B33" s="111">
        <v>2416794.4359861892</v>
      </c>
      <c r="C33" s="111">
        <v>829621.0510924058</v>
      </c>
      <c r="D33" s="111">
        <v>1225745.1642938319</v>
      </c>
      <c r="E33" s="111">
        <v>32858582.515670061</v>
      </c>
      <c r="F33" s="111">
        <v>11983315.43032237</v>
      </c>
      <c r="G33" s="111">
        <v>4132467.8649561969</v>
      </c>
      <c r="H33" s="111">
        <v>812140.48734736687</v>
      </c>
      <c r="I33" s="111">
        <v>1521128.8042052339</v>
      </c>
      <c r="J33" s="111">
        <v>1862015.0612906769</v>
      </c>
      <c r="K33" s="111">
        <v>2978065.3977908292</v>
      </c>
      <c r="L33" s="111">
        <v>1079769.3827328519</v>
      </c>
      <c r="M33" s="111">
        <v>5293300.22335843</v>
      </c>
      <c r="N33" s="111">
        <v>33716709.040112987</v>
      </c>
      <c r="O33" s="111">
        <v>12227684.420533201</v>
      </c>
      <c r="P33" s="111">
        <v>3909361.794329653</v>
      </c>
      <c r="Q33" s="111">
        <v>1127207.6931051889</v>
      </c>
      <c r="R33" s="111">
        <v>1365699.7259545841</v>
      </c>
      <c r="S33" s="111">
        <v>1928287.5161870981</v>
      </c>
      <c r="T33" s="111">
        <v>2561192.895513115</v>
      </c>
      <c r="U33" s="111">
        <v>882057.66731009982</v>
      </c>
      <c r="V33" s="111">
        <v>1558478.0800687049</v>
      </c>
    </row>
    <row r="34" spans="1:22">
      <c r="A34" s="113" t="s">
        <v>116</v>
      </c>
      <c r="B34" s="111">
        <v>2289594.7288290211</v>
      </c>
      <c r="C34" s="111">
        <v>785956.78524543706</v>
      </c>
      <c r="D34" s="111">
        <v>1161232.2609099459</v>
      </c>
      <c r="E34" s="111">
        <v>31129183.43589795</v>
      </c>
      <c r="F34" s="111">
        <v>11352614.61820014</v>
      </c>
      <c r="G34" s="111">
        <v>3914969.556274293</v>
      </c>
      <c r="H34" s="111">
        <v>769396.25117118971</v>
      </c>
      <c r="I34" s="111">
        <v>1441069.3934575899</v>
      </c>
      <c r="J34" s="111">
        <v>1764014.2685911681</v>
      </c>
      <c r="K34" s="111">
        <v>2812617.320135782</v>
      </c>
      <c r="L34" s="111">
        <v>1019782.194803249</v>
      </c>
      <c r="M34" s="111">
        <v>4999227.9887274057</v>
      </c>
      <c r="N34" s="111">
        <v>31843558.537884481</v>
      </c>
      <c r="O34" s="111">
        <v>11548368.61939247</v>
      </c>
      <c r="P34" s="111">
        <v>3692175.0279780058</v>
      </c>
      <c r="Q34" s="111">
        <v>1064585.043488234</v>
      </c>
      <c r="R34" s="111">
        <v>1289827.5189571071</v>
      </c>
      <c r="S34" s="111">
        <v>1821160.4319544821</v>
      </c>
      <c r="T34" s="111">
        <v>2418904.401317941</v>
      </c>
      <c r="U34" s="111">
        <v>833054.46357064974</v>
      </c>
      <c r="V34" s="111">
        <v>1471895.964509333</v>
      </c>
    </row>
    <row r="35" spans="1:22">
      <c r="A35" s="113" t="s">
        <v>117</v>
      </c>
      <c r="B35" s="111">
        <v>7120342</v>
      </c>
      <c r="C35" s="111">
        <v>4713316</v>
      </c>
    </row>
  </sheetData>
  <mergeCells count="8">
    <mergeCell ref="A30:J30"/>
    <mergeCell ref="A1:J1"/>
    <mergeCell ref="A11:J11"/>
    <mergeCell ref="B14:J14"/>
    <mergeCell ref="K14:V14"/>
    <mergeCell ref="A20:J20"/>
    <mergeCell ref="B23:J23"/>
    <mergeCell ref="K23:V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zoomScale="115" zoomScaleNormal="125" zoomScalePageLayoutView="125" workbookViewId="0">
      <selection activeCell="G22" sqref="G22"/>
    </sheetView>
  </sheetViews>
  <sheetFormatPr baseColWidth="10" defaultRowHeight="16"/>
  <cols>
    <col min="1" max="1" width="35.83203125" style="92" bestFit="1" customWidth="1"/>
    <col min="2" max="4" width="13.6640625" style="92" bestFit="1" customWidth="1"/>
    <col min="5" max="5" width="12.5" style="92" bestFit="1" customWidth="1"/>
    <col min="6" max="6" width="35.5" style="92" bestFit="1" customWidth="1"/>
    <col min="7" max="9" width="13.6640625" style="92" bestFit="1" customWidth="1"/>
    <col min="10" max="10" width="12.33203125" style="92" bestFit="1" customWidth="1"/>
    <col min="11" max="50" width="10.83203125" style="92" customWidth="1"/>
    <col min="51" max="16384" width="10.83203125" style="92"/>
  </cols>
  <sheetData>
    <row r="1" spans="1:10" ht="21" customHeight="1">
      <c r="A1" s="127" t="s">
        <v>3</v>
      </c>
      <c r="B1" s="126"/>
      <c r="C1" s="126"/>
      <c r="D1" s="126"/>
      <c r="F1" s="125" t="s">
        <v>4</v>
      </c>
      <c r="G1" s="126"/>
      <c r="H1" s="126"/>
      <c r="I1" s="126"/>
    </row>
    <row r="2" spans="1:10">
      <c r="A2" s="110"/>
      <c r="F2" s="110"/>
    </row>
    <row r="3" spans="1:10">
      <c r="A3" s="28"/>
      <c r="B3" s="8" t="s">
        <v>21</v>
      </c>
      <c r="C3" s="8" t="s">
        <v>22</v>
      </c>
      <c r="D3" s="8" t="s">
        <v>23</v>
      </c>
      <c r="F3" s="28"/>
      <c r="G3" s="8" t="s">
        <v>21</v>
      </c>
      <c r="H3" s="8" t="s">
        <v>22</v>
      </c>
      <c r="I3" s="8" t="s">
        <v>23</v>
      </c>
    </row>
    <row r="4" spans="1:10" hidden="1">
      <c r="A4" s="31" t="s">
        <v>24</v>
      </c>
      <c r="B4" s="51">
        <v>352000000</v>
      </c>
      <c r="C4" s="51"/>
      <c r="D4" s="51"/>
      <c r="E4" s="51"/>
      <c r="F4" s="31" t="s">
        <v>24</v>
      </c>
      <c r="G4" s="51">
        <v>352000000</v>
      </c>
      <c r="H4" s="51"/>
      <c r="I4" s="51"/>
    </row>
    <row r="5" spans="1:10" hidden="1">
      <c r="A5" s="31"/>
      <c r="B5" s="51"/>
      <c r="C5" s="51"/>
      <c r="D5" s="51"/>
      <c r="E5" s="51"/>
      <c r="F5" s="31"/>
      <c r="G5" s="51"/>
      <c r="H5" s="51"/>
      <c r="I5" s="51"/>
    </row>
    <row r="6" spans="1:10">
      <c r="A6" s="1" t="s">
        <v>25</v>
      </c>
      <c r="D6" s="51"/>
      <c r="E6" s="51"/>
      <c r="F6" s="1" t="s">
        <v>25</v>
      </c>
      <c r="I6" s="51"/>
    </row>
    <row r="7" spans="1:10">
      <c r="A7" s="31" t="s">
        <v>26</v>
      </c>
      <c r="B7" s="51">
        <f>'Wage Scenario Analysis'!E5</f>
        <v>-56801833.321112171</v>
      </c>
      <c r="C7" s="51">
        <f>'Wage Scenario Analysis'!E6</f>
        <v>-51119610.39492663</v>
      </c>
      <c r="D7" s="51">
        <f t="shared" ref="D7:D14" si="0">SUM(B7:C7)</f>
        <v>-107921443.71603879</v>
      </c>
      <c r="E7" s="51"/>
      <c r="F7" s="31" t="s">
        <v>26</v>
      </c>
      <c r="G7" s="51">
        <f>'Wage Scenario Analysis'!F5</f>
        <v>-120546022.90608844</v>
      </c>
      <c r="H7" s="51">
        <f>'Wage Scenario Analysis'!F6</f>
        <v>-137719182.31699201</v>
      </c>
      <c r="I7" s="51">
        <f t="shared" ref="I7:I14" si="1">SUM(G7:H7)</f>
        <v>-258265205.22308046</v>
      </c>
      <c r="J7" s="51"/>
    </row>
    <row r="8" spans="1:10">
      <c r="A8" s="31" t="s">
        <v>27</v>
      </c>
      <c r="B8" s="51">
        <f>'Sales Scenario Analysis'!E5</f>
        <v>-26484689.873610541</v>
      </c>
      <c r="C8" s="51">
        <f>'Sales Scenario Analysis'!E6</f>
        <v>-38316177.775714673</v>
      </c>
      <c r="D8" s="51">
        <f t="shared" si="0"/>
        <v>-64800867.649325214</v>
      </c>
      <c r="E8" s="51"/>
      <c r="F8" s="31" t="s">
        <v>27</v>
      </c>
      <c r="G8" s="51">
        <f>'Sales Scenario Analysis'!F5</f>
        <v>-38190246.157471083</v>
      </c>
      <c r="H8" s="51">
        <f>'Sales Scenario Analysis'!F6</f>
        <v>-64378845.877599247</v>
      </c>
      <c r="I8" s="51">
        <f t="shared" si="1"/>
        <v>-102569092.03507033</v>
      </c>
      <c r="J8" s="3"/>
    </row>
    <row r="9" spans="1:10">
      <c r="A9" s="31" t="s">
        <v>28</v>
      </c>
      <c r="B9" s="51">
        <f>'RTT Scenario Analysis'!E5</f>
        <v>-24372191.860057317</v>
      </c>
      <c r="C9" s="51">
        <f>'RTT Scenario Analysis'!E6</f>
        <v>-25617556.511571545</v>
      </c>
      <c r="D9" s="51">
        <f t="shared" si="0"/>
        <v>-49989748.371628866</v>
      </c>
      <c r="E9" s="51"/>
      <c r="F9" s="31" t="s">
        <v>28</v>
      </c>
      <c r="G9" s="51">
        <f>'RTT Scenario Analysis'!F5</f>
        <v>-24372191.860057317</v>
      </c>
      <c r="H9" s="51">
        <f>'RTT Scenario Analysis'!F6</f>
        <v>-59768570.034714624</v>
      </c>
      <c r="I9" s="51">
        <f t="shared" si="1"/>
        <v>-84140761.894771934</v>
      </c>
      <c r="J9" s="3"/>
    </row>
    <row r="10" spans="1:10">
      <c r="A10" s="31" t="s">
        <v>29</v>
      </c>
      <c r="B10" s="51">
        <f>'Soda Scenario Analysis'!E5</f>
        <v>-5242819.3094313275</v>
      </c>
      <c r="C10" s="51">
        <f>'Soda Scenario Analysis'!E6</f>
        <v>-3225764.0580054</v>
      </c>
      <c r="D10" s="51">
        <f t="shared" si="0"/>
        <v>-8468583.3674367275</v>
      </c>
      <c r="E10" s="51"/>
      <c r="F10" s="31" t="s">
        <v>29</v>
      </c>
      <c r="G10" s="51">
        <f>'Soda Scenario Analysis'!F5</f>
        <v>-10485638.618862662</v>
      </c>
      <c r="H10" s="51">
        <f>'Soda Scenario Analysis'!F6</f>
        <v>-9011299.3392480835</v>
      </c>
      <c r="I10" s="51">
        <f t="shared" si="1"/>
        <v>-19496937.958110746</v>
      </c>
      <c r="J10" s="3"/>
    </row>
    <row r="11" spans="1:10">
      <c r="A11" s="31" t="s">
        <v>30</v>
      </c>
      <c r="B11" s="51">
        <f>'Amusement Scenario Analysis'!E5</f>
        <v>-4473509.7762431009</v>
      </c>
      <c r="C11" s="51">
        <f>'Amusement Scenario Analysis'!E6</f>
        <v>-6778299.9107023496</v>
      </c>
      <c r="D11" s="51">
        <f t="shared" si="0"/>
        <v>-11251809.68694545</v>
      </c>
      <c r="E11" s="51"/>
      <c r="F11" s="31" t="s">
        <v>30</v>
      </c>
      <c r="G11" s="51">
        <f>'Amusement Scenario Analysis'!F5</f>
        <v>-5751655.4265982723</v>
      </c>
      <c r="H11" s="51">
        <f>'Amusement Scenario Analysis'!F6</f>
        <v>-9133279.6454666536</v>
      </c>
      <c r="I11" s="51">
        <f t="shared" si="1"/>
        <v>-14884935.072064925</v>
      </c>
      <c r="J11" s="3"/>
    </row>
    <row r="12" spans="1:10">
      <c r="A12" s="31" t="s">
        <v>31</v>
      </c>
      <c r="B12" s="51">
        <f>'NPT Scenario Analysis'!E5</f>
        <v>-47079803.360152446</v>
      </c>
      <c r="C12" s="51">
        <f>'NPT Scenario Analysis'!E6</f>
        <v>37467702.703691751</v>
      </c>
      <c r="D12" s="51">
        <f t="shared" si="0"/>
        <v>-9612100.656460695</v>
      </c>
      <c r="E12" s="51"/>
      <c r="F12" s="31" t="s">
        <v>31</v>
      </c>
      <c r="G12" s="51">
        <f>'NPT Scenario Analysis'!F5</f>
        <v>-47315180.236540467</v>
      </c>
      <c r="H12" s="51">
        <f>'NPT Scenario Analysis'!F6</f>
        <v>31380139.493555605</v>
      </c>
      <c r="I12" s="51">
        <f t="shared" si="1"/>
        <v>-15935040.742984861</v>
      </c>
      <c r="J12" s="3"/>
    </row>
    <row r="13" spans="1:10">
      <c r="A13" s="31" t="s">
        <v>14</v>
      </c>
      <c r="B13" s="51">
        <f>'Parking Scenario Analysis'!E5</f>
        <v>-8011539.20442273</v>
      </c>
      <c r="C13" s="51">
        <f>'Parking Scenario Analysis'!E6</f>
        <v>-9066247.2580230124</v>
      </c>
      <c r="D13" s="51">
        <f t="shared" si="0"/>
        <v>-17077786.462445743</v>
      </c>
      <c r="E13" s="51"/>
      <c r="F13" s="31" t="s">
        <v>14</v>
      </c>
      <c r="G13" s="51">
        <f>'Parking Scenario Analysis'!F5</f>
        <v>-13352565.340704547</v>
      </c>
      <c r="H13" s="51">
        <f>'Parking Scenario Analysis'!F6</f>
        <v>-15429914.805213079</v>
      </c>
      <c r="I13" s="51">
        <f t="shared" si="1"/>
        <v>-28782480.145917624</v>
      </c>
      <c r="J13" s="3"/>
    </row>
    <row r="14" spans="1:10" ht="17" customHeight="1" thickBot="1">
      <c r="A14" s="27" t="s">
        <v>32</v>
      </c>
      <c r="B14" s="26">
        <f>'BIRT Scenario Analysis'!E5</f>
        <v>-368224404.45911747</v>
      </c>
      <c r="C14" s="26">
        <f>'BIRT Scenario Analysis'!E6</f>
        <v>293743192.97417009</v>
      </c>
      <c r="D14" s="26">
        <f t="shared" si="0"/>
        <v>-74481211.484947383</v>
      </c>
      <c r="E14" s="51"/>
      <c r="F14" s="27" t="s">
        <v>32</v>
      </c>
      <c r="G14" s="26">
        <f>'BIRT Scenario Analysis'!F5</f>
        <v>-369790914.42217463</v>
      </c>
      <c r="H14" s="26">
        <f>'BIRT Scenario Analysis'!F6</f>
        <v>246662048.24936712</v>
      </c>
      <c r="I14" s="26">
        <f t="shared" si="1"/>
        <v>-123128866.17280751</v>
      </c>
      <c r="J14" s="3"/>
    </row>
    <row r="15" spans="1:10" ht="17" customHeight="1" thickTop="1">
      <c r="A15" s="1" t="s">
        <v>6</v>
      </c>
      <c r="B15" s="53">
        <f>SUM(B7:B14)</f>
        <v>-540690791.16414714</v>
      </c>
      <c r="C15" s="53">
        <f>SUM(C7:C14)</f>
        <v>197087239.76891822</v>
      </c>
      <c r="D15" s="53">
        <f>SUM(D7:D14)</f>
        <v>-343603551.39522892</v>
      </c>
      <c r="E15" s="51"/>
      <c r="F15" s="1" t="s">
        <v>6</v>
      </c>
      <c r="G15" s="53">
        <f>SUM(G7:G14)</f>
        <v>-629804414.96849751</v>
      </c>
      <c r="H15" s="53">
        <f>SUM(H7:H14)</f>
        <v>-17398904.276310921</v>
      </c>
      <c r="I15" s="53">
        <f>SUM(I7:I14)</f>
        <v>-647203319.24480844</v>
      </c>
      <c r="J15" s="3"/>
    </row>
    <row r="16" spans="1:10">
      <c r="B16" s="51"/>
      <c r="C16" s="51"/>
      <c r="D16" s="51"/>
      <c r="E16" s="51"/>
      <c r="G16" s="51"/>
      <c r="H16" s="51"/>
      <c r="I16" s="51"/>
    </row>
    <row r="17" spans="1:9">
      <c r="A17" s="52"/>
      <c r="B17" s="51"/>
      <c r="C17" s="51"/>
      <c r="D17" s="51"/>
      <c r="E17" s="51"/>
      <c r="F17" s="52"/>
      <c r="G17" s="51"/>
      <c r="H17" s="51"/>
      <c r="I17" s="51"/>
    </row>
    <row r="18" spans="1:9">
      <c r="B18" s="51"/>
      <c r="C18" s="51"/>
      <c r="D18" s="51"/>
      <c r="E18" s="51"/>
      <c r="G18" s="51"/>
      <c r="H18" s="51"/>
      <c r="I18" s="51"/>
    </row>
    <row r="19" spans="1:9">
      <c r="B19" s="51"/>
      <c r="C19" s="51"/>
      <c r="D19" s="51"/>
      <c r="E19" s="51"/>
      <c r="G19" s="51"/>
      <c r="H19" s="51"/>
      <c r="I19" s="51"/>
    </row>
    <row r="20" spans="1:9" ht="17" customHeight="1">
      <c r="B20" s="51"/>
      <c r="C20" s="51"/>
      <c r="D20" s="51"/>
      <c r="E20" s="51"/>
      <c r="G20" s="51"/>
      <c r="H20" s="51"/>
      <c r="I20" s="51"/>
    </row>
    <row r="21" spans="1:9" ht="17" customHeight="1">
      <c r="A21" s="52"/>
      <c r="B21" s="53"/>
      <c r="C21" s="53"/>
      <c r="D21" s="51"/>
      <c r="E21" s="51"/>
      <c r="F21" s="52"/>
      <c r="G21" s="53"/>
      <c r="H21" s="53"/>
      <c r="I21" s="51"/>
    </row>
    <row r="22" spans="1:9">
      <c r="B22" s="51"/>
      <c r="C22" s="51"/>
      <c r="D22" s="51"/>
      <c r="E22" s="51"/>
      <c r="G22" s="51"/>
      <c r="H22" s="51"/>
      <c r="I22" s="51"/>
    </row>
    <row r="23" spans="1:9">
      <c r="B23" s="53"/>
      <c r="C23" s="53"/>
      <c r="D23" s="51"/>
      <c r="E23" s="51"/>
      <c r="F23" s="52"/>
      <c r="G23" s="53"/>
      <c r="H23" s="53"/>
      <c r="I23" s="51"/>
    </row>
    <row r="24" spans="1:9">
      <c r="B24" s="51"/>
      <c r="C24" s="51"/>
      <c r="D24" s="51"/>
      <c r="E24" s="51"/>
      <c r="G24" s="51"/>
      <c r="H24" s="51"/>
      <c r="I24" s="51"/>
    </row>
    <row r="25" spans="1:9">
      <c r="A25" s="52"/>
      <c r="B25" s="53"/>
      <c r="C25" s="53"/>
      <c r="D25" s="51"/>
      <c r="E25" s="51"/>
      <c r="F25" s="52"/>
      <c r="G25" s="53"/>
      <c r="H25" s="53"/>
      <c r="I25" s="51"/>
    </row>
    <row r="26" spans="1:9">
      <c r="B26" s="51"/>
      <c r="C26" s="51"/>
      <c r="D26" s="51"/>
      <c r="E26" s="51"/>
      <c r="G26" s="51"/>
      <c r="H26" s="51"/>
      <c r="I26" s="51"/>
    </row>
    <row r="27" spans="1:9">
      <c r="B27" s="51"/>
      <c r="C27" s="51"/>
      <c r="D27" s="51"/>
      <c r="E27" s="51"/>
      <c r="G27" s="51"/>
      <c r="H27" s="51"/>
      <c r="I27" s="51"/>
    </row>
    <row r="28" spans="1:9">
      <c r="A28" s="52"/>
      <c r="B28" s="53"/>
      <c r="C28" s="53"/>
      <c r="D28" s="51"/>
      <c r="E28" s="51"/>
      <c r="F28" s="52"/>
      <c r="G28" s="53"/>
      <c r="H28" s="53"/>
      <c r="I28" s="51"/>
    </row>
    <row r="29" spans="1:9">
      <c r="B29" s="51"/>
      <c r="C29" s="51"/>
      <c r="D29" s="51"/>
      <c r="E29" s="51"/>
      <c r="F29" s="51"/>
      <c r="G29" s="51"/>
    </row>
  </sheetData>
  <mergeCells count="2">
    <mergeCell ref="F1:I1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89"/>
  <sheetViews>
    <sheetView workbookViewId="0">
      <selection activeCell="G18" sqref="G18"/>
    </sheetView>
  </sheetViews>
  <sheetFormatPr baseColWidth="10" defaultRowHeight="16"/>
  <cols>
    <col min="1" max="1" width="48.83203125" style="92" bestFit="1" customWidth="1"/>
    <col min="2" max="2" width="8" style="93" bestFit="1" customWidth="1"/>
    <col min="3" max="3" width="8.83203125" style="92" bestFit="1" customWidth="1"/>
    <col min="4" max="9" width="8" style="92" bestFit="1" customWidth="1"/>
    <col min="10" max="10" width="10.83203125" style="92" customWidth="1"/>
    <col min="11" max="11" width="48.83203125" style="92" bestFit="1" customWidth="1"/>
    <col min="12" max="12" width="8" style="92" bestFit="1" customWidth="1"/>
    <col min="13" max="13" width="8.83203125" style="92" bestFit="1" customWidth="1"/>
    <col min="14" max="19" width="8" style="92" bestFit="1" customWidth="1"/>
    <col min="20" max="35" width="10.83203125" style="92" customWidth="1"/>
    <col min="36" max="16384" width="10.83203125" style="92"/>
  </cols>
  <sheetData>
    <row r="1" spans="1:19" ht="26" customHeight="1">
      <c r="A1" s="128" t="s">
        <v>3</v>
      </c>
      <c r="B1" s="129"/>
      <c r="C1" s="126"/>
      <c r="D1" s="126"/>
      <c r="E1" s="126"/>
      <c r="F1" s="126"/>
      <c r="G1" s="126"/>
      <c r="H1" s="126"/>
      <c r="K1" s="130" t="s">
        <v>4</v>
      </c>
      <c r="L1" s="126"/>
      <c r="M1" s="126"/>
      <c r="N1" s="126"/>
      <c r="O1" s="126"/>
      <c r="P1" s="126"/>
      <c r="Q1" s="126"/>
      <c r="R1" s="126"/>
    </row>
    <row r="2" spans="1:19">
      <c r="A2" s="43"/>
      <c r="C2" s="93"/>
      <c r="D2" s="93"/>
      <c r="G2" s="93"/>
      <c r="H2" s="93"/>
      <c r="I2" s="93"/>
      <c r="K2" s="43"/>
    </row>
    <row r="3" spans="1:19">
      <c r="A3" s="43"/>
      <c r="I3" s="42"/>
      <c r="K3" s="43"/>
      <c r="S3" s="43"/>
    </row>
    <row r="4" spans="1:19" ht="20" customHeight="1">
      <c r="A4" s="36" t="s">
        <v>33</v>
      </c>
      <c r="B4" s="35"/>
      <c r="C4" s="40"/>
      <c r="D4" s="40"/>
      <c r="E4" s="40"/>
      <c r="F4" s="40"/>
      <c r="G4" s="40"/>
      <c r="H4" s="40"/>
      <c r="I4" s="40"/>
      <c r="K4" s="37" t="s">
        <v>33</v>
      </c>
      <c r="L4" s="43"/>
      <c r="M4" s="40"/>
      <c r="N4" s="40"/>
      <c r="O4" s="40"/>
      <c r="P4" s="40"/>
      <c r="Q4" s="40"/>
      <c r="R4" s="40"/>
      <c r="S4" s="40"/>
    </row>
    <row r="5" spans="1:19">
      <c r="A5" s="113" t="s">
        <v>34</v>
      </c>
      <c r="B5" s="38" t="s">
        <v>35</v>
      </c>
      <c r="C5" s="46" t="s">
        <v>36</v>
      </c>
      <c r="D5" s="47" t="s">
        <v>37</v>
      </c>
      <c r="E5" s="48" t="s">
        <v>38</v>
      </c>
      <c r="F5" s="48" t="s">
        <v>39</v>
      </c>
      <c r="G5" s="46" t="s">
        <v>40</v>
      </c>
      <c r="H5" s="46" t="s">
        <v>41</v>
      </c>
      <c r="I5" s="40"/>
      <c r="K5" s="113" t="s">
        <v>34</v>
      </c>
      <c r="L5" s="38" t="s">
        <v>35</v>
      </c>
      <c r="M5" s="46" t="s">
        <v>36</v>
      </c>
      <c r="N5" s="47" t="s">
        <v>37</v>
      </c>
      <c r="O5" s="48" t="s">
        <v>38</v>
      </c>
      <c r="P5" s="48" t="s">
        <v>39</v>
      </c>
      <c r="Q5" s="46" t="s">
        <v>40</v>
      </c>
      <c r="R5" s="46" t="s">
        <v>41</v>
      </c>
      <c r="S5" s="40"/>
    </row>
    <row r="6" spans="1:19">
      <c r="A6" s="113" t="s">
        <v>42</v>
      </c>
      <c r="B6" s="40">
        <v>0.22896024026830339</v>
      </c>
      <c r="C6" s="40">
        <v>0.13212328999560621</v>
      </c>
      <c r="D6" s="40">
        <v>8.180954771938731E-2</v>
      </c>
      <c r="E6" s="40">
        <v>5.0263761658939643E-2</v>
      </c>
      <c r="F6" s="40">
        <v>3.081743184556018E-2</v>
      </c>
      <c r="G6" s="40">
        <v>1.8856863907939721E-2</v>
      </c>
      <c r="H6" s="40">
        <v>1.162775172215136E-2</v>
      </c>
      <c r="I6" s="40"/>
      <c r="K6" s="113" t="s">
        <v>42</v>
      </c>
      <c r="L6" s="40">
        <v>0.5</v>
      </c>
      <c r="M6" s="40">
        <v>0.33004782149418482</v>
      </c>
      <c r="N6" s="40">
        <v>0.2418787491660119</v>
      </c>
      <c r="O6" s="40">
        <v>0.17635822212438351</v>
      </c>
      <c r="P6" s="40">
        <v>0.12844921148433491</v>
      </c>
      <c r="Q6" s="40">
        <v>9.3414199200897441E-2</v>
      </c>
      <c r="R6" s="40">
        <v>6.827852900133613E-2</v>
      </c>
      <c r="S6" s="40"/>
    </row>
    <row r="7" spans="1:19">
      <c r="A7" s="113" t="s">
        <v>43</v>
      </c>
      <c r="B7" s="40">
        <v>4.3364987649396558E-2</v>
      </c>
      <c r="C7" s="40">
        <v>1.6374663215255051E-2</v>
      </c>
      <c r="D7" s="40">
        <v>7.0053846995337121E-3</v>
      </c>
      <c r="E7" s="40">
        <v>2.95806713490121E-3</v>
      </c>
      <c r="F7" s="40">
        <v>1.243143493608212E-3</v>
      </c>
      <c r="G7" s="40">
        <v>5.2151931168686883E-4</v>
      </c>
      <c r="H7" s="40">
        <v>2.214762631912448E-4</v>
      </c>
      <c r="I7" s="40"/>
      <c r="K7" s="113" t="s">
        <v>43</v>
      </c>
      <c r="L7" s="40">
        <v>9.9999999999999978E-2</v>
      </c>
      <c r="M7" s="40">
        <v>4.1876793820228353E-2</v>
      </c>
      <c r="N7" s="40">
        <v>2.167318950989849E-2</v>
      </c>
      <c r="O7" s="40">
        <v>1.110141879873161E-2</v>
      </c>
      <c r="P7" s="40">
        <v>5.6690178989947659E-3</v>
      </c>
      <c r="Q7" s="40">
        <v>2.8896266562464801E-3</v>
      </c>
      <c r="R7" s="40">
        <v>1.4870991572627501E-3</v>
      </c>
      <c r="S7" s="40"/>
    </row>
    <row r="8" spans="1:19">
      <c r="A8" s="113" t="s">
        <v>44</v>
      </c>
      <c r="B8" s="40">
        <v>8.6712541564100687E-2</v>
      </c>
      <c r="C8" s="40">
        <v>3.2710079743990761E-2</v>
      </c>
      <c r="D8" s="40">
        <v>1.401077787299876E-2</v>
      </c>
      <c r="E8" s="40">
        <v>5.9182433931054268E-3</v>
      </c>
      <c r="F8" s="40">
        <v>2.4865111020647701E-3</v>
      </c>
      <c r="G8" s="40">
        <v>1.0426348032969159E-3</v>
      </c>
      <c r="H8" s="40">
        <v>4.4307223328465822E-4</v>
      </c>
      <c r="I8" s="40"/>
      <c r="K8" s="113" t="s">
        <v>44</v>
      </c>
      <c r="L8" s="40">
        <v>0.2</v>
      </c>
      <c r="M8" s="40">
        <v>8.3676562530789256E-2</v>
      </c>
      <c r="N8" s="40">
        <v>4.3346833753883929E-2</v>
      </c>
      <c r="O8" s="40">
        <v>2.220899227997852E-2</v>
      </c>
      <c r="P8" s="40">
        <v>1.1338926581001E-2</v>
      </c>
      <c r="Q8" s="40">
        <v>5.7775568000071331E-3</v>
      </c>
      <c r="R8" s="40">
        <v>2.97484023788952E-3</v>
      </c>
      <c r="S8" s="40"/>
    </row>
    <row r="9" spans="1:19">
      <c r="A9" s="113" t="s">
        <v>45</v>
      </c>
      <c r="B9" s="40">
        <v>8.6720409619320815E-2</v>
      </c>
      <c r="C9" s="40">
        <v>3.2737033814277387E-2</v>
      </c>
      <c r="D9" s="40">
        <v>1.4005176546522341E-2</v>
      </c>
      <c r="E9" s="40">
        <v>5.9158901385218954E-3</v>
      </c>
      <c r="F9" s="40">
        <v>2.486276738988713E-3</v>
      </c>
      <c r="G9" s="40">
        <v>1.042940697272954E-3</v>
      </c>
      <c r="H9" s="40">
        <v>4.4291801668594483E-4</v>
      </c>
      <c r="I9" s="40"/>
      <c r="K9" s="113" t="s">
        <v>45</v>
      </c>
      <c r="L9" s="40">
        <v>0.19999999999999979</v>
      </c>
      <c r="M9" s="40">
        <v>8.3729070218185542E-2</v>
      </c>
      <c r="N9" s="40">
        <v>4.3332993233680561E-2</v>
      </c>
      <c r="O9" s="40">
        <v>2.2202138740094909E-2</v>
      </c>
      <c r="P9" s="40">
        <v>1.1338034718922139E-2</v>
      </c>
      <c r="Q9" s="40">
        <v>5.7788259541670106E-3</v>
      </c>
      <c r="R9" s="40">
        <v>2.9740169990885019E-3</v>
      </c>
      <c r="S9" s="40"/>
    </row>
    <row r="10" spans="1:19">
      <c r="A10" s="113" t="s">
        <v>46</v>
      </c>
      <c r="B10" s="40">
        <v>2.6047177568218172E-2</v>
      </c>
      <c r="C10" s="40">
        <v>9.8437106347416536E-3</v>
      </c>
      <c r="D10" s="40">
        <v>4.1984377243675652E-3</v>
      </c>
      <c r="E10" s="40">
        <v>1.7771477455034159E-3</v>
      </c>
      <c r="F10" s="40">
        <v>7.4635539217970948E-4</v>
      </c>
      <c r="G10" s="40">
        <v>3.1316843951367801E-4</v>
      </c>
      <c r="H10" s="40">
        <v>1.3281561959288529E-4</v>
      </c>
      <c r="I10" s="40"/>
      <c r="K10" s="113" t="s">
        <v>46</v>
      </c>
      <c r="L10" s="40">
        <v>5.0000000000000037E-2</v>
      </c>
      <c r="M10" s="40">
        <v>2.0969629116419419E-2</v>
      </c>
      <c r="N10" s="40">
        <v>1.0826855383107349E-2</v>
      </c>
      <c r="O10" s="40">
        <v>5.556308053776271E-3</v>
      </c>
      <c r="P10" s="40">
        <v>2.835902553102176E-3</v>
      </c>
      <c r="Q10" s="40">
        <v>1.4457308568530669E-3</v>
      </c>
      <c r="R10" s="40">
        <v>7.4323859797520431E-4</v>
      </c>
      <c r="S10" s="40"/>
    </row>
    <row r="11" spans="1:19">
      <c r="A11" s="113" t="s">
        <v>47</v>
      </c>
      <c r="B11" s="40">
        <v>8.6715493235171581E-2</v>
      </c>
      <c r="C11" s="40">
        <v>3.2733746305629752E-2</v>
      </c>
      <c r="D11" s="40">
        <v>1.400088921685372E-2</v>
      </c>
      <c r="E11" s="40">
        <v>5.915132925305655E-3</v>
      </c>
      <c r="F11" s="40">
        <v>2.486446425962185E-3</v>
      </c>
      <c r="G11" s="40">
        <v>1.042882212533458E-3</v>
      </c>
      <c r="H11" s="40">
        <v>4.4290634996313472E-4</v>
      </c>
      <c r="I11" s="40"/>
      <c r="K11" s="113" t="s">
        <v>47</v>
      </c>
      <c r="L11" s="40">
        <v>0.19999999999999979</v>
      </c>
      <c r="M11" s="40">
        <v>8.3722640260206371E-2</v>
      </c>
      <c r="N11" s="40">
        <v>4.3322750992247028E-2</v>
      </c>
      <c r="O11" s="40">
        <v>2.2199910759154728E-2</v>
      </c>
      <c r="P11" s="40">
        <v>1.133864735583145E-2</v>
      </c>
      <c r="Q11" s="40">
        <v>5.778571335842142E-3</v>
      </c>
      <c r="R11" s="40">
        <v>2.97394971923215E-3</v>
      </c>
      <c r="S11" s="40"/>
    </row>
    <row r="12" spans="1:19">
      <c r="A12" s="113" t="s">
        <v>48</v>
      </c>
      <c r="B12" s="40">
        <v>0.22902235260799381</v>
      </c>
      <c r="C12" s="40">
        <v>0.13233146998475409</v>
      </c>
      <c r="D12" s="40">
        <v>8.1764919085375198E-2</v>
      </c>
      <c r="E12" s="40">
        <v>5.0295314125002988E-2</v>
      </c>
      <c r="F12" s="40">
        <v>3.0816724082874721E-2</v>
      </c>
      <c r="G12" s="40">
        <v>1.886815428007704E-2</v>
      </c>
      <c r="H12" s="40">
        <v>1.1621222812668971E-2</v>
      </c>
      <c r="I12" s="40"/>
      <c r="K12" s="113" t="s">
        <v>48</v>
      </c>
      <c r="L12" s="40">
        <v>0.5</v>
      </c>
      <c r="M12" s="40">
        <v>0.33038125939370577</v>
      </c>
      <c r="N12" s="40">
        <v>0.24178954020540391</v>
      </c>
      <c r="O12" s="40">
        <v>0.176430239581681</v>
      </c>
      <c r="P12" s="40">
        <v>0.12844649536782149</v>
      </c>
      <c r="Q12" s="40">
        <v>9.3449931606304437E-2</v>
      </c>
      <c r="R12" s="40">
        <v>6.825329452003992E-2</v>
      </c>
      <c r="S12" s="40"/>
    </row>
    <row r="13" spans="1:19">
      <c r="A13" s="113" t="s">
        <v>49</v>
      </c>
      <c r="B13" s="40">
        <v>4.330795358322137E-2</v>
      </c>
      <c r="C13" s="40">
        <v>1.6334099234660782E-2</v>
      </c>
      <c r="D13" s="40">
        <v>7.0066473288284969E-3</v>
      </c>
      <c r="E13" s="40">
        <v>2.9532913222712902E-3</v>
      </c>
      <c r="F13" s="40">
        <v>1.242399085475854E-3</v>
      </c>
      <c r="G13" s="40">
        <v>5.2100406653499132E-4</v>
      </c>
      <c r="H13" s="40">
        <v>2.215041233899484E-4</v>
      </c>
      <c r="I13" s="40"/>
      <c r="K13" s="113" t="s">
        <v>49</v>
      </c>
      <c r="L13" s="40">
        <v>9.9999999999999978E-2</v>
      </c>
      <c r="M13" s="40">
        <v>4.1795766372010879E-2</v>
      </c>
      <c r="N13" s="40">
        <v>2.1676385977426601E-2</v>
      </c>
      <c r="O13" s="40">
        <v>1.1087541053361179E-2</v>
      </c>
      <c r="P13" s="40">
        <v>5.6663727327779254E-3</v>
      </c>
      <c r="Q13" s="40">
        <v>2.887389752294967E-3</v>
      </c>
      <c r="R13" s="40">
        <v>1.4872488956674259E-3</v>
      </c>
      <c r="S13" s="40"/>
    </row>
    <row r="14" spans="1:19">
      <c r="A14" s="113" t="s">
        <v>50</v>
      </c>
      <c r="B14" s="40">
        <v>0.12982711965777749</v>
      </c>
      <c r="C14" s="40">
        <v>4.8997010501688698E-2</v>
      </c>
      <c r="D14" s="40">
        <v>2.1007035792289019E-2</v>
      </c>
      <c r="E14" s="40">
        <v>8.8562905047548934E-3</v>
      </c>
      <c r="F14" s="40">
        <v>3.7247780299662909E-3</v>
      </c>
      <c r="G14" s="40">
        <v>1.5626672525208549E-3</v>
      </c>
      <c r="H14" s="40">
        <v>6.6420632773023236E-4</v>
      </c>
      <c r="I14" s="40"/>
      <c r="K14" s="113" t="s">
        <v>50</v>
      </c>
      <c r="L14" s="40">
        <v>0.3</v>
      </c>
      <c r="M14" s="40">
        <v>0.12537666971120201</v>
      </c>
      <c r="N14" s="40">
        <v>6.4997659269647734E-2</v>
      </c>
      <c r="O14" s="40">
        <v>3.3252141360483489E-2</v>
      </c>
      <c r="P14" s="40">
        <v>1.699041786537403E-2</v>
      </c>
      <c r="Q14" s="40">
        <v>8.6606635893349271E-3</v>
      </c>
      <c r="R14" s="40">
        <v>4.4601270480516542E-3</v>
      </c>
      <c r="S14" s="40"/>
    </row>
    <row r="15" spans="1:19">
      <c r="A15" s="113" t="s">
        <v>51</v>
      </c>
      <c r="B15" s="40">
        <v>0.13016376514229189</v>
      </c>
      <c r="C15" s="40">
        <v>4.914744446794983E-2</v>
      </c>
      <c r="D15" s="40">
        <v>2.099648039390312E-2</v>
      </c>
      <c r="E15" s="40">
        <v>8.8831737143906242E-3</v>
      </c>
      <c r="F15" s="40">
        <v>3.7307492220559619E-3</v>
      </c>
      <c r="G15" s="40">
        <v>1.5649921387531629E-3</v>
      </c>
      <c r="H15" s="40">
        <v>6.6428996762368797E-4</v>
      </c>
      <c r="I15" s="40"/>
      <c r="K15" s="113" t="s">
        <v>51</v>
      </c>
      <c r="L15" s="40">
        <v>0.3</v>
      </c>
      <c r="M15" s="40">
        <v>0.12567763202766991</v>
      </c>
      <c r="N15" s="40">
        <v>6.4972184543070632E-2</v>
      </c>
      <c r="O15" s="40">
        <v>3.3330365364881431E-2</v>
      </c>
      <c r="P15" s="40">
        <v>1.7011859334528201E-2</v>
      </c>
      <c r="Q15" s="40">
        <v>8.6707720808911759E-3</v>
      </c>
      <c r="R15" s="40">
        <v>4.4605598894660306E-3</v>
      </c>
      <c r="S15" s="40"/>
    </row>
    <row r="16" spans="1:19">
      <c r="A16" s="113" t="s">
        <v>52</v>
      </c>
      <c r="B16" s="40">
        <v>4.3350183361578247E-2</v>
      </c>
      <c r="C16" s="40">
        <v>1.6358407727578021E-2</v>
      </c>
      <c r="D16" s="40">
        <v>7.002005946256995E-3</v>
      </c>
      <c r="E16" s="40">
        <v>2.9563267621627309E-3</v>
      </c>
      <c r="F16" s="40">
        <v>1.2431648768972401E-3</v>
      </c>
      <c r="G16" s="40">
        <v>5.2134266739123358E-4</v>
      </c>
      <c r="H16" s="40">
        <v>2.2149259893022849E-4</v>
      </c>
      <c r="I16" s="40"/>
      <c r="K16" s="113" t="s">
        <v>52</v>
      </c>
      <c r="L16" s="40">
        <v>0.1000000000000002</v>
      </c>
      <c r="M16" s="40">
        <v>4.1844592635604798E-2</v>
      </c>
      <c r="N16" s="40">
        <v>2.166525619040793E-2</v>
      </c>
      <c r="O16" s="40">
        <v>1.1096341914625271E-2</v>
      </c>
      <c r="P16" s="40">
        <v>5.6691243309087147E-3</v>
      </c>
      <c r="Q16" s="40">
        <v>2.8888655359698978E-3</v>
      </c>
      <c r="R16" s="40">
        <v>1.4871845616234449E-3</v>
      </c>
      <c r="S16" s="40"/>
    </row>
    <row r="17" spans="1:19">
      <c r="A17" s="113" t="s">
        <v>53</v>
      </c>
      <c r="B17" s="40">
        <v>4.3329536724995073E-2</v>
      </c>
      <c r="C17" s="40">
        <v>1.6353295827459369E-2</v>
      </c>
      <c r="D17" s="40">
        <v>7.0068492222791212E-3</v>
      </c>
      <c r="E17" s="40">
        <v>2.9544388926816541E-3</v>
      </c>
      <c r="F17" s="40">
        <v>1.242748694905371E-3</v>
      </c>
      <c r="G17" s="40">
        <v>5.2125964717086859E-4</v>
      </c>
      <c r="H17" s="40">
        <v>2.2150601821047111E-4</v>
      </c>
      <c r="I17" s="40"/>
      <c r="K17" s="113" t="s">
        <v>53</v>
      </c>
      <c r="L17" s="40">
        <v>9.9999999999999867E-2</v>
      </c>
      <c r="M17" s="40">
        <v>4.1834082261689831E-2</v>
      </c>
      <c r="N17" s="40">
        <v>2.1676838187614681E-2</v>
      </c>
      <c r="O17" s="40">
        <v>1.109086515745039E-2</v>
      </c>
      <c r="P17" s="40">
        <v>5.6676097588619356E-3</v>
      </c>
      <c r="Q17" s="40">
        <v>2.8884967563868051E-3</v>
      </c>
      <c r="R17" s="40">
        <v>1.487257383753549E-3</v>
      </c>
      <c r="S17" s="40"/>
    </row>
    <row r="18" spans="1:19">
      <c r="A18" s="113" t="s">
        <v>54</v>
      </c>
      <c r="B18" s="40">
        <v>4.3281993765669553E-2</v>
      </c>
      <c r="C18" s="40">
        <v>1.6332854783243419E-2</v>
      </c>
      <c r="D18" s="40">
        <v>7.0007572941342966E-3</v>
      </c>
      <c r="E18" s="40">
        <v>2.9518587974702859E-3</v>
      </c>
      <c r="F18" s="40">
        <v>1.241918274524245E-3</v>
      </c>
      <c r="G18" s="40">
        <v>5.2092553987692636E-4</v>
      </c>
      <c r="H18" s="40">
        <v>2.2139070060234189E-4</v>
      </c>
      <c r="I18" s="40"/>
      <c r="K18" s="113" t="s">
        <v>54</v>
      </c>
      <c r="L18" s="40">
        <v>9.9999999999999978E-2</v>
      </c>
      <c r="M18" s="40">
        <v>4.1792801755141329E-2</v>
      </c>
      <c r="N18" s="40">
        <v>2.1661980338961939E-2</v>
      </c>
      <c r="O18" s="40">
        <v>1.1083372483140289E-2</v>
      </c>
      <c r="P18" s="40">
        <v>5.6646328789196074E-3</v>
      </c>
      <c r="Q18" s="40">
        <v>2.8870253293326038E-3</v>
      </c>
      <c r="R18" s="40">
        <v>1.486643351209072E-3</v>
      </c>
      <c r="S18" s="40"/>
    </row>
    <row r="19" spans="1:19">
      <c r="A19" s="113" t="s">
        <v>55</v>
      </c>
      <c r="B19" s="40">
        <v>4.3334661820189753E-2</v>
      </c>
      <c r="C19" s="40">
        <v>1.6359061416974519E-2</v>
      </c>
      <c r="D19" s="40">
        <v>6.9987225473175929E-3</v>
      </c>
      <c r="E19" s="40">
        <v>2.9553817803124049E-3</v>
      </c>
      <c r="F19" s="40">
        <v>1.242715520594295E-3</v>
      </c>
      <c r="G19" s="40">
        <v>5.2128585458621757E-4</v>
      </c>
      <c r="H19" s="40">
        <v>2.213959881885996E-4</v>
      </c>
      <c r="I19" s="40"/>
      <c r="K19" s="113" t="s">
        <v>55</v>
      </c>
      <c r="L19" s="40">
        <v>0.1000000000000001</v>
      </c>
      <c r="M19" s="40">
        <v>4.1845505702524877E-2</v>
      </c>
      <c r="N19" s="40">
        <v>2.1657157770865739E-2</v>
      </c>
      <c r="O19" s="40">
        <v>1.1093591425205499E-2</v>
      </c>
      <c r="P19" s="40">
        <v>5.667494213462243E-3</v>
      </c>
      <c r="Q19" s="40">
        <v>2.888601552326953E-3</v>
      </c>
      <c r="R19" s="40">
        <v>1.486671942563911E-3</v>
      </c>
      <c r="S19" s="40"/>
    </row>
    <row r="20" spans="1:19">
      <c r="A20" s="113" t="s">
        <v>56</v>
      </c>
      <c r="B20" s="40">
        <v>0.6411950889713075</v>
      </c>
      <c r="C20" s="40">
        <v>0.37016551864034808</v>
      </c>
      <c r="D20" s="40">
        <v>0.22905307216062551</v>
      </c>
      <c r="E20" s="40">
        <v>0.14077646910160349</v>
      </c>
      <c r="F20" s="40">
        <v>8.6289015756740639E-2</v>
      </c>
      <c r="G20" s="40">
        <v>5.2810724085175509E-2</v>
      </c>
      <c r="H20" s="40">
        <v>3.2552005021598829E-2</v>
      </c>
      <c r="I20" s="40"/>
      <c r="K20" s="113" t="s">
        <v>56</v>
      </c>
      <c r="L20" s="40">
        <v>0.9</v>
      </c>
      <c r="M20" s="40">
        <v>0.59431229106224603</v>
      </c>
      <c r="N20" s="40">
        <v>0.43536243848808148</v>
      </c>
      <c r="O20" s="40">
        <v>0.31750047912629797</v>
      </c>
      <c r="P20" s="40">
        <v>0.23120837186626031</v>
      </c>
      <c r="Q20" s="40">
        <v>0.1681688875941787</v>
      </c>
      <c r="R20" s="40">
        <v>0.12288721201519449</v>
      </c>
      <c r="S20" s="40"/>
    </row>
    <row r="21" spans="1:19">
      <c r="A21" s="113" t="s">
        <v>57</v>
      </c>
      <c r="B21" s="40">
        <v>0.22888128356755949</v>
      </c>
      <c r="C21" s="40">
        <v>0.1321424942014485</v>
      </c>
      <c r="D21" s="40">
        <v>8.1804318697845435E-2</v>
      </c>
      <c r="E21" s="40">
        <v>5.023722353593929E-2</v>
      </c>
      <c r="F21" s="40">
        <v>3.0809209980314889E-2</v>
      </c>
      <c r="G21" s="40">
        <v>1.8857133165540611E-2</v>
      </c>
      <c r="H21" s="40">
        <v>1.1625180575931321E-2</v>
      </c>
      <c r="I21" s="40"/>
      <c r="K21" s="113" t="s">
        <v>57</v>
      </c>
      <c r="L21" s="40">
        <v>0.5</v>
      </c>
      <c r="M21" s="40">
        <v>0.33007629097166979</v>
      </c>
      <c r="N21" s="40">
        <v>0.24186735570293719</v>
      </c>
      <c r="O21" s="40">
        <v>0.17629824484007259</v>
      </c>
      <c r="P21" s="40">
        <v>0.12842634624608301</v>
      </c>
      <c r="Q21" s="40">
        <v>9.3414626043414772E-2</v>
      </c>
      <c r="R21" s="40">
        <v>6.8268590766082937E-2</v>
      </c>
      <c r="S21" s="40"/>
    </row>
    <row r="22" spans="1:19">
      <c r="A22" s="113" t="s">
        <v>58</v>
      </c>
      <c r="B22" s="40">
        <v>8.6681858728406391E-2</v>
      </c>
      <c r="C22" s="40">
        <v>3.2693048381722378E-2</v>
      </c>
      <c r="D22" s="40">
        <v>1.4020613119524071E-2</v>
      </c>
      <c r="E22" s="40">
        <v>5.9081671669098954E-3</v>
      </c>
      <c r="F22" s="40">
        <v>2.4860853789798738E-3</v>
      </c>
      <c r="G22" s="40">
        <v>1.0424246910055719E-3</v>
      </c>
      <c r="H22" s="40">
        <v>4.4317011293948377E-4</v>
      </c>
      <c r="I22" s="40"/>
      <c r="K22" s="113" t="s">
        <v>58</v>
      </c>
      <c r="L22" s="40">
        <v>0.2</v>
      </c>
      <c r="M22" s="40">
        <v>8.3641741651653279E-2</v>
      </c>
      <c r="N22" s="40">
        <v>4.3370704794322923E-2</v>
      </c>
      <c r="O22" s="40">
        <v>2.2179646693788579E-2</v>
      </c>
      <c r="P22" s="40">
        <v>1.13373664438704E-2</v>
      </c>
      <c r="Q22" s="40">
        <v>5.7766074440013249E-3</v>
      </c>
      <c r="R22" s="40">
        <v>2.975355286744974E-3</v>
      </c>
      <c r="S22" s="40"/>
    </row>
    <row r="23" spans="1:19">
      <c r="A23" s="113" t="s">
        <v>59</v>
      </c>
      <c r="B23" s="40">
        <v>0.2290283210298367</v>
      </c>
      <c r="C23" s="40">
        <v>0.13222520406319269</v>
      </c>
      <c r="D23" s="40">
        <v>8.1775137481926774E-2</v>
      </c>
      <c r="E23" s="40">
        <v>5.0273505688585352E-2</v>
      </c>
      <c r="F23" s="40">
        <v>3.0823653251663249E-2</v>
      </c>
      <c r="G23" s="40">
        <v>1.8862742565728171E-2</v>
      </c>
      <c r="H23" s="40">
        <v>1.162467763660602E-2</v>
      </c>
      <c r="I23" s="40"/>
      <c r="K23" s="113" t="s">
        <v>59</v>
      </c>
      <c r="L23" s="40">
        <v>0.5</v>
      </c>
      <c r="M23" s="40">
        <v>0.33021020869074602</v>
      </c>
      <c r="N23" s="40">
        <v>0.24181144117062081</v>
      </c>
      <c r="O23" s="40">
        <v>0.17638034725478449</v>
      </c>
      <c r="P23" s="40">
        <v>0.12846579424147109</v>
      </c>
      <c r="Q23" s="40">
        <v>9.3432605276587477E-2</v>
      </c>
      <c r="R23" s="40">
        <v>6.8266577757009506E-2</v>
      </c>
      <c r="S23" s="40"/>
    </row>
    <row r="24" spans="1:19">
      <c r="A24" s="113" t="s">
        <v>60</v>
      </c>
      <c r="B24" s="40">
        <v>4.3367099761598138E-2</v>
      </c>
      <c r="C24" s="40">
        <v>1.6357082491272101E-2</v>
      </c>
      <c r="D24" s="40">
        <v>7.0018267327317529E-3</v>
      </c>
      <c r="E24" s="40">
        <v>2.957912202162682E-3</v>
      </c>
      <c r="F24" s="40">
        <v>1.2434839464009471E-3</v>
      </c>
      <c r="G24" s="40">
        <v>5.2132909764834867E-4</v>
      </c>
      <c r="H24" s="40">
        <v>2.2153856924977949E-4</v>
      </c>
      <c r="I24" s="40"/>
      <c r="K24" s="113" t="s">
        <v>60</v>
      </c>
      <c r="L24" s="40">
        <v>9.9999999999999978E-2</v>
      </c>
      <c r="M24" s="40">
        <v>4.1842396006895211E-2</v>
      </c>
      <c r="N24" s="40">
        <v>2.166496969683529E-2</v>
      </c>
      <c r="O24" s="40">
        <v>1.110092823036013E-2</v>
      </c>
      <c r="P24" s="40">
        <v>5.6702889500320763E-3</v>
      </c>
      <c r="Q24" s="40">
        <v>2.888822521328716E-3</v>
      </c>
      <c r="R24" s="40">
        <v>1.4874262664527069E-3</v>
      </c>
      <c r="S24" s="40"/>
    </row>
    <row r="25" spans="1:19">
      <c r="A25" s="113" t="s">
        <v>61</v>
      </c>
      <c r="B25" s="40">
        <v>0.1300966026433712</v>
      </c>
      <c r="C25" s="40">
        <v>4.9127959134670607E-2</v>
      </c>
      <c r="D25" s="40">
        <v>2.0997536967334859E-2</v>
      </c>
      <c r="E25" s="40">
        <v>8.8766325593284678E-3</v>
      </c>
      <c r="F25" s="40">
        <v>3.730085917126535E-3</v>
      </c>
      <c r="G25" s="40">
        <v>1.564771227124284E-3</v>
      </c>
      <c r="H25" s="40">
        <v>6.6426592739865509E-4</v>
      </c>
      <c r="I25" s="40"/>
      <c r="K25" s="113" t="s">
        <v>61</v>
      </c>
      <c r="L25" s="40">
        <v>0.29999999999999988</v>
      </c>
      <c r="M25" s="40">
        <v>0.12563784947351919</v>
      </c>
      <c r="N25" s="40">
        <v>6.4974664199654142E-2</v>
      </c>
      <c r="O25" s="40">
        <v>3.331137045213306E-2</v>
      </c>
      <c r="P25" s="40">
        <v>1.7009443952242461E-2</v>
      </c>
      <c r="Q25" s="40">
        <v>8.6697780556006521E-3</v>
      </c>
      <c r="R25" s="40">
        <v>4.4604329105816243E-3</v>
      </c>
      <c r="S25" s="40"/>
    </row>
    <row r="26" spans="1:19">
      <c r="A26" s="113" t="s">
        <v>62</v>
      </c>
      <c r="B26" s="40">
        <v>4.3365441437006713E-2</v>
      </c>
      <c r="C26" s="40">
        <v>1.637630227705578E-2</v>
      </c>
      <c r="D26" s="40">
        <v>7.02644145171194E-3</v>
      </c>
      <c r="E26" s="40">
        <v>2.9568547828199292E-3</v>
      </c>
      <c r="F26" s="40">
        <v>1.243302903855326E-3</v>
      </c>
      <c r="G26" s="40">
        <v>5.2201519379080352E-4</v>
      </c>
      <c r="H26" s="40">
        <v>2.2184992406115711E-4</v>
      </c>
      <c r="I26" s="40"/>
      <c r="K26" s="113" t="s">
        <v>62</v>
      </c>
      <c r="L26" s="40">
        <v>9.9999999999999867E-2</v>
      </c>
      <c r="M26" s="40">
        <v>4.1881071749081837E-2</v>
      </c>
      <c r="N26" s="40">
        <v>2.1724018187447621E-2</v>
      </c>
      <c r="O26" s="40">
        <v>1.109799459242267E-2</v>
      </c>
      <c r="P26" s="40">
        <v>5.6695839223197542E-3</v>
      </c>
      <c r="Q26" s="40">
        <v>2.8918226415554078E-3</v>
      </c>
      <c r="R26" s="40">
        <v>1.489080801538867E-3</v>
      </c>
      <c r="S26" s="40"/>
    </row>
    <row r="27" spans="1:19">
      <c r="A27" s="113" t="s">
        <v>63</v>
      </c>
      <c r="B27" s="40">
        <v>0.22898106644486929</v>
      </c>
      <c r="C27" s="40">
        <v>0.13221902517210021</v>
      </c>
      <c r="D27" s="40">
        <v>8.1821034342956733E-2</v>
      </c>
      <c r="E27" s="40">
        <v>5.026517066644498E-2</v>
      </c>
      <c r="F27" s="40">
        <v>3.0814849828211251E-2</v>
      </c>
      <c r="G27" s="40">
        <v>1.8861802067575151E-2</v>
      </c>
      <c r="H27" s="40">
        <v>1.162538711905714E-2</v>
      </c>
      <c r="I27" s="41"/>
      <c r="K27" s="113" t="s">
        <v>63</v>
      </c>
      <c r="L27" s="40">
        <v>0.5</v>
      </c>
      <c r="M27" s="40">
        <v>0.33020007835911991</v>
      </c>
      <c r="N27" s="40">
        <v>0.24189872060037451</v>
      </c>
      <c r="O27" s="40">
        <v>0.17636173627487231</v>
      </c>
      <c r="P27" s="40">
        <v>0.12844157280591451</v>
      </c>
      <c r="Q27" s="40">
        <v>9.3429672105965089E-2</v>
      </c>
      <c r="R27" s="40">
        <v>6.8269397954618172E-2</v>
      </c>
    </row>
    <row r="28" spans="1:19">
      <c r="A28" s="113" t="s">
        <v>6</v>
      </c>
      <c r="B28" s="40">
        <v>0.1050023644890484</v>
      </c>
      <c r="C28" s="40">
        <v>4.7199637460870407E-2</v>
      </c>
      <c r="D28" s="40">
        <v>2.4392270080160979E-2</v>
      </c>
      <c r="E28" s="40">
        <v>1.2918166349135229E-2</v>
      </c>
      <c r="F28" s="40">
        <v>7.0498577852556874E-3</v>
      </c>
      <c r="G28" s="40">
        <v>3.9271398055192863E-3</v>
      </c>
      <c r="H28" s="40">
        <v>2.2627412005212788E-3</v>
      </c>
      <c r="I28" s="42"/>
      <c r="K28" s="113" t="s">
        <v>6</v>
      </c>
      <c r="L28" s="40">
        <v>0.2228381848757284</v>
      </c>
      <c r="M28" s="40">
        <v>0.1100857790337539</v>
      </c>
      <c r="N28" s="40">
        <v>6.690838937232102E-2</v>
      </c>
      <c r="O28" s="40">
        <v>4.1611285782026108E-2</v>
      </c>
      <c r="P28" s="40">
        <v>2.6642777997024081E-2</v>
      </c>
      <c r="Q28" s="40">
        <v>1.7416066451282242E-2</v>
      </c>
      <c r="R28" s="40">
        <v>1.175626936595686E-2</v>
      </c>
      <c r="S28" s="43"/>
    </row>
    <row r="29" spans="1:19">
      <c r="A29" s="43"/>
      <c r="B29" s="42"/>
      <c r="C29" s="41"/>
      <c r="D29" s="41"/>
      <c r="F29" s="44"/>
      <c r="G29" s="45"/>
      <c r="H29" s="41"/>
      <c r="I29" s="41"/>
      <c r="K29" s="43"/>
      <c r="L29" s="43"/>
    </row>
    <row r="30" spans="1:19">
      <c r="A30" s="43"/>
      <c r="B30" s="42"/>
      <c r="C30" s="41"/>
      <c r="D30" s="41"/>
      <c r="F30" s="44"/>
      <c r="G30" s="45"/>
      <c r="H30" s="41"/>
      <c r="I30" s="41"/>
      <c r="K30" s="43"/>
      <c r="L30" s="43"/>
    </row>
    <row r="31" spans="1:19">
      <c r="A31" s="39"/>
      <c r="B31" s="42"/>
      <c r="C31" s="41"/>
      <c r="D31" s="41"/>
      <c r="F31" s="44"/>
      <c r="G31" s="45"/>
      <c r="H31" s="41"/>
      <c r="I31" s="41"/>
      <c r="K31" s="39"/>
      <c r="L31" s="43"/>
    </row>
    <row r="32" spans="1:19" ht="21" customHeight="1">
      <c r="A32" s="36" t="s">
        <v>8</v>
      </c>
      <c r="B32" s="42"/>
      <c r="C32" s="41"/>
      <c r="D32" s="41"/>
      <c r="F32" s="44"/>
      <c r="G32" s="45"/>
      <c r="H32" s="41"/>
      <c r="I32" s="41"/>
      <c r="K32" s="37" t="s">
        <v>8</v>
      </c>
      <c r="L32" s="43"/>
    </row>
    <row r="33" spans="1:19">
      <c r="A33" s="113" t="s">
        <v>34</v>
      </c>
      <c r="B33" s="38" t="s">
        <v>35</v>
      </c>
      <c r="C33" s="46" t="s">
        <v>36</v>
      </c>
      <c r="D33" s="47" t="s">
        <v>37</v>
      </c>
      <c r="E33" s="48" t="s">
        <v>38</v>
      </c>
      <c r="F33" s="48" t="s">
        <v>39</v>
      </c>
      <c r="G33" s="46" t="s">
        <v>40</v>
      </c>
      <c r="H33" s="46" t="s">
        <v>41</v>
      </c>
      <c r="I33" s="41"/>
      <c r="K33" s="113" t="s">
        <v>34</v>
      </c>
      <c r="L33" s="38" t="s">
        <v>35</v>
      </c>
      <c r="M33" s="46" t="s">
        <v>36</v>
      </c>
      <c r="N33" s="47" t="s">
        <v>37</v>
      </c>
      <c r="O33" s="48" t="s">
        <v>38</v>
      </c>
      <c r="P33" s="48" t="s">
        <v>39</v>
      </c>
      <c r="Q33" s="46" t="s">
        <v>40</v>
      </c>
      <c r="R33" s="46" t="s">
        <v>41</v>
      </c>
    </row>
    <row r="34" spans="1:19">
      <c r="A34" s="113" t="s">
        <v>64</v>
      </c>
      <c r="B34" s="40">
        <v>0.3</v>
      </c>
      <c r="C34" s="40">
        <v>0.2</v>
      </c>
      <c r="D34" s="40">
        <v>9.9999999999999867E-2</v>
      </c>
      <c r="E34" s="40">
        <v>5.0000000000000273E-2</v>
      </c>
      <c r="F34" s="40">
        <v>2.9999999999999919E-2</v>
      </c>
      <c r="G34" s="40">
        <v>0</v>
      </c>
      <c r="H34" s="40">
        <v>0</v>
      </c>
      <c r="I34" s="41"/>
      <c r="K34" s="113" t="s">
        <v>64</v>
      </c>
      <c r="L34" s="40">
        <v>0.5</v>
      </c>
      <c r="M34" s="40">
        <v>0.3</v>
      </c>
      <c r="N34" s="40">
        <v>0.2</v>
      </c>
      <c r="O34" s="40">
        <v>9.9999999999999978E-2</v>
      </c>
      <c r="P34" s="40">
        <v>5.0000000000000037E-2</v>
      </c>
      <c r="Q34" s="40">
        <v>2.9999999999999919E-2</v>
      </c>
      <c r="R34" s="40">
        <v>0</v>
      </c>
    </row>
    <row r="35" spans="1:19">
      <c r="A35" s="113" t="s">
        <v>65</v>
      </c>
      <c r="B35" s="40">
        <v>0.3</v>
      </c>
      <c r="C35" s="40">
        <v>0.2</v>
      </c>
      <c r="D35" s="40">
        <v>9.9999999999999978E-2</v>
      </c>
      <c r="E35" s="40">
        <v>4.9999999999999933E-2</v>
      </c>
      <c r="F35" s="40">
        <v>3.000000000000003E-2</v>
      </c>
      <c r="G35" s="40">
        <v>0</v>
      </c>
      <c r="H35" s="40">
        <v>0</v>
      </c>
      <c r="I35" s="41"/>
      <c r="K35" s="113" t="s">
        <v>65</v>
      </c>
      <c r="L35" s="40">
        <v>0.5</v>
      </c>
      <c r="M35" s="40">
        <v>0.3</v>
      </c>
      <c r="N35" s="40">
        <v>0.20000000000000009</v>
      </c>
      <c r="O35" s="40">
        <v>9.9999999999999978E-2</v>
      </c>
      <c r="P35" s="40">
        <v>5.0000000000000162E-2</v>
      </c>
      <c r="Q35" s="40">
        <v>3.000000000000003E-2</v>
      </c>
      <c r="R35" s="40">
        <v>0</v>
      </c>
    </row>
    <row r="36" spans="1:19">
      <c r="A36" s="113" t="s">
        <v>44</v>
      </c>
      <c r="B36" s="40">
        <v>0.3</v>
      </c>
      <c r="C36" s="40">
        <v>0.19999999999999871</v>
      </c>
      <c r="D36" s="40">
        <v>9.9999999999999978E-2</v>
      </c>
      <c r="E36" s="40">
        <v>5.0000000000000162E-2</v>
      </c>
      <c r="F36" s="40">
        <v>3.000000000000003E-2</v>
      </c>
      <c r="G36" s="40">
        <v>0</v>
      </c>
      <c r="H36" s="40">
        <v>0</v>
      </c>
      <c r="I36" s="41"/>
      <c r="K36" s="113" t="s">
        <v>44</v>
      </c>
      <c r="L36" s="40">
        <v>0.5</v>
      </c>
      <c r="M36" s="40">
        <v>0.3000000000000006</v>
      </c>
      <c r="N36" s="40">
        <v>0.2</v>
      </c>
      <c r="O36" s="40">
        <v>0.1000000000000001</v>
      </c>
      <c r="P36" s="40">
        <v>4.9999999999999933E-2</v>
      </c>
      <c r="Q36" s="40">
        <v>2.9999999999999919E-2</v>
      </c>
      <c r="R36" s="40">
        <v>0</v>
      </c>
    </row>
    <row r="37" spans="1:19">
      <c r="A37" s="113" t="s">
        <v>48</v>
      </c>
      <c r="B37" s="40">
        <v>0.5</v>
      </c>
      <c r="C37" s="40">
        <v>0.29999999999999988</v>
      </c>
      <c r="D37" s="40">
        <v>0.2</v>
      </c>
      <c r="E37" s="40">
        <v>9.9999999999999978E-2</v>
      </c>
      <c r="F37" s="40">
        <v>5.0000000000000162E-2</v>
      </c>
      <c r="G37" s="40">
        <v>0</v>
      </c>
      <c r="H37" s="40">
        <v>0</v>
      </c>
      <c r="I37" s="41"/>
      <c r="K37" s="113" t="s">
        <v>48</v>
      </c>
      <c r="L37" s="40">
        <v>0.7</v>
      </c>
      <c r="M37" s="40">
        <v>0.5</v>
      </c>
      <c r="N37" s="40">
        <v>0.3</v>
      </c>
      <c r="O37" s="40">
        <v>0.19999999999999979</v>
      </c>
      <c r="P37" s="40">
        <v>9.9999999999999978E-2</v>
      </c>
      <c r="Q37" s="40">
        <v>5.0000000000000037E-2</v>
      </c>
      <c r="R37" s="40">
        <v>0</v>
      </c>
    </row>
    <row r="38" spans="1:19">
      <c r="A38" s="113" t="s">
        <v>66</v>
      </c>
      <c r="B38" s="40">
        <v>0.3</v>
      </c>
      <c r="C38" s="40">
        <v>0.19999999999999979</v>
      </c>
      <c r="D38" s="40">
        <v>9.9999999999999867E-2</v>
      </c>
      <c r="E38" s="40">
        <v>5.0000000000000162E-2</v>
      </c>
      <c r="F38" s="40">
        <v>3.0000000000000141E-2</v>
      </c>
      <c r="G38" s="40">
        <v>0</v>
      </c>
      <c r="H38" s="40">
        <v>0</v>
      </c>
      <c r="I38" s="41"/>
      <c r="K38" s="113" t="s">
        <v>66</v>
      </c>
      <c r="L38" s="40">
        <v>0.5</v>
      </c>
      <c r="M38" s="40">
        <v>0.3</v>
      </c>
      <c r="N38" s="40">
        <v>0.19999999999999979</v>
      </c>
      <c r="O38" s="40">
        <v>9.9999999999999978E-2</v>
      </c>
      <c r="P38" s="40">
        <v>5.0000000000000162E-2</v>
      </c>
      <c r="Q38" s="40">
        <v>3.000000000000003E-2</v>
      </c>
      <c r="R38" s="40">
        <v>0</v>
      </c>
    </row>
    <row r="39" spans="1:19">
      <c r="A39" s="113" t="s">
        <v>53</v>
      </c>
      <c r="B39" s="40">
        <v>0.3</v>
      </c>
      <c r="C39" s="40">
        <v>0.2</v>
      </c>
      <c r="D39" s="40">
        <v>0.1000000000000001</v>
      </c>
      <c r="E39" s="40">
        <v>5.0000000000000037E-2</v>
      </c>
      <c r="F39" s="40">
        <v>2.9999999999999801E-2</v>
      </c>
      <c r="G39" s="40">
        <v>0</v>
      </c>
      <c r="H39" s="40">
        <v>0</v>
      </c>
      <c r="I39" s="41"/>
      <c r="K39" s="113" t="s">
        <v>53</v>
      </c>
      <c r="L39" s="40">
        <v>0.5</v>
      </c>
      <c r="M39" s="40">
        <v>0.29999999999999988</v>
      </c>
      <c r="N39" s="40">
        <v>0.20000000000000009</v>
      </c>
      <c r="O39" s="40">
        <v>0.1000000000000002</v>
      </c>
      <c r="P39" s="40">
        <v>5.0000000000000037E-2</v>
      </c>
      <c r="Q39" s="40">
        <v>3.000000000000003E-2</v>
      </c>
      <c r="R39" s="40">
        <v>0</v>
      </c>
    </row>
    <row r="40" spans="1:19">
      <c r="A40" s="113" t="s">
        <v>67</v>
      </c>
      <c r="B40" s="40">
        <v>0.3</v>
      </c>
      <c r="C40" s="40">
        <v>0.19999999999999979</v>
      </c>
      <c r="D40" s="40">
        <v>9.9999999999999867E-2</v>
      </c>
      <c r="E40" s="40">
        <v>4.9999999999999933E-2</v>
      </c>
      <c r="F40" s="40">
        <v>3.000000000000003E-2</v>
      </c>
      <c r="G40" s="40">
        <v>0</v>
      </c>
      <c r="H40" s="40">
        <v>0</v>
      </c>
      <c r="I40" s="41"/>
      <c r="K40" s="113" t="s">
        <v>67</v>
      </c>
      <c r="L40" s="40">
        <v>0.5</v>
      </c>
      <c r="M40" s="40">
        <v>0.29999999999999982</v>
      </c>
      <c r="N40" s="40">
        <v>0.2</v>
      </c>
      <c r="O40" s="40">
        <v>9.9999999999999978E-2</v>
      </c>
      <c r="P40" s="40">
        <v>5.0000000000000037E-2</v>
      </c>
      <c r="Q40" s="40">
        <v>3.0000000000000249E-2</v>
      </c>
      <c r="R40" s="40">
        <v>0</v>
      </c>
    </row>
    <row r="41" spans="1:19">
      <c r="A41" s="113" t="s">
        <v>68</v>
      </c>
      <c r="B41" s="40">
        <v>0.3</v>
      </c>
      <c r="C41" s="40">
        <v>0.19999999999999959</v>
      </c>
      <c r="D41" s="40">
        <v>9.9999999999999978E-2</v>
      </c>
      <c r="E41" s="40">
        <v>4.9999999999999933E-2</v>
      </c>
      <c r="F41" s="40">
        <v>3.000000000000003E-2</v>
      </c>
      <c r="G41" s="40">
        <v>0</v>
      </c>
      <c r="H41" s="40">
        <v>0</v>
      </c>
      <c r="I41" s="41"/>
      <c r="K41" s="113" t="s">
        <v>68</v>
      </c>
      <c r="L41" s="40">
        <v>0.5</v>
      </c>
      <c r="M41" s="40">
        <v>0.29999999999999949</v>
      </c>
      <c r="N41" s="40">
        <v>0.2</v>
      </c>
      <c r="O41" s="40">
        <v>9.9999999999999978E-2</v>
      </c>
      <c r="P41" s="40">
        <v>5.0000000000000037E-2</v>
      </c>
      <c r="Q41" s="40">
        <v>2.9999999999999801E-2</v>
      </c>
      <c r="R41" s="40">
        <v>0</v>
      </c>
    </row>
    <row r="42" spans="1:19">
      <c r="A42" s="113" t="s">
        <v>69</v>
      </c>
      <c r="B42" s="40">
        <v>0.5</v>
      </c>
      <c r="C42" s="40">
        <v>0.3</v>
      </c>
      <c r="D42" s="40">
        <v>0.19999999999999979</v>
      </c>
      <c r="E42" s="40">
        <v>9.9999999999999978E-2</v>
      </c>
      <c r="F42" s="40">
        <v>5.0000000000000037E-2</v>
      </c>
      <c r="G42" s="40">
        <v>0</v>
      </c>
      <c r="H42" s="40">
        <v>0</v>
      </c>
      <c r="I42" s="41"/>
      <c r="K42" s="113" t="s">
        <v>69</v>
      </c>
      <c r="L42" s="40">
        <v>0.7</v>
      </c>
      <c r="M42" s="40">
        <v>0.5</v>
      </c>
      <c r="N42" s="40">
        <v>0.29999999999999988</v>
      </c>
      <c r="O42" s="40">
        <v>0.2</v>
      </c>
      <c r="P42" s="40">
        <v>0.1000000000000001</v>
      </c>
      <c r="Q42" s="40">
        <v>5.0000000000000037E-2</v>
      </c>
      <c r="R42" s="40">
        <v>0</v>
      </c>
    </row>
    <row r="43" spans="1:19">
      <c r="A43" s="113" t="s">
        <v>70</v>
      </c>
      <c r="B43" s="40">
        <v>0.30000000000000021</v>
      </c>
      <c r="C43" s="40">
        <v>0.2</v>
      </c>
      <c r="D43" s="40">
        <v>9.9999999999999867E-2</v>
      </c>
      <c r="E43" s="40">
        <v>4.9999999999999933E-2</v>
      </c>
      <c r="F43" s="40">
        <v>3.0000000000000249E-2</v>
      </c>
      <c r="G43" s="40">
        <v>0</v>
      </c>
      <c r="H43" s="40">
        <v>0</v>
      </c>
      <c r="I43" s="41"/>
      <c r="K43" s="113" t="s">
        <v>70</v>
      </c>
      <c r="L43" s="40">
        <v>0.5</v>
      </c>
      <c r="M43" s="40">
        <v>0.3</v>
      </c>
      <c r="N43" s="40">
        <v>0.19999999999999979</v>
      </c>
      <c r="O43" s="40">
        <v>0.1000000000000001</v>
      </c>
      <c r="P43" s="40">
        <v>5.0000000000000037E-2</v>
      </c>
      <c r="Q43" s="40">
        <v>2.9999999999999919E-2</v>
      </c>
      <c r="R43" s="40">
        <v>0</v>
      </c>
    </row>
    <row r="44" spans="1:19">
      <c r="A44" s="113" t="s">
        <v>71</v>
      </c>
      <c r="B44" s="40">
        <v>0.3</v>
      </c>
      <c r="C44" s="40">
        <v>0.20000000000000009</v>
      </c>
      <c r="D44" s="40">
        <v>9.9999999999999978E-2</v>
      </c>
      <c r="E44" s="40">
        <v>5.0000000000000037E-2</v>
      </c>
      <c r="F44" s="40">
        <v>2.9999999999999919E-2</v>
      </c>
      <c r="G44" s="40">
        <v>0</v>
      </c>
      <c r="H44" s="40">
        <v>0</v>
      </c>
      <c r="I44" s="43"/>
      <c r="K44" s="113" t="s">
        <v>71</v>
      </c>
      <c r="L44" s="40">
        <v>0.5</v>
      </c>
      <c r="M44" s="40">
        <v>0.3</v>
      </c>
      <c r="N44" s="40">
        <v>0.19999999999999979</v>
      </c>
      <c r="O44" s="40">
        <v>9.9999999999999978E-2</v>
      </c>
      <c r="P44" s="40">
        <v>4.9999999999999933E-2</v>
      </c>
      <c r="Q44" s="40">
        <v>3.000000000000003E-2</v>
      </c>
      <c r="R44" s="40">
        <v>0</v>
      </c>
      <c r="S44" s="43"/>
    </row>
    <row r="45" spans="1:19">
      <c r="A45" s="113" t="s">
        <v>72</v>
      </c>
      <c r="B45" s="40">
        <v>0.5</v>
      </c>
      <c r="C45" s="40">
        <v>0.29999999999999988</v>
      </c>
      <c r="D45" s="40">
        <v>0.2</v>
      </c>
      <c r="E45" s="40">
        <v>9.9999999999999978E-2</v>
      </c>
      <c r="F45" s="40">
        <v>5.0000000000000037E-2</v>
      </c>
      <c r="G45" s="40">
        <v>0</v>
      </c>
      <c r="H45" s="40">
        <v>0</v>
      </c>
      <c r="K45" s="113" t="s">
        <v>72</v>
      </c>
      <c r="L45" s="40">
        <v>0.7</v>
      </c>
      <c r="M45" s="40">
        <v>0.5</v>
      </c>
      <c r="N45" s="40">
        <v>0.30000000000000032</v>
      </c>
      <c r="O45" s="40">
        <v>0.19999999999999979</v>
      </c>
      <c r="P45" s="40">
        <v>9.9999999999999867E-2</v>
      </c>
      <c r="Q45" s="40">
        <v>5.0000000000000037E-2</v>
      </c>
      <c r="R45" s="40">
        <v>0</v>
      </c>
    </row>
    <row r="46" spans="1:19">
      <c r="A46" s="113" t="s">
        <v>73</v>
      </c>
      <c r="B46" s="40">
        <v>0.5</v>
      </c>
      <c r="C46" s="40">
        <v>0.3</v>
      </c>
      <c r="D46" s="40">
        <v>0.2</v>
      </c>
      <c r="E46" s="40">
        <v>9.9999999999999978E-2</v>
      </c>
      <c r="F46" s="40">
        <v>5.0000000000000162E-2</v>
      </c>
      <c r="G46" s="40">
        <v>0</v>
      </c>
      <c r="H46" s="40">
        <v>0</v>
      </c>
      <c r="K46" s="113" t="s">
        <v>73</v>
      </c>
      <c r="L46" s="40">
        <v>0.7</v>
      </c>
      <c r="M46" s="40">
        <v>0.5</v>
      </c>
      <c r="N46" s="40">
        <v>0.29999999999999988</v>
      </c>
      <c r="O46" s="40">
        <v>0.2</v>
      </c>
      <c r="P46" s="40">
        <v>9.9999999999999978E-2</v>
      </c>
      <c r="Q46" s="40">
        <v>5.0000000000000037E-2</v>
      </c>
      <c r="R46" s="40">
        <v>0</v>
      </c>
    </row>
    <row r="47" spans="1:19">
      <c r="A47" s="113" t="s">
        <v>6</v>
      </c>
      <c r="B47" s="40">
        <v>0.45251484391437707</v>
      </c>
      <c r="C47" s="40">
        <v>0.27046907892362099</v>
      </c>
      <c r="D47" s="40">
        <v>0.17732917926360209</v>
      </c>
      <c r="E47" s="40">
        <v>8.84671583498573E-2</v>
      </c>
      <c r="F47" s="40">
        <v>4.4890419060838897E-2</v>
      </c>
      <c r="G47" s="40">
        <v>0</v>
      </c>
      <c r="H47" s="40">
        <v>0</v>
      </c>
      <c r="I47" s="43"/>
      <c r="K47" s="113" t="s">
        <v>6</v>
      </c>
      <c r="L47" s="40">
        <v>0.65251484391437709</v>
      </c>
      <c r="M47" s="40">
        <v>0.440938157847242</v>
      </c>
      <c r="N47" s="40">
        <v>0.27732917926360218</v>
      </c>
      <c r="O47" s="40">
        <v>0.17693431669971471</v>
      </c>
      <c r="P47" s="40">
        <v>8.722604765209685E-2</v>
      </c>
      <c r="Q47" s="40">
        <v>4.3961911998478653E-2</v>
      </c>
      <c r="R47" s="40">
        <v>0</v>
      </c>
      <c r="S47" s="43"/>
    </row>
    <row r="48" spans="1:19">
      <c r="A48" s="39"/>
      <c r="B48" s="43"/>
      <c r="K48" s="39"/>
      <c r="L48" s="43"/>
    </row>
    <row r="49" spans="1:19">
      <c r="A49" s="39"/>
      <c r="B49" s="43"/>
      <c r="K49" s="39"/>
      <c r="L49" s="43"/>
    </row>
    <row r="50" spans="1:19">
      <c r="A50" s="39"/>
      <c r="B50" s="43"/>
      <c r="K50" s="39"/>
      <c r="L50" s="43"/>
    </row>
    <row r="51" spans="1:19">
      <c r="A51" s="39"/>
      <c r="B51" s="43"/>
      <c r="C51" s="43"/>
      <c r="D51" s="43"/>
      <c r="E51" s="43"/>
      <c r="F51" s="43"/>
      <c r="G51" s="43"/>
      <c r="H51" s="43"/>
      <c r="I51" s="43"/>
      <c r="K51" s="39"/>
      <c r="L51" s="43"/>
      <c r="M51" s="43"/>
      <c r="N51" s="43"/>
      <c r="O51" s="43"/>
      <c r="P51" s="43"/>
      <c r="Q51" s="43"/>
      <c r="R51" s="43"/>
      <c r="S51" s="43"/>
    </row>
    <row r="52" spans="1:19" ht="21" customHeight="1">
      <c r="A52" s="49" t="s">
        <v>74</v>
      </c>
      <c r="B52" s="38" t="s">
        <v>35</v>
      </c>
      <c r="C52" s="46" t="s">
        <v>36</v>
      </c>
      <c r="D52" s="47" t="s">
        <v>37</v>
      </c>
      <c r="E52" s="48" t="s">
        <v>38</v>
      </c>
      <c r="F52" s="48" t="s">
        <v>39</v>
      </c>
      <c r="G52" s="46" t="s">
        <v>40</v>
      </c>
      <c r="H52" s="46" t="s">
        <v>41</v>
      </c>
      <c r="I52" s="41"/>
      <c r="K52" s="50" t="s">
        <v>74</v>
      </c>
      <c r="L52" s="38" t="s">
        <v>35</v>
      </c>
      <c r="M52" s="46" t="s">
        <v>36</v>
      </c>
      <c r="N52" s="47" t="s">
        <v>37</v>
      </c>
      <c r="O52" s="48" t="s">
        <v>38</v>
      </c>
      <c r="P52" s="48" t="s">
        <v>39</v>
      </c>
      <c r="Q52" s="46" t="s">
        <v>40</v>
      </c>
      <c r="R52" s="46" t="s">
        <v>41</v>
      </c>
    </row>
    <row r="53" spans="1:19">
      <c r="A53" s="113" t="s">
        <v>6</v>
      </c>
      <c r="B53" s="40">
        <v>0.29657362253246672</v>
      </c>
      <c r="C53" s="40">
        <v>0.1000000000000001</v>
      </c>
      <c r="D53" s="40">
        <v>9.9999999999999978E-2</v>
      </c>
      <c r="E53" s="40">
        <v>5.0000000000000037E-2</v>
      </c>
      <c r="F53" s="40">
        <v>5.0000000000000162E-2</v>
      </c>
      <c r="G53" s="40">
        <v>5.0000000000000162E-2</v>
      </c>
      <c r="H53" s="40">
        <v>5.0000000000000037E-2</v>
      </c>
      <c r="I53" s="41"/>
      <c r="K53" s="113" t="s">
        <v>6</v>
      </c>
      <c r="L53" s="41">
        <v>0.29657362253246672</v>
      </c>
      <c r="M53" s="41">
        <v>0.25</v>
      </c>
      <c r="N53" s="41">
        <v>0.25</v>
      </c>
      <c r="O53" s="41">
        <v>9.9999999999999867E-2</v>
      </c>
      <c r="P53" s="41">
        <v>0.1000000000000001</v>
      </c>
      <c r="Q53" s="41">
        <v>0.1000000000000001</v>
      </c>
      <c r="R53" s="41">
        <v>0.1000000000000001</v>
      </c>
    </row>
    <row r="54" spans="1:19">
      <c r="A54" s="39"/>
      <c r="B54" s="43"/>
      <c r="C54" s="41"/>
      <c r="D54" s="41"/>
      <c r="E54" s="41"/>
      <c r="F54" s="41"/>
      <c r="G54" s="41"/>
      <c r="H54" s="41"/>
      <c r="I54" s="41"/>
      <c r="K54" s="39"/>
      <c r="L54" s="43"/>
    </row>
    <row r="55" spans="1:19">
      <c r="A55" s="39"/>
      <c r="B55" s="43"/>
      <c r="C55" s="41"/>
      <c r="D55" s="41"/>
      <c r="E55" s="41"/>
      <c r="F55" s="41"/>
      <c r="G55" s="41"/>
      <c r="H55" s="41"/>
      <c r="I55" s="41"/>
      <c r="K55" s="39"/>
      <c r="L55" s="43"/>
    </row>
    <row r="56" spans="1:19">
      <c r="A56" s="39"/>
      <c r="B56" s="43"/>
      <c r="C56" s="41"/>
      <c r="D56" s="41"/>
      <c r="E56" s="41"/>
      <c r="F56" s="41"/>
      <c r="G56" s="41"/>
      <c r="H56" s="41"/>
      <c r="I56" s="41"/>
      <c r="K56" s="39"/>
      <c r="L56" s="43"/>
    </row>
    <row r="57" spans="1:19" ht="21" customHeight="1">
      <c r="A57" s="49" t="s">
        <v>32</v>
      </c>
      <c r="B57" s="43"/>
      <c r="C57" s="41"/>
      <c r="D57" s="41"/>
      <c r="E57" s="41"/>
      <c r="F57" s="41"/>
      <c r="G57" s="41"/>
      <c r="H57" s="41"/>
      <c r="I57" s="41"/>
      <c r="K57" s="50" t="s">
        <v>32</v>
      </c>
      <c r="L57" s="43"/>
    </row>
    <row r="58" spans="1:19">
      <c r="A58" s="113" t="s">
        <v>34</v>
      </c>
      <c r="B58" s="38" t="s">
        <v>35</v>
      </c>
      <c r="C58" s="46" t="s">
        <v>36</v>
      </c>
      <c r="D58" s="47" t="s">
        <v>37</v>
      </c>
      <c r="E58" s="48" t="s">
        <v>38</v>
      </c>
      <c r="F58" s="48" t="s">
        <v>39</v>
      </c>
      <c r="G58" s="46" t="s">
        <v>40</v>
      </c>
      <c r="H58" s="46" t="s">
        <v>41</v>
      </c>
      <c r="I58" s="41"/>
      <c r="K58" s="113" t="s">
        <v>34</v>
      </c>
      <c r="L58" s="38" t="s">
        <v>35</v>
      </c>
      <c r="M58" s="46" t="s">
        <v>36</v>
      </c>
      <c r="N58" s="47" t="s">
        <v>37</v>
      </c>
      <c r="O58" s="48" t="s">
        <v>38</v>
      </c>
      <c r="P58" s="48" t="s">
        <v>39</v>
      </c>
      <c r="Q58" s="46" t="s">
        <v>40</v>
      </c>
      <c r="R58" s="46" t="s">
        <v>41</v>
      </c>
    </row>
    <row r="59" spans="1:19">
      <c r="A59" s="113" t="s">
        <v>64</v>
      </c>
      <c r="B59" s="40">
        <v>0.94108517608201281</v>
      </c>
      <c r="C59" s="40">
        <v>-12.991123839443251</v>
      </c>
      <c r="D59" s="40">
        <v>-4.0144390284859721E-2</v>
      </c>
      <c r="E59" s="40">
        <v>9.9999999999999867E-2</v>
      </c>
      <c r="F59" s="40">
        <v>0.1000000000000001</v>
      </c>
      <c r="G59" s="40">
        <v>0.1000000000000001</v>
      </c>
      <c r="H59" s="40">
        <v>9.9999999999999978E-2</v>
      </c>
      <c r="I59" s="41"/>
      <c r="K59" s="113" t="s">
        <v>64</v>
      </c>
      <c r="L59" s="40">
        <v>0.94418595628822266</v>
      </c>
      <c r="M59" s="40">
        <v>-12.25474890052519</v>
      </c>
      <c r="N59" s="40">
        <v>1.4600051309080261E-2</v>
      </c>
      <c r="O59" s="40">
        <v>0.15</v>
      </c>
      <c r="P59" s="40">
        <v>0.15</v>
      </c>
      <c r="Q59" s="40">
        <v>0.15000000000000011</v>
      </c>
      <c r="R59" s="40">
        <v>0.15</v>
      </c>
    </row>
    <row r="60" spans="1:19">
      <c r="A60" s="113" t="s">
        <v>75</v>
      </c>
      <c r="B60" s="40">
        <v>0.92897811649593165</v>
      </c>
      <c r="C60" s="40">
        <v>-12.09580118582284</v>
      </c>
      <c r="D60" s="40">
        <v>7.8179086026188949E-2</v>
      </c>
      <c r="E60" s="40">
        <v>9.9999999999999867E-2</v>
      </c>
      <c r="F60" s="40">
        <v>9.9999999999999978E-2</v>
      </c>
      <c r="G60" s="40">
        <v>9.9999999999999978E-2</v>
      </c>
      <c r="H60" s="40">
        <v>9.9999999999999867E-2</v>
      </c>
      <c r="I60" s="41"/>
      <c r="K60" s="113" t="s">
        <v>75</v>
      </c>
      <c r="L60" s="40">
        <v>0.93271611036456681</v>
      </c>
      <c r="M60" s="40">
        <v>-11.40654849183217</v>
      </c>
      <c r="N60" s="40">
        <v>0.1266959762353369</v>
      </c>
      <c r="O60" s="40">
        <v>0.15</v>
      </c>
      <c r="P60" s="40">
        <v>0.14999999999999991</v>
      </c>
      <c r="Q60" s="40">
        <v>0.15</v>
      </c>
      <c r="R60" s="40">
        <v>0.15</v>
      </c>
    </row>
    <row r="61" spans="1:19">
      <c r="A61" s="113" t="s">
        <v>76</v>
      </c>
      <c r="B61" s="40">
        <v>0.92431668110758192</v>
      </c>
      <c r="C61" s="40">
        <v>-11.811362422064491</v>
      </c>
      <c r="D61" s="40">
        <v>0.1157494674505659</v>
      </c>
      <c r="E61" s="40">
        <v>9.9999999999999978E-2</v>
      </c>
      <c r="F61" s="40">
        <v>9.9999999999999978E-2</v>
      </c>
      <c r="G61" s="40">
        <v>9.9999999999999978E-2</v>
      </c>
      <c r="H61" s="40">
        <v>9.9999999999999978E-2</v>
      </c>
      <c r="I61" s="41"/>
      <c r="K61" s="113" t="s">
        <v>76</v>
      </c>
      <c r="L61" s="40">
        <v>0.92830001368086712</v>
      </c>
      <c r="M61" s="40">
        <v>-11.13708018932426</v>
      </c>
      <c r="N61" s="40">
        <v>0.1622889691636937</v>
      </c>
      <c r="O61" s="40">
        <v>0.15</v>
      </c>
      <c r="P61" s="40">
        <v>0.14999999999999991</v>
      </c>
      <c r="Q61" s="40">
        <v>0.15</v>
      </c>
      <c r="R61" s="40">
        <v>0.15</v>
      </c>
    </row>
    <row r="62" spans="1:19">
      <c r="A62" s="113" t="s">
        <v>44</v>
      </c>
      <c r="B62" s="40">
        <v>0.92941133852443247</v>
      </c>
      <c r="C62" s="40">
        <v>-11.567243051812831</v>
      </c>
      <c r="D62" s="40">
        <v>3.351336084713108E-2</v>
      </c>
      <c r="E62" s="40">
        <v>9.9999999999999978E-2</v>
      </c>
      <c r="F62" s="40">
        <v>9.9999999999999978E-2</v>
      </c>
      <c r="G62" s="40">
        <v>0.1000000000000001</v>
      </c>
      <c r="H62" s="40">
        <v>9.9999999999999867E-2</v>
      </c>
      <c r="I62" s="41"/>
      <c r="K62" s="113" t="s">
        <v>44</v>
      </c>
      <c r="L62" s="40">
        <v>0.93312653123367284</v>
      </c>
      <c r="M62" s="40">
        <v>-10.905809206980569</v>
      </c>
      <c r="N62" s="40">
        <v>8.4381078697282064E-2</v>
      </c>
      <c r="O62" s="40">
        <v>0.14999999999999991</v>
      </c>
      <c r="P62" s="40">
        <v>0.15</v>
      </c>
      <c r="Q62" s="40">
        <v>0.15000000000000011</v>
      </c>
      <c r="R62" s="40">
        <v>0.15</v>
      </c>
    </row>
    <row r="63" spans="1:19">
      <c r="A63" s="113" t="s">
        <v>77</v>
      </c>
      <c r="B63" s="40">
        <v>0.92566106205299015</v>
      </c>
      <c r="C63" s="40">
        <v>-15.401646664603931</v>
      </c>
      <c r="D63" s="40">
        <v>0.29681918730782753</v>
      </c>
      <c r="E63" s="40">
        <v>0.1000000000000001</v>
      </c>
      <c r="F63" s="40">
        <v>9.9999999999999978E-2</v>
      </c>
      <c r="G63" s="40">
        <v>0.1000000000000001</v>
      </c>
      <c r="H63" s="40">
        <v>9.9999999999999978E-2</v>
      </c>
      <c r="I63" s="41"/>
      <c r="K63" s="113" t="s">
        <v>77</v>
      </c>
      <c r="L63" s="40">
        <v>0.92957363773441171</v>
      </c>
      <c r="M63" s="40">
        <v>-14.538402103308989</v>
      </c>
      <c r="N63" s="40">
        <v>0.33382870376531021</v>
      </c>
      <c r="O63" s="40">
        <v>0.15000000000000011</v>
      </c>
      <c r="P63" s="40">
        <v>0.14999999999999991</v>
      </c>
      <c r="Q63" s="40">
        <v>0.15</v>
      </c>
      <c r="R63" s="40">
        <v>0.15</v>
      </c>
    </row>
    <row r="64" spans="1:19">
      <c r="A64" s="113" t="s">
        <v>78</v>
      </c>
      <c r="B64" s="40">
        <v>0.9409354406320799</v>
      </c>
      <c r="C64" s="40">
        <v>-14.41676989133969</v>
      </c>
      <c r="D64" s="40">
        <v>5.8434673139339033E-2</v>
      </c>
      <c r="E64" s="40">
        <v>9.9999999999999867E-2</v>
      </c>
      <c r="F64" s="40">
        <v>0.1000000000000001</v>
      </c>
      <c r="G64" s="40">
        <v>0.1000000000000001</v>
      </c>
      <c r="H64" s="40">
        <v>0.1000000000000001</v>
      </c>
      <c r="I64" s="41"/>
      <c r="K64" s="113" t="s">
        <v>78</v>
      </c>
      <c r="L64" s="40">
        <v>0.94404410165144415</v>
      </c>
      <c r="M64" s="40">
        <v>-13.60536094969023</v>
      </c>
      <c r="N64" s="40">
        <v>0.1079907429741106</v>
      </c>
      <c r="O64" s="40">
        <v>0.14999999999999991</v>
      </c>
      <c r="P64" s="40">
        <v>0.15000000000000011</v>
      </c>
      <c r="Q64" s="40">
        <v>0.15000000000000011</v>
      </c>
      <c r="R64" s="40">
        <v>0.15000000000000011</v>
      </c>
    </row>
    <row r="65" spans="1:19">
      <c r="A65" s="113" t="s">
        <v>47</v>
      </c>
      <c r="B65" s="40">
        <v>0.92455909059600694</v>
      </c>
      <c r="C65" s="40">
        <v>-12.070145681222829</v>
      </c>
      <c r="D65" s="40">
        <v>0.1304721979146243</v>
      </c>
      <c r="E65" s="40">
        <v>0.1000000000000001</v>
      </c>
      <c r="F65" s="40">
        <v>9.9999999999999867E-2</v>
      </c>
      <c r="G65" s="40">
        <v>9.9999999999999978E-2</v>
      </c>
      <c r="H65" s="40">
        <v>9.9999999999999978E-2</v>
      </c>
      <c r="I65" s="41"/>
      <c r="K65" s="113" t="s">
        <v>47</v>
      </c>
      <c r="L65" s="40">
        <v>0.92852966477516441</v>
      </c>
      <c r="M65" s="40">
        <v>-11.38224327694795</v>
      </c>
      <c r="N65" s="40">
        <v>0.17623681907701241</v>
      </c>
      <c r="O65" s="40">
        <v>0.15</v>
      </c>
      <c r="P65" s="40">
        <v>0.15</v>
      </c>
      <c r="Q65" s="40">
        <v>0.15</v>
      </c>
      <c r="R65" s="40">
        <v>0.15</v>
      </c>
    </row>
    <row r="66" spans="1:19">
      <c r="A66" s="113" t="s">
        <v>79</v>
      </c>
      <c r="B66" s="40">
        <v>0.92692646409082913</v>
      </c>
      <c r="C66" s="40">
        <v>-15.610689481954029</v>
      </c>
      <c r="D66" s="40">
        <v>0.29364498398837519</v>
      </c>
      <c r="E66" s="40">
        <v>9.9999999999999978E-2</v>
      </c>
      <c r="F66" s="40">
        <v>9.9999999999999867E-2</v>
      </c>
      <c r="G66" s="40">
        <v>0.1000000000000001</v>
      </c>
      <c r="H66" s="40">
        <v>9.9999999999999978E-2</v>
      </c>
      <c r="K66" s="113" t="s">
        <v>79</v>
      </c>
      <c r="L66" s="40">
        <v>0.93077243966499612</v>
      </c>
      <c r="M66" s="40">
        <v>-14.736442667114339</v>
      </c>
      <c r="N66" s="40">
        <v>0.33082156377846073</v>
      </c>
      <c r="O66" s="40">
        <v>0.15</v>
      </c>
      <c r="P66" s="40">
        <v>0.14999999999999991</v>
      </c>
      <c r="Q66" s="40">
        <v>0.15000000000000011</v>
      </c>
      <c r="R66" s="40">
        <v>0.15</v>
      </c>
    </row>
    <row r="67" spans="1:19">
      <c r="A67" s="113" t="s">
        <v>80</v>
      </c>
      <c r="B67" s="40">
        <v>0.9258487845601866</v>
      </c>
      <c r="C67" s="40">
        <v>-13.098338818138339</v>
      </c>
      <c r="D67" s="40">
        <v>0.1798664124885887</v>
      </c>
      <c r="E67" s="40">
        <v>9.9999999999999867E-2</v>
      </c>
      <c r="F67" s="40">
        <v>9.9999999999999867E-2</v>
      </c>
      <c r="G67" s="40">
        <v>9.9999999999999978E-2</v>
      </c>
      <c r="H67" s="40">
        <v>9.9999999999999978E-2</v>
      </c>
      <c r="K67" s="113" t="s">
        <v>80</v>
      </c>
      <c r="L67" s="40">
        <v>0.92975148010965047</v>
      </c>
      <c r="M67" s="40">
        <v>-12.35632098560475</v>
      </c>
      <c r="N67" s="40">
        <v>0.2230313381470839</v>
      </c>
      <c r="O67" s="40">
        <v>0.14999999999999991</v>
      </c>
      <c r="P67" s="40">
        <v>0.15</v>
      </c>
      <c r="Q67" s="40">
        <v>0.15</v>
      </c>
      <c r="R67" s="40">
        <v>0.15</v>
      </c>
    </row>
    <row r="68" spans="1:19">
      <c r="A68" s="113" t="s">
        <v>49</v>
      </c>
      <c r="B68" s="40">
        <v>0.93570191027426519</v>
      </c>
      <c r="C68" s="40">
        <v>-12.88570714576637</v>
      </c>
      <c r="D68" s="40">
        <v>3.9704831339946289E-2</v>
      </c>
      <c r="E68" s="40">
        <v>9.9999999999999867E-2</v>
      </c>
      <c r="F68" s="40">
        <v>9.9999999999999867E-2</v>
      </c>
      <c r="G68" s="40">
        <v>9.9999999999999978E-2</v>
      </c>
      <c r="H68" s="40">
        <v>9.9999999999999978E-2</v>
      </c>
      <c r="K68" s="113" t="s">
        <v>49</v>
      </c>
      <c r="L68" s="40">
        <v>0.93908602025983023</v>
      </c>
      <c r="M68" s="40">
        <v>-12.15488045388393</v>
      </c>
      <c r="N68" s="40">
        <v>9.0246682322054239E-2</v>
      </c>
      <c r="O68" s="40">
        <v>0.15</v>
      </c>
      <c r="P68" s="40">
        <v>0.14999999999999991</v>
      </c>
      <c r="Q68" s="40">
        <v>0.15</v>
      </c>
      <c r="R68" s="40">
        <v>0.15000000000000011</v>
      </c>
    </row>
    <row r="69" spans="1:19">
      <c r="A69" s="113" t="s">
        <v>81</v>
      </c>
      <c r="B69" s="40">
        <v>0.92351735618368669</v>
      </c>
      <c r="C69" s="40">
        <v>-17.792485714306359</v>
      </c>
      <c r="D69" s="40">
        <v>0.40348180498040132</v>
      </c>
      <c r="E69" s="40">
        <v>9.9999999999999978E-2</v>
      </c>
      <c r="F69" s="40">
        <v>9.9999999999999978E-2</v>
      </c>
      <c r="G69" s="40">
        <v>0.1000000000000002</v>
      </c>
      <c r="H69" s="40">
        <v>9.9999999999999978E-2</v>
      </c>
      <c r="K69" s="113" t="s">
        <v>81</v>
      </c>
      <c r="L69" s="40">
        <v>0.92754275848980838</v>
      </c>
      <c r="M69" s="40">
        <v>-16.803407518816549</v>
      </c>
      <c r="N69" s="40">
        <v>0.434877499455117</v>
      </c>
      <c r="O69" s="40">
        <v>0.15</v>
      </c>
      <c r="P69" s="40">
        <v>0.14999999999999991</v>
      </c>
      <c r="Q69" s="40">
        <v>0.15000000000000019</v>
      </c>
      <c r="R69" s="40">
        <v>0.14999999999999991</v>
      </c>
    </row>
    <row r="70" spans="1:19">
      <c r="A70" s="113" t="s">
        <v>82</v>
      </c>
      <c r="B70" s="40">
        <v>0.91909602059808482</v>
      </c>
      <c r="C70" s="40">
        <v>-13.54519303466874</v>
      </c>
      <c r="D70" s="40">
        <v>0.27141295816757061</v>
      </c>
      <c r="E70" s="40">
        <v>9.9999999999999867E-2</v>
      </c>
      <c r="F70" s="40">
        <v>0.1000000000000002</v>
      </c>
      <c r="G70" s="40">
        <v>9.9999999999999978E-2</v>
      </c>
      <c r="H70" s="40">
        <v>9.9999999999999978E-2</v>
      </c>
      <c r="I70" s="43"/>
      <c r="K70" s="113" t="s">
        <v>82</v>
      </c>
      <c r="L70" s="40">
        <v>0.92335412477713297</v>
      </c>
      <c r="M70" s="40">
        <v>-12.779656559159861</v>
      </c>
      <c r="N70" s="40">
        <v>0.30975964457980371</v>
      </c>
      <c r="O70" s="40">
        <v>0.14999999999999991</v>
      </c>
      <c r="P70" s="40">
        <v>0.15000000000000011</v>
      </c>
      <c r="Q70" s="40">
        <v>0.15</v>
      </c>
      <c r="R70" s="40">
        <v>0.15</v>
      </c>
      <c r="S70" s="43"/>
    </row>
    <row r="71" spans="1:19">
      <c r="A71" s="113" t="s">
        <v>83</v>
      </c>
      <c r="B71" s="40">
        <v>0.91986252716554251</v>
      </c>
      <c r="C71" s="40">
        <v>-13.04591296136253</v>
      </c>
      <c r="D71" s="40">
        <v>0.23829781691624469</v>
      </c>
      <c r="E71" s="40">
        <v>9.9999999999999978E-2</v>
      </c>
      <c r="F71" s="40">
        <v>0.1000000000000001</v>
      </c>
      <c r="G71" s="40">
        <v>0.1000000000000001</v>
      </c>
      <c r="H71" s="40">
        <v>0.1000000000000001</v>
      </c>
      <c r="K71" s="113" t="s">
        <v>83</v>
      </c>
      <c r="L71" s="40">
        <v>0.92408028889367178</v>
      </c>
      <c r="M71" s="40">
        <v>-12.306654384448709</v>
      </c>
      <c r="N71" s="40">
        <v>0.27838740549960023</v>
      </c>
      <c r="O71" s="40">
        <v>0.15000000000000011</v>
      </c>
      <c r="P71" s="40">
        <v>0.15000000000000011</v>
      </c>
      <c r="Q71" s="40">
        <v>0.15</v>
      </c>
      <c r="R71" s="40">
        <v>0.15000000000000011</v>
      </c>
    </row>
    <row r="72" spans="1:19">
      <c r="A72" s="113" t="s">
        <v>84</v>
      </c>
      <c r="B72" s="40">
        <v>0.92386723762071776</v>
      </c>
      <c r="C72" s="40">
        <v>-12.276934055125</v>
      </c>
      <c r="D72" s="40">
        <v>0.1517938250636143</v>
      </c>
      <c r="E72" s="40">
        <v>9.9999999999999978E-2</v>
      </c>
      <c r="F72" s="40">
        <v>9.9999999999999978E-2</v>
      </c>
      <c r="G72" s="40">
        <v>9.9999999999999978E-2</v>
      </c>
      <c r="H72" s="40">
        <v>9.9999999999999978E-2</v>
      </c>
      <c r="K72" s="113" t="s">
        <v>84</v>
      </c>
      <c r="L72" s="40">
        <v>0.92787422511436424</v>
      </c>
      <c r="M72" s="40">
        <v>-11.578148052223691</v>
      </c>
      <c r="N72" s="40">
        <v>0.1964362553234241</v>
      </c>
      <c r="O72" s="40">
        <v>0.15</v>
      </c>
      <c r="P72" s="40">
        <v>0.15</v>
      </c>
      <c r="Q72" s="40">
        <v>0.15</v>
      </c>
      <c r="R72" s="40">
        <v>0.15000000000000011</v>
      </c>
    </row>
    <row r="73" spans="1:19">
      <c r="A73" s="113" t="s">
        <v>85</v>
      </c>
      <c r="B73" s="40">
        <v>0.92361312178711463</v>
      </c>
      <c r="C73" s="40">
        <v>-12.091046229778041</v>
      </c>
      <c r="D73" s="40">
        <v>0.1426114138490214</v>
      </c>
      <c r="E73" s="40">
        <v>0.1000000000000001</v>
      </c>
      <c r="F73" s="40">
        <v>9.9999999999999978E-2</v>
      </c>
      <c r="G73" s="40">
        <v>9.9999999999999867E-2</v>
      </c>
      <c r="H73" s="40">
        <v>9.9999999999999867E-2</v>
      </c>
      <c r="I73" s="43"/>
      <c r="K73" s="113" t="s">
        <v>85</v>
      </c>
      <c r="L73" s="40">
        <v>0.92763348379831911</v>
      </c>
      <c r="M73" s="40">
        <v>-11.40204379663183</v>
      </c>
      <c r="N73" s="40">
        <v>0.18773712890959909</v>
      </c>
      <c r="O73" s="40">
        <v>0.15</v>
      </c>
      <c r="P73" s="40">
        <v>0.15000000000000011</v>
      </c>
      <c r="Q73" s="40">
        <v>0.15000000000000011</v>
      </c>
      <c r="R73" s="40">
        <v>0.14999999999999991</v>
      </c>
      <c r="S73" s="43"/>
    </row>
    <row r="74" spans="1:19">
      <c r="A74" s="113" t="s">
        <v>57</v>
      </c>
      <c r="B74" s="40">
        <v>0.92774914788221119</v>
      </c>
      <c r="C74" s="40">
        <v>-12.44512651826196</v>
      </c>
      <c r="D74" s="40">
        <v>0.1174019794150386</v>
      </c>
      <c r="E74" s="40">
        <v>9.9999999999999978E-2</v>
      </c>
      <c r="F74" s="40">
        <v>9.9999999999999978E-2</v>
      </c>
      <c r="G74" s="40">
        <v>0.1000000000000002</v>
      </c>
      <c r="H74" s="40">
        <v>9.9999999999999978E-2</v>
      </c>
      <c r="K74" s="113" t="s">
        <v>57</v>
      </c>
      <c r="L74" s="40">
        <v>0.93155182430946326</v>
      </c>
      <c r="M74" s="40">
        <v>-11.737488280458701</v>
      </c>
      <c r="N74" s="40">
        <v>0.16385450681424679</v>
      </c>
      <c r="O74" s="40">
        <v>0.15</v>
      </c>
      <c r="P74" s="40">
        <v>0.14999999999999991</v>
      </c>
      <c r="Q74" s="40">
        <v>0.15</v>
      </c>
      <c r="R74" s="40">
        <v>0.15</v>
      </c>
    </row>
    <row r="75" spans="1:19">
      <c r="A75" s="113" t="s">
        <v>86</v>
      </c>
      <c r="B75" s="40">
        <v>0.92078797496689235</v>
      </c>
      <c r="C75" s="40">
        <v>-14.622220844584501</v>
      </c>
      <c r="D75" s="40">
        <v>0.30715366040019232</v>
      </c>
      <c r="E75" s="40">
        <v>9.9999999999999978E-2</v>
      </c>
      <c r="F75" s="40">
        <v>9.9999999999999978E-2</v>
      </c>
      <c r="G75" s="40">
        <v>9.9999999999999978E-2</v>
      </c>
      <c r="H75" s="40">
        <v>9.9999999999999978E-2</v>
      </c>
      <c r="K75" s="113" t="s">
        <v>86</v>
      </c>
      <c r="L75" s="40">
        <v>0.92495702891600318</v>
      </c>
      <c r="M75" s="40">
        <v>-13.799998694869529</v>
      </c>
      <c r="N75" s="40">
        <v>0.34361925722123488</v>
      </c>
      <c r="O75" s="40">
        <v>0.15</v>
      </c>
      <c r="P75" s="40">
        <v>0.15</v>
      </c>
      <c r="Q75" s="40">
        <v>0.15</v>
      </c>
      <c r="R75" s="40">
        <v>0.15</v>
      </c>
    </row>
    <row r="76" spans="1:19">
      <c r="A76" s="113" t="s">
        <v>87</v>
      </c>
      <c r="B76" s="40">
        <v>0.93226169674013293</v>
      </c>
      <c r="C76" s="40">
        <v>-13.91186480509546</v>
      </c>
      <c r="D76" s="40">
        <v>0.1512016156573536</v>
      </c>
      <c r="E76" s="40">
        <v>0.1000000000000001</v>
      </c>
      <c r="F76" s="40">
        <v>9.9999999999999867E-2</v>
      </c>
      <c r="G76" s="40">
        <v>9.9999999999999978E-2</v>
      </c>
      <c r="H76" s="40">
        <v>9.9999999999999978E-2</v>
      </c>
      <c r="I76" s="43"/>
      <c r="K76" s="113" t="s">
        <v>87</v>
      </c>
      <c r="L76" s="40">
        <v>0.93582687059591541</v>
      </c>
      <c r="M76" s="40">
        <v>-13.127029815353589</v>
      </c>
      <c r="N76" s="40">
        <v>0.19587521483328241</v>
      </c>
      <c r="O76" s="40">
        <v>0.15000000000000011</v>
      </c>
      <c r="P76" s="40">
        <v>0.14999999999999991</v>
      </c>
      <c r="Q76" s="40">
        <v>0.15000000000000011</v>
      </c>
      <c r="R76" s="40">
        <v>0.15000000000000011</v>
      </c>
      <c r="S76" s="43"/>
    </row>
    <row r="77" spans="1:19">
      <c r="A77" s="113" t="s">
        <v>88</v>
      </c>
      <c r="B77" s="40">
        <v>0.92092500700405544</v>
      </c>
      <c r="C77" s="40">
        <v>-10.977902074840349</v>
      </c>
      <c r="D77" s="40">
        <v>9.4786764037370741E-2</v>
      </c>
      <c r="E77" s="40">
        <v>0.1000000000000001</v>
      </c>
      <c r="F77" s="40">
        <v>9.9999999999999978E-2</v>
      </c>
      <c r="G77" s="40">
        <v>9.9999999999999978E-2</v>
      </c>
      <c r="H77" s="40">
        <v>9.9999999999999867E-2</v>
      </c>
      <c r="K77" s="113" t="s">
        <v>88</v>
      </c>
      <c r="L77" s="40">
        <v>0.92508684874068403</v>
      </c>
      <c r="M77" s="40">
        <v>-10.34748617616455</v>
      </c>
      <c r="N77" s="40">
        <v>0.14242956593014081</v>
      </c>
      <c r="O77" s="40">
        <v>0.15</v>
      </c>
      <c r="P77" s="40">
        <v>0.15000000000000011</v>
      </c>
      <c r="Q77" s="40">
        <v>0.15</v>
      </c>
      <c r="R77" s="40">
        <v>0.14999999999999991</v>
      </c>
    </row>
    <row r="78" spans="1:19">
      <c r="A78" s="113" t="s">
        <v>63</v>
      </c>
      <c r="B78" s="40">
        <v>0.92887364176560228</v>
      </c>
      <c r="C78" s="40">
        <v>-12.1365497168474</v>
      </c>
      <c r="D78" s="40">
        <v>8.2388327750288926E-2</v>
      </c>
      <c r="E78" s="40">
        <v>9.9999999999999867E-2</v>
      </c>
      <c r="F78" s="40">
        <v>9.9999999999999978E-2</v>
      </c>
      <c r="G78" s="40">
        <v>9.9999999999999978E-2</v>
      </c>
      <c r="H78" s="40">
        <v>9.9999999999999978E-2</v>
      </c>
      <c r="K78" s="113" t="s">
        <v>63</v>
      </c>
      <c r="L78" s="40">
        <v>0.93261713430425475</v>
      </c>
      <c r="M78" s="40">
        <v>-11.445152363329109</v>
      </c>
      <c r="N78" s="40">
        <v>0.1306836789213264</v>
      </c>
      <c r="O78" s="40">
        <v>0.15</v>
      </c>
      <c r="P78" s="40">
        <v>0.14999999999999991</v>
      </c>
      <c r="Q78" s="40">
        <v>0.15</v>
      </c>
      <c r="R78" s="40">
        <v>0.14999999999999991</v>
      </c>
    </row>
    <row r="79" spans="1:19">
      <c r="A79" s="113" t="s">
        <v>6</v>
      </c>
      <c r="B79" s="40">
        <v>0.92521462384188058</v>
      </c>
      <c r="C79" s="40">
        <v>-13.02215507106472</v>
      </c>
      <c r="D79" s="40">
        <v>0.18240285215714541</v>
      </c>
      <c r="E79" s="40">
        <v>9.9999999999999867E-2</v>
      </c>
      <c r="F79" s="40">
        <v>9.9999999999999756E-2</v>
      </c>
      <c r="G79" s="40">
        <v>9.9999999999999867E-2</v>
      </c>
      <c r="H79" s="40">
        <v>9.9999999999999978E-2</v>
      </c>
      <c r="I79" s="43"/>
      <c r="K79" s="113" t="s">
        <v>6</v>
      </c>
      <c r="L79" s="40">
        <v>0.92915069627125524</v>
      </c>
      <c r="M79" s="40">
        <v>-12.28414690942974</v>
      </c>
      <c r="N79" s="40">
        <v>0.2254342809909797</v>
      </c>
      <c r="O79" s="40">
        <v>0.15000000000000011</v>
      </c>
      <c r="P79" s="40">
        <v>0.1499999999999998</v>
      </c>
      <c r="Q79" s="40">
        <v>0.14999999999999991</v>
      </c>
      <c r="R79" s="40">
        <v>0.15</v>
      </c>
      <c r="S79" s="43"/>
    </row>
    <row r="80" spans="1:19">
      <c r="A80" s="39"/>
      <c r="B80" s="43"/>
      <c r="K80" s="39"/>
      <c r="L80" s="43"/>
    </row>
    <row r="81" spans="1:19">
      <c r="A81" s="39"/>
      <c r="B81" s="43"/>
      <c r="C81" s="43"/>
      <c r="D81" s="43"/>
      <c r="E81" s="43"/>
      <c r="F81" s="43"/>
      <c r="G81" s="43"/>
      <c r="H81" s="43"/>
      <c r="I81" s="43"/>
      <c r="K81" s="39"/>
      <c r="L81" s="43"/>
      <c r="M81" s="43"/>
      <c r="N81" s="43"/>
      <c r="O81" s="43"/>
      <c r="P81" s="43"/>
      <c r="Q81" s="43"/>
      <c r="R81" s="43"/>
      <c r="S81" s="43"/>
    </row>
    <row r="82" spans="1:19">
      <c r="A82" s="113" t="s">
        <v>6</v>
      </c>
      <c r="B82" s="43">
        <v>0.7</v>
      </c>
      <c r="C82">
        <v>0.40000000000000008</v>
      </c>
      <c r="D82">
        <v>0.25</v>
      </c>
      <c r="E82">
        <v>0.15</v>
      </c>
      <c r="F82">
        <v>0.15000000000000011</v>
      </c>
      <c r="G82">
        <v>0.15</v>
      </c>
      <c r="H82">
        <v>0.15</v>
      </c>
      <c r="K82" s="113" t="s">
        <v>6</v>
      </c>
      <c r="L82" s="43">
        <v>0.9</v>
      </c>
      <c r="M82">
        <v>0.60000000000000009</v>
      </c>
      <c r="N82">
        <v>0.29999999999999988</v>
      </c>
      <c r="O82">
        <v>0.2</v>
      </c>
      <c r="P82">
        <v>0.15000000000000011</v>
      </c>
      <c r="Q82">
        <v>0.15</v>
      </c>
      <c r="R82">
        <v>0.15</v>
      </c>
    </row>
    <row r="83" spans="1:19">
      <c r="A83" s="39"/>
      <c r="K83" s="39"/>
    </row>
    <row r="84" spans="1:19" ht="21" customHeight="1">
      <c r="A84" s="49" t="s">
        <v>89</v>
      </c>
      <c r="B84" s="38" t="s">
        <v>35</v>
      </c>
      <c r="C84" s="46" t="s">
        <v>36</v>
      </c>
      <c r="D84" s="47" t="s">
        <v>37</v>
      </c>
      <c r="E84" s="48" t="s">
        <v>38</v>
      </c>
      <c r="F84" s="48" t="s">
        <v>39</v>
      </c>
      <c r="G84" s="46" t="s">
        <v>40</v>
      </c>
      <c r="H84" s="46" t="s">
        <v>41</v>
      </c>
      <c r="K84" s="50" t="s">
        <v>89</v>
      </c>
      <c r="L84" s="38" t="s">
        <v>35</v>
      </c>
      <c r="M84" s="46" t="s">
        <v>36</v>
      </c>
      <c r="N84" s="47" t="s">
        <v>37</v>
      </c>
      <c r="O84" s="48" t="s">
        <v>38</v>
      </c>
      <c r="P84" s="48" t="s">
        <v>39</v>
      </c>
      <c r="Q84" s="46" t="s">
        <v>40</v>
      </c>
      <c r="R84" s="46" t="s">
        <v>41</v>
      </c>
    </row>
    <row r="85" spans="1:19">
      <c r="A85" s="113" t="s">
        <v>6</v>
      </c>
      <c r="B85" s="40">
        <v>0.2</v>
      </c>
      <c r="C85" s="40">
        <v>9.9999999999999867E-2</v>
      </c>
      <c r="D85" s="40">
        <v>5.0000000000000037E-2</v>
      </c>
      <c r="E85" s="40">
        <v>2.9999999999999919E-2</v>
      </c>
      <c r="F85" s="40">
        <v>9.9999999999998979E-3</v>
      </c>
      <c r="G85" s="40">
        <v>1.000000000000012E-2</v>
      </c>
      <c r="H85" s="40">
        <v>1.000000000000012E-2</v>
      </c>
      <c r="I85" s="43"/>
      <c r="K85" s="113" t="s">
        <v>6</v>
      </c>
      <c r="L85" s="40">
        <v>0.4</v>
      </c>
      <c r="M85" s="40">
        <v>0.3</v>
      </c>
      <c r="N85" s="40">
        <v>0.15</v>
      </c>
      <c r="O85" s="40">
        <v>5.0000000000000162E-2</v>
      </c>
      <c r="P85" s="40">
        <v>2.9999999999999919E-2</v>
      </c>
      <c r="Q85" s="40">
        <v>3.000000000000003E-2</v>
      </c>
      <c r="R85" s="40">
        <v>3.000000000000003E-2</v>
      </c>
      <c r="S85" s="43"/>
    </row>
    <row r="86" spans="1:19">
      <c r="A86" s="39"/>
      <c r="B86" s="43"/>
      <c r="K86" s="39"/>
      <c r="L86" s="43"/>
    </row>
    <row r="87" spans="1:19">
      <c r="A87" s="39"/>
      <c r="B87" s="43"/>
      <c r="K87" s="39"/>
      <c r="L87" s="43"/>
    </row>
    <row r="88" spans="1:19">
      <c r="A88" s="113" t="s">
        <v>6</v>
      </c>
      <c r="B88" s="43">
        <v>0.89953170332615162</v>
      </c>
      <c r="C88">
        <v>-12.675947920059871</v>
      </c>
      <c r="D88">
        <v>0.37600036127204139</v>
      </c>
      <c r="E88">
        <v>9.9999999999999867E-2</v>
      </c>
      <c r="F88">
        <v>0.1000000000000001</v>
      </c>
      <c r="G88">
        <v>9.9999999999999978E-2</v>
      </c>
      <c r="H88">
        <v>0.1000000000000001</v>
      </c>
      <c r="K88" s="113" t="s">
        <v>6</v>
      </c>
      <c r="L88" s="43">
        <v>0.90481950841424896</v>
      </c>
      <c r="M88">
        <v>-11.956161187425151</v>
      </c>
      <c r="N88">
        <v>0.40884244752088128</v>
      </c>
      <c r="O88">
        <v>0.14999999999999991</v>
      </c>
      <c r="P88">
        <v>0.15</v>
      </c>
      <c r="Q88">
        <v>0.15000000000000011</v>
      </c>
      <c r="R88">
        <v>0.15000000000000011</v>
      </c>
    </row>
    <row r="89" spans="1:19">
      <c r="A89" s="39"/>
      <c r="B89" s="43"/>
      <c r="K89" s="39"/>
      <c r="L89" s="43"/>
    </row>
    <row r="90" spans="1:19" ht="21" customHeight="1">
      <c r="A90" s="49" t="s">
        <v>90</v>
      </c>
      <c r="B90" s="38" t="s">
        <v>35</v>
      </c>
      <c r="C90" s="46" t="s">
        <v>36</v>
      </c>
      <c r="D90" s="47" t="s">
        <v>37</v>
      </c>
      <c r="E90" s="48" t="s">
        <v>38</v>
      </c>
      <c r="F90" s="48" t="s">
        <v>39</v>
      </c>
      <c r="G90" s="46" t="s">
        <v>40</v>
      </c>
      <c r="H90" s="46" t="s">
        <v>41</v>
      </c>
      <c r="K90" s="50" t="s">
        <v>90</v>
      </c>
      <c r="L90" s="38" t="s">
        <v>35</v>
      </c>
      <c r="M90" s="46" t="s">
        <v>36</v>
      </c>
      <c r="N90" s="47" t="s">
        <v>37</v>
      </c>
      <c r="O90" s="48" t="s">
        <v>38</v>
      </c>
      <c r="P90" s="48" t="s">
        <v>39</v>
      </c>
      <c r="Q90" s="46" t="s">
        <v>40</v>
      </c>
      <c r="R90" s="46" t="s">
        <v>41</v>
      </c>
    </row>
    <row r="91" spans="1:19">
      <c r="A91" s="113" t="s">
        <v>6</v>
      </c>
      <c r="B91" s="40">
        <v>0.3</v>
      </c>
      <c r="C91" s="40">
        <v>0.15</v>
      </c>
      <c r="D91" s="40">
        <v>9.9999999999999867E-2</v>
      </c>
      <c r="E91" s="40">
        <v>5.0000000000000162E-2</v>
      </c>
      <c r="F91" s="40">
        <v>5.0000000000000162E-2</v>
      </c>
      <c r="G91" s="40">
        <v>5.0000000000000037E-2</v>
      </c>
      <c r="H91" s="40">
        <v>5.0000000000000037E-2</v>
      </c>
      <c r="K91" s="113" t="s">
        <v>6</v>
      </c>
      <c r="L91" s="40">
        <v>0.5</v>
      </c>
      <c r="M91" s="40">
        <v>0.29999999999999988</v>
      </c>
      <c r="N91" s="40">
        <v>0.14999999999999991</v>
      </c>
      <c r="O91" s="40">
        <v>0.1000000000000001</v>
      </c>
      <c r="P91" s="40">
        <v>5.0000000000000162E-2</v>
      </c>
      <c r="Q91" s="40">
        <v>5.0000000000000037E-2</v>
      </c>
      <c r="R91" s="40">
        <v>5.0000000000000037E-2</v>
      </c>
    </row>
    <row r="92" spans="1:19">
      <c r="A92" s="39"/>
      <c r="B92" s="43"/>
      <c r="K92" s="39"/>
      <c r="L92" s="43"/>
    </row>
    <row r="93" spans="1:19">
      <c r="A93" s="39"/>
      <c r="B93" s="43"/>
      <c r="K93" s="39"/>
      <c r="L93" s="43"/>
    </row>
    <row r="94" spans="1:19">
      <c r="A94" s="39"/>
      <c r="B94" s="43"/>
      <c r="K94" s="39"/>
      <c r="L94" s="43"/>
    </row>
    <row r="95" spans="1:19">
      <c r="A95" s="39"/>
      <c r="B95" s="43"/>
      <c r="K95" s="39"/>
      <c r="L95" s="43"/>
    </row>
    <row r="96" spans="1:19" ht="21" customHeight="1">
      <c r="A96" s="49" t="s">
        <v>12</v>
      </c>
      <c r="B96" s="38" t="s">
        <v>35</v>
      </c>
      <c r="C96" s="46" t="s">
        <v>36</v>
      </c>
      <c r="D96" s="47" t="s">
        <v>37</v>
      </c>
      <c r="E96" s="48" t="s">
        <v>38</v>
      </c>
      <c r="F96" s="48" t="s">
        <v>39</v>
      </c>
      <c r="G96" s="46" t="s">
        <v>40</v>
      </c>
      <c r="H96" s="46" t="s">
        <v>41</v>
      </c>
      <c r="K96" s="50" t="s">
        <v>12</v>
      </c>
      <c r="L96" s="38" t="s">
        <v>35</v>
      </c>
      <c r="M96" s="46" t="s">
        <v>36</v>
      </c>
      <c r="N96" s="47" t="s">
        <v>37</v>
      </c>
      <c r="O96" s="48" t="s">
        <v>38</v>
      </c>
      <c r="P96" s="48" t="s">
        <v>39</v>
      </c>
      <c r="Q96" s="46" t="s">
        <v>40</v>
      </c>
      <c r="R96" s="46" t="s">
        <v>41</v>
      </c>
    </row>
    <row r="97" spans="1:18">
      <c r="A97" s="113" t="s">
        <v>6</v>
      </c>
      <c r="B97" s="40">
        <v>0.7</v>
      </c>
      <c r="C97" s="40">
        <v>0.40000000000000008</v>
      </c>
      <c r="D97" s="40">
        <v>0.25</v>
      </c>
      <c r="E97" s="40">
        <v>0.15</v>
      </c>
      <c r="F97" s="40">
        <v>0.15000000000000011</v>
      </c>
      <c r="G97" s="40">
        <v>0.15</v>
      </c>
      <c r="H97" s="40">
        <v>0.15</v>
      </c>
      <c r="K97" s="113" t="s">
        <v>6</v>
      </c>
      <c r="L97" s="40">
        <v>0.9</v>
      </c>
      <c r="M97" s="40">
        <v>0.60000000000000009</v>
      </c>
      <c r="N97" s="40">
        <v>0.29999999999999988</v>
      </c>
      <c r="O97" s="40">
        <v>0.2</v>
      </c>
      <c r="P97" s="40">
        <v>0.15000000000000011</v>
      </c>
      <c r="Q97" s="40">
        <v>0.15</v>
      </c>
      <c r="R97" s="40">
        <v>0.15</v>
      </c>
    </row>
    <row r="98" spans="1:18">
      <c r="A98" s="43"/>
      <c r="B98" s="43"/>
      <c r="K98" s="43"/>
      <c r="L98" s="43"/>
    </row>
    <row r="99" spans="1:18">
      <c r="A99" s="43"/>
      <c r="B99" s="43"/>
      <c r="K99" s="43"/>
      <c r="L99" s="43"/>
    </row>
    <row r="100" spans="1:18">
      <c r="A100" s="43"/>
      <c r="B100" s="43"/>
      <c r="K100" s="43"/>
      <c r="L100" s="43"/>
    </row>
    <row r="101" spans="1:18">
      <c r="A101" s="43"/>
      <c r="B101" s="43"/>
      <c r="K101" s="43"/>
      <c r="L101" s="43"/>
    </row>
    <row r="102" spans="1:18" ht="21" customHeight="1">
      <c r="A102" s="49" t="s">
        <v>91</v>
      </c>
      <c r="B102" s="38" t="s">
        <v>35</v>
      </c>
      <c r="C102" s="46" t="s">
        <v>36</v>
      </c>
      <c r="D102" s="47" t="s">
        <v>37</v>
      </c>
      <c r="E102" s="48" t="s">
        <v>38</v>
      </c>
      <c r="F102" s="48" t="s">
        <v>39</v>
      </c>
      <c r="G102" s="46" t="s">
        <v>40</v>
      </c>
      <c r="H102" s="46" t="s">
        <v>41</v>
      </c>
      <c r="K102" s="50" t="s">
        <v>91</v>
      </c>
      <c r="L102" s="38" t="s">
        <v>35</v>
      </c>
      <c r="M102" s="46" t="s">
        <v>36</v>
      </c>
      <c r="N102" s="47" t="s">
        <v>37</v>
      </c>
      <c r="O102" s="48" t="s">
        <v>38</v>
      </c>
      <c r="P102" s="48" t="s">
        <v>39</v>
      </c>
      <c r="Q102" s="46" t="s">
        <v>40</v>
      </c>
      <c r="R102" s="46" t="s">
        <v>41</v>
      </c>
    </row>
    <row r="103" spans="1:18">
      <c r="A103" s="113" t="s">
        <v>6</v>
      </c>
      <c r="B103" s="40">
        <v>0.9132494612548101</v>
      </c>
      <c r="C103" s="40">
        <v>-10.089986662970601</v>
      </c>
      <c r="D103" s="40">
        <v>0.10881552656700109</v>
      </c>
      <c r="E103" s="40">
        <v>9.9999999999999978E-2</v>
      </c>
      <c r="F103" s="40">
        <v>9.9999999999999978E-2</v>
      </c>
      <c r="G103" s="40">
        <v>0.1000000000000001</v>
      </c>
      <c r="H103" s="40">
        <v>9.9999999999999978E-2</v>
      </c>
      <c r="K103" s="113" t="s">
        <v>6</v>
      </c>
      <c r="L103" s="40">
        <v>0.91781527908350424</v>
      </c>
      <c r="M103" s="40">
        <v>-9.5063031543932013</v>
      </c>
      <c r="N103" s="40">
        <v>0.15571997253715891</v>
      </c>
      <c r="O103" s="40">
        <v>0.14999999999999991</v>
      </c>
      <c r="P103" s="40">
        <v>0.14999999999999991</v>
      </c>
      <c r="Q103" s="40">
        <v>0.14999999999999991</v>
      </c>
      <c r="R103" s="40">
        <v>0.14999999999999991</v>
      </c>
    </row>
    <row r="104" spans="1:18">
      <c r="A104" s="43"/>
      <c r="B104" s="43"/>
      <c r="K104" s="43"/>
      <c r="L104" s="43"/>
    </row>
    <row r="105" spans="1:18">
      <c r="A105" s="43"/>
      <c r="B105" s="43"/>
      <c r="K105" s="43"/>
      <c r="L105" s="43"/>
    </row>
    <row r="106" spans="1:18">
      <c r="A106" s="43"/>
      <c r="B106" s="43"/>
      <c r="K106" s="43"/>
      <c r="L106" s="43"/>
    </row>
    <row r="107" spans="1:18">
      <c r="A107" s="43"/>
    </row>
    <row r="108" spans="1:18">
      <c r="A108" s="43"/>
    </row>
    <row r="109" spans="1:18">
      <c r="A109" s="43"/>
    </row>
    <row r="110" spans="1:18">
      <c r="A110" s="43"/>
    </row>
    <row r="111" spans="1:18">
      <c r="A111" s="43"/>
    </row>
    <row r="112" spans="1:18">
      <c r="A112" s="43"/>
    </row>
    <row r="128" spans="11:11">
      <c r="K128" s="43"/>
    </row>
    <row r="129" spans="2:19">
      <c r="B129" s="43"/>
      <c r="C129" s="43"/>
      <c r="D129" s="43"/>
      <c r="E129" s="43"/>
      <c r="F129" s="43"/>
      <c r="G129" s="43"/>
      <c r="H129" s="43"/>
      <c r="I129" s="43"/>
      <c r="K129" s="43"/>
      <c r="L129" s="43"/>
      <c r="M129" s="43"/>
      <c r="N129" s="43"/>
      <c r="O129" s="43"/>
      <c r="P129" s="43"/>
      <c r="Q129" s="43"/>
      <c r="R129" s="43"/>
      <c r="S129" s="43"/>
    </row>
    <row r="130" spans="2:19">
      <c r="B130" s="43"/>
      <c r="K130" s="43"/>
      <c r="L130" s="43"/>
    </row>
    <row r="131" spans="2:19">
      <c r="K131" s="43"/>
    </row>
    <row r="132" spans="2:19">
      <c r="K132" s="43"/>
    </row>
    <row r="133" spans="2:19">
      <c r="B133" s="43"/>
      <c r="C133" s="43"/>
      <c r="D133" s="43"/>
      <c r="E133" s="43"/>
      <c r="F133" s="43"/>
      <c r="G133" s="43"/>
      <c r="H133" s="43"/>
      <c r="I133" s="43"/>
      <c r="K133" s="43"/>
      <c r="L133" s="43"/>
      <c r="M133" s="43"/>
      <c r="N133" s="43"/>
      <c r="O133" s="43"/>
      <c r="P133" s="43"/>
      <c r="Q133" s="43"/>
      <c r="R133" s="43"/>
      <c r="S133" s="43"/>
    </row>
    <row r="134" spans="2:19">
      <c r="B134" s="43"/>
      <c r="K134" s="43"/>
      <c r="L134" s="43"/>
    </row>
    <row r="135" spans="2:19">
      <c r="K135" s="43"/>
    </row>
    <row r="136" spans="2:19">
      <c r="K136" s="43"/>
    </row>
    <row r="137" spans="2:19">
      <c r="B137" s="43"/>
      <c r="C137" s="43"/>
      <c r="D137" s="43"/>
      <c r="E137" s="43"/>
      <c r="F137" s="43"/>
      <c r="G137" s="43"/>
      <c r="H137" s="43"/>
      <c r="I137" s="43"/>
      <c r="K137" s="43"/>
      <c r="L137" s="43"/>
      <c r="M137" s="43"/>
      <c r="N137" s="43"/>
      <c r="O137" s="43"/>
      <c r="P137" s="43"/>
      <c r="Q137" s="43"/>
      <c r="R137" s="43"/>
      <c r="S137" s="43"/>
    </row>
    <row r="138" spans="2:19">
      <c r="B138" s="43"/>
      <c r="K138" s="43"/>
      <c r="L138" s="43"/>
    </row>
    <row r="139" spans="2:19">
      <c r="K139" s="43"/>
    </row>
    <row r="140" spans="2:19">
      <c r="K140" s="43"/>
    </row>
    <row r="141" spans="2:19">
      <c r="B141" s="43"/>
      <c r="C141" s="43"/>
      <c r="D141" s="43"/>
      <c r="E141" s="43"/>
      <c r="F141" s="43"/>
      <c r="G141" s="43"/>
      <c r="H141" s="43"/>
      <c r="I141" s="43"/>
      <c r="K141" s="43"/>
      <c r="L141" s="43"/>
      <c r="M141" s="43"/>
      <c r="N141" s="43"/>
      <c r="O141" s="43"/>
      <c r="P141" s="43"/>
      <c r="Q141" s="43"/>
      <c r="R141" s="43"/>
      <c r="S141" s="43"/>
    </row>
    <row r="142" spans="2:19">
      <c r="B142" s="43"/>
      <c r="K142" s="43"/>
      <c r="L142" s="43"/>
    </row>
    <row r="158" spans="2:2">
      <c r="B158" s="43"/>
    </row>
    <row r="159" spans="2:2">
      <c r="B159" s="43"/>
    </row>
    <row r="160" spans="2:2">
      <c r="B160" s="43"/>
    </row>
    <row r="161" spans="1:12">
      <c r="B161" s="43"/>
    </row>
    <row r="162" spans="1:12">
      <c r="B162" s="43"/>
      <c r="L162" s="43"/>
    </row>
    <row r="163" spans="1:12">
      <c r="B163" s="43"/>
      <c r="L163" s="43"/>
    </row>
    <row r="164" spans="1:12">
      <c r="B164" s="43"/>
      <c r="L164" s="43"/>
    </row>
    <row r="165" spans="1:12">
      <c r="B165" s="43"/>
      <c r="L165" s="43"/>
    </row>
    <row r="166" spans="1:12">
      <c r="A166" s="43"/>
      <c r="L166" s="43"/>
    </row>
    <row r="167" spans="1:12">
      <c r="A167" s="43"/>
      <c r="L167" s="43"/>
    </row>
    <row r="168" spans="1:12">
      <c r="A168" s="43"/>
      <c r="L168" s="43"/>
    </row>
    <row r="169" spans="1:12">
      <c r="A169" s="43"/>
      <c r="L169" s="43"/>
    </row>
    <row r="170" spans="1:12">
      <c r="A170" s="43"/>
    </row>
    <row r="171" spans="1:12">
      <c r="A171" s="43"/>
    </row>
    <row r="172" spans="1:12">
      <c r="A172" s="43"/>
    </row>
    <row r="173" spans="1:12">
      <c r="A173" s="43"/>
    </row>
    <row r="174" spans="1:12">
      <c r="A174" s="43"/>
    </row>
    <row r="175" spans="1:12">
      <c r="A175" s="43"/>
    </row>
    <row r="176" spans="1:12">
      <c r="A176" s="43"/>
    </row>
    <row r="177" spans="1:1">
      <c r="A177" s="43"/>
    </row>
    <row r="178" spans="1:1">
      <c r="A178" s="43"/>
    </row>
    <row r="179" spans="1:1">
      <c r="A179" s="43"/>
    </row>
    <row r="180" spans="1:1">
      <c r="A180" s="43"/>
    </row>
    <row r="181" spans="1:1">
      <c r="A181" s="43"/>
    </row>
    <row r="182" spans="1:1">
      <c r="A182" s="43"/>
    </row>
    <row r="183" spans="1:1">
      <c r="A183" s="43"/>
    </row>
    <row r="184" spans="1:1">
      <c r="A184" s="43"/>
    </row>
    <row r="185" spans="1:1">
      <c r="A185" s="43"/>
    </row>
    <row r="186" spans="1:1">
      <c r="A186" s="43"/>
    </row>
    <row r="187" spans="1:1">
      <c r="A187" s="43"/>
    </row>
    <row r="210" spans="11:11">
      <c r="K210" s="43"/>
    </row>
    <row r="211" spans="11:11">
      <c r="K211" s="43"/>
    </row>
    <row r="212" spans="11:11">
      <c r="K212" s="43"/>
    </row>
    <row r="213" spans="11:11">
      <c r="K213" s="43"/>
    </row>
    <row r="214" spans="11:11">
      <c r="K214" s="43"/>
    </row>
    <row r="215" spans="11:11">
      <c r="K215" s="43"/>
    </row>
    <row r="216" spans="11:11">
      <c r="K216" s="43"/>
    </row>
    <row r="217" spans="11:11">
      <c r="K217" s="43"/>
    </row>
    <row r="218" spans="11:11">
      <c r="K218" s="43"/>
    </row>
    <row r="219" spans="11:11">
      <c r="K219" s="43"/>
    </row>
    <row r="220" spans="11:11">
      <c r="K220" s="43"/>
    </row>
    <row r="221" spans="11:11">
      <c r="K221" s="43"/>
    </row>
    <row r="222" spans="11:11">
      <c r="K222" s="43"/>
    </row>
    <row r="223" spans="11:11">
      <c r="K223" s="43"/>
    </row>
    <row r="224" spans="11:11">
      <c r="K224" s="43"/>
    </row>
    <row r="225" spans="11:11">
      <c r="K225" s="43"/>
    </row>
    <row r="226" spans="11:11">
      <c r="K226" s="43"/>
    </row>
    <row r="227" spans="11:11">
      <c r="K227" s="43"/>
    </row>
    <row r="228" spans="11:11">
      <c r="K228" s="43"/>
    </row>
    <row r="229" spans="11:11">
      <c r="K229" s="43"/>
    </row>
    <row r="230" spans="11:11">
      <c r="K230" s="43"/>
    </row>
    <row r="231" spans="11:11">
      <c r="K231" s="43"/>
    </row>
    <row r="254" spans="2:2">
      <c r="B254" s="43"/>
    </row>
    <row r="255" spans="2:2">
      <c r="B255" s="43"/>
    </row>
    <row r="256" spans="2:2">
      <c r="B256" s="43"/>
    </row>
    <row r="257" spans="2:12">
      <c r="B257" s="43"/>
    </row>
    <row r="258" spans="2:12">
      <c r="B258" s="43"/>
      <c r="L258" s="43"/>
    </row>
    <row r="259" spans="2:12">
      <c r="B259" s="43"/>
      <c r="L259" s="43"/>
    </row>
    <row r="260" spans="2:12">
      <c r="B260" s="43"/>
      <c r="L260" s="43"/>
    </row>
    <row r="261" spans="2:12">
      <c r="B261" s="43"/>
      <c r="L261" s="43"/>
    </row>
    <row r="262" spans="2:12">
      <c r="B262" s="43"/>
      <c r="L262" s="43"/>
    </row>
    <row r="263" spans="2:12">
      <c r="B263" s="43"/>
      <c r="L263" s="43"/>
    </row>
    <row r="264" spans="2:12">
      <c r="B264" s="43"/>
      <c r="L264" s="43"/>
    </row>
    <row r="265" spans="2:12">
      <c r="B265" s="43"/>
      <c r="L265" s="43"/>
    </row>
    <row r="266" spans="2:12">
      <c r="B266" s="43"/>
      <c r="L266" s="43"/>
    </row>
    <row r="267" spans="2:12">
      <c r="B267" s="43"/>
      <c r="L267" s="43"/>
    </row>
    <row r="268" spans="2:12">
      <c r="B268" s="43"/>
      <c r="L268" s="43"/>
    </row>
    <row r="269" spans="2:12">
      <c r="B269" s="43"/>
      <c r="L269" s="43"/>
    </row>
    <row r="270" spans="2:12">
      <c r="B270" s="43"/>
      <c r="L270" s="43"/>
    </row>
    <row r="271" spans="2:12">
      <c r="B271" s="43"/>
      <c r="L271" s="43"/>
    </row>
    <row r="272" spans="2:12">
      <c r="B272" s="43"/>
      <c r="L272" s="43"/>
    </row>
    <row r="273" spans="2:12">
      <c r="B273" s="43"/>
      <c r="L273" s="43"/>
    </row>
    <row r="274" spans="2:12">
      <c r="B274" s="43"/>
      <c r="L274" s="43"/>
    </row>
    <row r="275" spans="2:12">
      <c r="B275" s="43"/>
      <c r="L275" s="43"/>
    </row>
    <row r="276" spans="2:12">
      <c r="B276" s="43"/>
      <c r="L276" s="43"/>
    </row>
    <row r="277" spans="2:12">
      <c r="B277" s="43"/>
      <c r="L277" s="43"/>
    </row>
    <row r="278" spans="2:12">
      <c r="B278" s="43"/>
      <c r="L278" s="43"/>
    </row>
    <row r="279" spans="2:12">
      <c r="B279" s="43"/>
      <c r="L279" s="43"/>
    </row>
    <row r="280" spans="2:12">
      <c r="B280" s="43"/>
      <c r="L280" s="43"/>
    </row>
    <row r="281" spans="2:12">
      <c r="B281" s="43"/>
      <c r="L281" s="43"/>
    </row>
    <row r="282" spans="2:12">
      <c r="B282" s="43"/>
      <c r="L282" s="43"/>
    </row>
    <row r="283" spans="2:12">
      <c r="B283" s="43"/>
      <c r="L283" s="43"/>
    </row>
    <row r="284" spans="2:12">
      <c r="B284" s="43"/>
      <c r="L284" s="43"/>
    </row>
    <row r="285" spans="2:12">
      <c r="B285" s="43"/>
      <c r="L285" s="43"/>
    </row>
    <row r="286" spans="2:12">
      <c r="L286" s="43"/>
    </row>
    <row r="287" spans="2:12">
      <c r="L287" s="43"/>
    </row>
    <row r="288" spans="2:12">
      <c r="L288" s="43"/>
    </row>
    <row r="289" spans="12:12">
      <c r="L289" s="43"/>
    </row>
  </sheetData>
  <mergeCells count="2">
    <mergeCell ref="A1:H1"/>
    <mergeCell ref="K1:R1"/>
  </mergeCells>
  <conditionalFormatting sqref="B6:H28">
    <cfRule type="colorScale" priority="17">
      <colorScale>
        <cfvo type="min"/>
        <cfvo type="max"/>
        <color rgb="FFFCFCFF"/>
        <color rgb="FFF8696B"/>
      </colorScale>
    </cfRule>
  </conditionalFormatting>
  <conditionalFormatting sqref="L6:R28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4:R47">
    <cfRule type="colorScale" priority="15">
      <colorScale>
        <cfvo type="min"/>
        <cfvo type="max"/>
        <color rgb="FFFCFCFF"/>
        <color rgb="FFF8696B"/>
      </colorScale>
    </cfRule>
  </conditionalFormatting>
  <conditionalFormatting sqref="B34:H47">
    <cfRule type="colorScale" priority="14">
      <colorScale>
        <cfvo type="min"/>
        <cfvo type="max"/>
        <color rgb="FFFCFCFF"/>
        <color rgb="FFF8696B"/>
      </colorScale>
    </cfRule>
  </conditionalFormatting>
  <conditionalFormatting sqref="B53:H53">
    <cfRule type="colorScale" priority="13">
      <colorScale>
        <cfvo type="min"/>
        <cfvo type="max"/>
        <color rgb="FFFCFCFF"/>
        <color rgb="FFF8696B"/>
      </colorScale>
    </cfRule>
  </conditionalFormatting>
  <conditionalFormatting sqref="B59:H79">
    <cfRule type="colorScale" priority="10">
      <colorScale>
        <cfvo type="min"/>
        <cfvo type="max"/>
        <color rgb="FFFCFCFF"/>
        <color rgb="FFF8696B"/>
      </colorScale>
    </cfRule>
  </conditionalFormatting>
  <conditionalFormatting sqref="B85:H85">
    <cfRule type="colorScale" priority="11">
      <colorScale>
        <cfvo type="min"/>
        <cfvo type="max"/>
        <color rgb="FFFCFCFF"/>
        <color rgb="FFF8696B"/>
      </colorScale>
    </cfRule>
  </conditionalFormatting>
  <conditionalFormatting sqref="L59:R79">
    <cfRule type="colorScale" priority="9">
      <colorScale>
        <cfvo type="min"/>
        <cfvo type="max"/>
        <color rgb="FFFCFCFF"/>
        <color rgb="FFF8696B"/>
      </colorScale>
    </cfRule>
  </conditionalFormatting>
  <conditionalFormatting sqref="B91:H91">
    <cfRule type="colorScale" priority="8">
      <colorScale>
        <cfvo type="min"/>
        <cfvo type="max"/>
        <color rgb="FFFCFCFF"/>
        <color rgb="FFF8696B"/>
      </colorScale>
    </cfRule>
  </conditionalFormatting>
  <conditionalFormatting sqref="B97:H97">
    <cfRule type="colorScale" priority="7">
      <colorScale>
        <cfvo type="min"/>
        <cfvo type="max"/>
        <color rgb="FFFCFCFF"/>
        <color rgb="FFF8696B"/>
      </colorScale>
    </cfRule>
  </conditionalFormatting>
  <conditionalFormatting sqref="B103:H103">
    <cfRule type="colorScale" priority="6">
      <colorScale>
        <cfvo type="min"/>
        <cfvo type="max"/>
        <color rgb="FFFCFCFF"/>
        <color rgb="FFF8696B"/>
      </colorScale>
    </cfRule>
  </conditionalFormatting>
  <conditionalFormatting sqref="L103:R103">
    <cfRule type="colorScale" priority="5">
      <colorScale>
        <cfvo type="min"/>
        <cfvo type="max"/>
        <color rgb="FFFCFCFF"/>
        <color rgb="FFF8696B"/>
      </colorScale>
    </cfRule>
  </conditionalFormatting>
  <conditionalFormatting sqref="L97:R97">
    <cfRule type="colorScale" priority="4">
      <colorScale>
        <cfvo type="min"/>
        <cfvo type="max"/>
        <color rgb="FFFCFCFF"/>
        <color rgb="FFF8696B"/>
      </colorScale>
    </cfRule>
  </conditionalFormatting>
  <conditionalFormatting sqref="L91:R91">
    <cfRule type="colorScale" priority="3">
      <colorScale>
        <cfvo type="min"/>
        <cfvo type="max"/>
        <color rgb="FFFCFCFF"/>
        <color rgb="FFF8696B"/>
      </colorScale>
    </cfRule>
  </conditionalFormatting>
  <conditionalFormatting sqref="L85:R85">
    <cfRule type="colorScale" priority="2">
      <colorScale>
        <cfvo type="min"/>
        <cfvo type="max"/>
        <color rgb="FFFCFCFF"/>
        <color rgb="FFF8696B"/>
      </colorScale>
    </cfRule>
  </conditionalFormatting>
  <conditionalFormatting sqref="L53:R5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AEDFE"/>
  </sheetPr>
  <dimension ref="A1:W167"/>
  <sheetViews>
    <sheetView topLeftCell="A134" workbookViewId="0">
      <selection activeCell="C167" sqref="C167:W167"/>
    </sheetView>
  </sheetViews>
  <sheetFormatPr baseColWidth="10" defaultRowHeight="16"/>
  <cols>
    <col min="1" max="1" width="21.6640625" style="94" customWidth="1"/>
    <col min="2" max="2" width="16.5" style="94" customWidth="1"/>
    <col min="3" max="11" width="16" style="94" bestFit="1" customWidth="1"/>
    <col min="12" max="12" width="18.1640625" style="94" customWidth="1"/>
    <col min="13" max="23" width="16" style="94" bestFit="1" customWidth="1"/>
    <col min="24" max="54" width="10.83203125" style="94" customWidth="1"/>
    <col min="55" max="16384" width="10.83203125" style="94"/>
  </cols>
  <sheetData>
    <row r="1" spans="1:22" ht="26" customHeight="1">
      <c r="A1" s="131" t="s">
        <v>92</v>
      </c>
      <c r="B1" s="132"/>
      <c r="C1" s="132"/>
      <c r="D1" s="132"/>
      <c r="E1" s="132"/>
      <c r="F1" s="132"/>
      <c r="G1" s="132"/>
      <c r="H1" s="132"/>
      <c r="I1" s="132"/>
      <c r="J1" s="132"/>
    </row>
    <row r="3" spans="1:22" ht="19" customHeight="1" thickBot="1">
      <c r="B3" s="4"/>
    </row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21</v>
      </c>
      <c r="E5" s="63">
        <f>SUM(B38:D38)</f>
        <v>-56801833.321112171</v>
      </c>
      <c r="F5" s="64">
        <f>SUM(B69:D69)</f>
        <v>-120546022.90608844</v>
      </c>
    </row>
    <row r="6" spans="1:22" ht="19" customHeight="1">
      <c r="B6" s="4"/>
      <c r="D6" s="20" t="s">
        <v>22</v>
      </c>
      <c r="E6" s="65">
        <f>SUM(E38:P38)</f>
        <v>-51119610.39492663</v>
      </c>
      <c r="F6" s="66">
        <f>SUM(E69:P69)</f>
        <v>-137719182.31699201</v>
      </c>
      <c r="K6" s="32"/>
      <c r="L6" s="32"/>
      <c r="M6" s="32"/>
    </row>
    <row r="7" spans="1:22" ht="17" customHeight="1" thickBot="1">
      <c r="D7" s="21" t="s">
        <v>93</v>
      </c>
      <c r="E7" s="67">
        <f>SUM(Q38:V38)</f>
        <v>-3512344.2403758946</v>
      </c>
      <c r="F7" s="68">
        <f>SUM(Q69:V69)</f>
        <v>-16550903.679148514</v>
      </c>
    </row>
    <row r="8" spans="1:22" ht="20" customHeight="1" thickTop="1" thickBot="1">
      <c r="D8" s="22" t="s">
        <v>6</v>
      </c>
      <c r="E8" s="69">
        <f>SUM(E5:E7)</f>
        <v>-111433787.95641468</v>
      </c>
      <c r="F8" s="70">
        <f>SUM(F5:F7)</f>
        <v>-274816108.90222895</v>
      </c>
    </row>
    <row r="9" spans="1:22" ht="19" customHeight="1">
      <c r="B9" s="9"/>
    </row>
    <row r="10" spans="1:22" ht="17" customHeight="1"/>
    <row r="11" spans="1:22" ht="26" customHeight="1">
      <c r="A11" s="133" t="s">
        <v>94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30"/>
      <c r="L11" s="29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>
      <c r="M12" s="71"/>
    </row>
    <row r="13" spans="1:22">
      <c r="M13" s="71"/>
    </row>
    <row r="14" spans="1:22" ht="17" customHeight="1">
      <c r="M14" s="71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25">
        <v>44196</v>
      </c>
      <c r="K15" s="6">
        <v>44227</v>
      </c>
      <c r="L15" s="25">
        <v>44255</v>
      </c>
      <c r="M15" s="6">
        <v>44286</v>
      </c>
      <c r="N15" s="25">
        <v>44316</v>
      </c>
      <c r="O15" s="6">
        <v>44347</v>
      </c>
      <c r="P15" s="25">
        <v>44377</v>
      </c>
      <c r="Q15" s="6">
        <v>44408</v>
      </c>
      <c r="R15" s="25">
        <v>44439</v>
      </c>
      <c r="S15" s="6">
        <v>44469</v>
      </c>
      <c r="T15" s="25">
        <v>44500</v>
      </c>
      <c r="U15" s="6">
        <v>44530</v>
      </c>
      <c r="V15" s="25">
        <v>44561</v>
      </c>
    </row>
    <row r="16" spans="1:22">
      <c r="A16" s="2" t="s">
        <v>95</v>
      </c>
      <c r="B16" s="111">
        <f t="shared" ref="B16:V16" si="0">C99-C76</f>
        <v>-371857.84123700997</v>
      </c>
      <c r="C16" s="111">
        <f t="shared" si="0"/>
        <v>-394827.46713272808</v>
      </c>
      <c r="D16" s="111">
        <f t="shared" si="0"/>
        <v>-241119.25150479586</v>
      </c>
      <c r="E16" s="111">
        <f t="shared" si="0"/>
        <v>-234476.19643356814</v>
      </c>
      <c r="F16" s="111">
        <f t="shared" si="0"/>
        <v>-208963.15725891897</v>
      </c>
      <c r="G16" s="111">
        <f t="shared" si="0"/>
        <v>-157506.20892251097</v>
      </c>
      <c r="H16" s="111">
        <f t="shared" si="0"/>
        <v>-156796.42615306191</v>
      </c>
      <c r="I16" s="111">
        <f t="shared" si="0"/>
        <v>-117125.39941689698</v>
      </c>
      <c r="J16" s="111">
        <f t="shared" si="0"/>
        <v>-91164.957418191945</v>
      </c>
      <c r="K16" s="111">
        <f t="shared" si="0"/>
        <v>-118738.34023175202</v>
      </c>
      <c r="L16" s="111">
        <f t="shared" si="0"/>
        <v>-72683.558839657111</v>
      </c>
      <c r="M16" s="111">
        <f t="shared" si="0"/>
        <v>-70111.161434026901</v>
      </c>
      <c r="N16" s="111">
        <f t="shared" si="0"/>
        <v>-60362.913526335964</v>
      </c>
      <c r="O16" s="111">
        <f t="shared" si="0"/>
        <v>-48436.837746315869</v>
      </c>
      <c r="P16" s="111">
        <f t="shared" si="0"/>
        <v>-35613.238183087204</v>
      </c>
      <c r="Q16" s="111">
        <f t="shared" si="0"/>
        <v>-37156.159569249954</v>
      </c>
      <c r="R16" s="111">
        <f t="shared" si="0"/>
        <v>-29429.776467958931</v>
      </c>
      <c r="S16" s="111">
        <f t="shared" si="0"/>
        <v>-23611.323412013939</v>
      </c>
      <c r="T16" s="111">
        <f t="shared" si="0"/>
        <v>-23566.768265285064</v>
      </c>
      <c r="U16" s="111">
        <f t="shared" si="0"/>
        <v>-17434.725552852033</v>
      </c>
      <c r="V16" s="111">
        <f t="shared" si="0"/>
        <v>-13930.970065958099</v>
      </c>
    </row>
    <row r="17" spans="1:22">
      <c r="A17" s="2" t="s">
        <v>96</v>
      </c>
      <c r="B17" s="111">
        <f t="shared" ref="B17:V17" si="1">C100-C77</f>
        <v>-175328.63518911507</v>
      </c>
      <c r="C17" s="111">
        <f t="shared" si="1"/>
        <v>-185428.46795553109</v>
      </c>
      <c r="D17" s="111">
        <f t="shared" si="1"/>
        <v>-88347.555662417319</v>
      </c>
      <c r="E17" s="111">
        <f t="shared" si="1"/>
        <v>-73459.687732770108</v>
      </c>
      <c r="F17" s="111">
        <f t="shared" si="1"/>
        <v>-56756.417867967859</v>
      </c>
      <c r="G17" s="111">
        <f t="shared" si="1"/>
        <v>-38009.362457316834</v>
      </c>
      <c r="H17" s="111">
        <f t="shared" si="1"/>
        <v>-33747.279962452129</v>
      </c>
      <c r="I17" s="111">
        <f t="shared" si="1"/>
        <v>-21965.934280748945</v>
      </c>
      <c r="J17" s="111">
        <f t="shared" si="1"/>
        <v>-15246.298788834829</v>
      </c>
      <c r="K17" s="111">
        <f t="shared" si="1"/>
        <v>-17622.129227837548</v>
      </c>
      <c r="L17" s="111">
        <f t="shared" si="1"/>
        <v>-9553.6022725873627</v>
      </c>
      <c r="M17" s="111">
        <f t="shared" si="1"/>
        <v>-8119.6012234059162</v>
      </c>
      <c r="N17" s="111">
        <f t="shared" si="1"/>
        <v>-6166.7696557608433</v>
      </c>
      <c r="O17" s="111">
        <f t="shared" si="1"/>
        <v>-4341.9030287298374</v>
      </c>
      <c r="P17" s="111">
        <f t="shared" si="1"/>
        <v>-2843.7981678028591</v>
      </c>
      <c r="Q17" s="111">
        <f t="shared" si="1"/>
        <v>-2500.3415946769528</v>
      </c>
      <c r="R17" s="111">
        <f t="shared" si="1"/>
        <v>-1734.0856361808255</v>
      </c>
      <c r="S17" s="111">
        <f t="shared" si="1"/>
        <v>-1233.8826272911392</v>
      </c>
      <c r="T17" s="111">
        <f t="shared" si="1"/>
        <v>-1094.7076609069481</v>
      </c>
      <c r="U17" s="111">
        <f t="shared" si="1"/>
        <v>-714.39017886202782</v>
      </c>
      <c r="V17" s="111">
        <f t="shared" si="1"/>
        <v>-505.55241186311468</v>
      </c>
    </row>
    <row r="18" spans="1:22">
      <c r="A18" s="2" t="s">
        <v>44</v>
      </c>
      <c r="B18" s="111">
        <f t="shared" ref="B18:V18" si="2">C101-C78</f>
        <v>-614116.93530581892</v>
      </c>
      <c r="C18" s="111">
        <f t="shared" si="2"/>
        <v>-652548.89487640001</v>
      </c>
      <c r="D18" s="111">
        <f t="shared" si="2"/>
        <v>-310785.22662360314</v>
      </c>
      <c r="E18" s="111">
        <f t="shared" si="2"/>
        <v>-259772.53394614719</v>
      </c>
      <c r="F18" s="111">
        <f t="shared" si="2"/>
        <v>-203922.25285944901</v>
      </c>
      <c r="G18" s="111">
        <f t="shared" si="2"/>
        <v>-136007.65835618973</v>
      </c>
      <c r="H18" s="111">
        <f t="shared" si="2"/>
        <v>-119736.6716559343</v>
      </c>
      <c r="I18" s="111">
        <f t="shared" si="2"/>
        <v>-78413.487428592518</v>
      </c>
      <c r="J18" s="111">
        <f t="shared" si="2"/>
        <v>-54034.773209399544</v>
      </c>
      <c r="K18" s="111">
        <f t="shared" si="2"/>
        <v>-62250.701550359838</v>
      </c>
      <c r="L18" s="111">
        <f t="shared" si="2"/>
        <v>-33642.913953321986</v>
      </c>
      <c r="M18" s="111">
        <f t="shared" si="2"/>
        <v>-28585.352146806195</v>
      </c>
      <c r="N18" s="111">
        <f t="shared" si="2"/>
        <v>-21729.142645384185</v>
      </c>
      <c r="O18" s="111">
        <f t="shared" si="2"/>
        <v>-15365.06028071139</v>
      </c>
      <c r="P18" s="111">
        <f t="shared" si="2"/>
        <v>-10001.863634211011</v>
      </c>
      <c r="Q18" s="111">
        <f t="shared" si="2"/>
        <v>-8969.4866480762139</v>
      </c>
      <c r="R18" s="111">
        <f t="shared" si="2"/>
        <v>-6267.7374086622149</v>
      </c>
      <c r="S18" s="111">
        <f t="shared" si="2"/>
        <v>-4441.0384335629642</v>
      </c>
      <c r="T18" s="111">
        <f t="shared" si="2"/>
        <v>-3913.4899365706369</v>
      </c>
      <c r="U18" s="111">
        <f t="shared" si="2"/>
        <v>-2557.0962655739859</v>
      </c>
      <c r="V18" s="111">
        <f t="shared" si="2"/>
        <v>-1801.2909970926121</v>
      </c>
    </row>
    <row r="19" spans="1:22">
      <c r="A19" s="2" t="s">
        <v>45</v>
      </c>
      <c r="B19" s="111">
        <f t="shared" ref="B19:V19" si="3">C102-C79</f>
        <v>-1689898.5111173205</v>
      </c>
      <c r="C19" s="111">
        <f t="shared" si="3"/>
        <v>-1791505.4051267095</v>
      </c>
      <c r="D19" s="111">
        <f t="shared" si="3"/>
        <v>-853460.30545499921</v>
      </c>
      <c r="E19" s="111">
        <f t="shared" si="3"/>
        <v>-713808.53877470829</v>
      </c>
      <c r="F19" s="111">
        <f t="shared" si="3"/>
        <v>-552722.84719038755</v>
      </c>
      <c r="G19" s="111">
        <f t="shared" si="3"/>
        <v>-370842.6043211408</v>
      </c>
      <c r="H19" s="111">
        <f t="shared" si="3"/>
        <v>-328251.65358116105</v>
      </c>
      <c r="I19" s="111">
        <f t="shared" si="3"/>
        <v>-214584.88240144029</v>
      </c>
      <c r="J19" s="111">
        <f t="shared" si="3"/>
        <v>-148873.30133719929</v>
      </c>
      <c r="K19" s="111">
        <f t="shared" si="3"/>
        <v>-171168.01081449166</v>
      </c>
      <c r="L19" s="111">
        <f t="shared" si="3"/>
        <v>-92867.863912429661</v>
      </c>
      <c r="M19" s="111">
        <f t="shared" si="3"/>
        <v>-78893.954935889691</v>
      </c>
      <c r="N19" s="111">
        <f t="shared" si="3"/>
        <v>-60094.293315540999</v>
      </c>
      <c r="O19" s="111">
        <f t="shared" si="3"/>
        <v>-42390.968003559858</v>
      </c>
      <c r="P19" s="111">
        <f t="shared" si="3"/>
        <v>-27704.380324179307</v>
      </c>
      <c r="Q19" s="111">
        <f t="shared" si="3"/>
        <v>-24634.289020407945</v>
      </c>
      <c r="R19" s="111">
        <f t="shared" si="3"/>
        <v>-17087.392503488809</v>
      </c>
      <c r="S19" s="111">
        <f t="shared" si="3"/>
        <v>-12169.456221299246</v>
      </c>
      <c r="T19" s="111">
        <f t="shared" si="3"/>
        <v>-10778.43761992082</v>
      </c>
      <c r="U19" s="111">
        <f t="shared" si="3"/>
        <v>-7036.7289133798331</v>
      </c>
      <c r="V19" s="111">
        <f t="shared" si="3"/>
        <v>-4981.7752602398396</v>
      </c>
    </row>
    <row r="20" spans="1:22">
      <c r="A20" s="2" t="s">
        <v>46</v>
      </c>
      <c r="B20" s="111">
        <f t="shared" ref="B20:V20" si="4">C103-C80</f>
        <v>-620880.13810158893</v>
      </c>
      <c r="C20" s="111">
        <f t="shared" si="4"/>
        <v>-653336.00247266144</v>
      </c>
      <c r="D20" s="111">
        <f t="shared" si="4"/>
        <v>-308887.60434378684</v>
      </c>
      <c r="E20" s="111">
        <f t="shared" si="4"/>
        <v>-263242.04328761995</v>
      </c>
      <c r="F20" s="111">
        <f t="shared" si="4"/>
        <v>-199965.32936295867</v>
      </c>
      <c r="G20" s="111">
        <f t="shared" si="4"/>
        <v>-133504.9702847898</v>
      </c>
      <c r="H20" s="111">
        <f t="shared" si="4"/>
        <v>-118472.31166603044</v>
      </c>
      <c r="I20" s="111">
        <f t="shared" si="4"/>
        <v>-77286.704657260329</v>
      </c>
      <c r="J20" s="111">
        <f t="shared" si="4"/>
        <v>-54216.033421937376</v>
      </c>
      <c r="K20" s="111">
        <f t="shared" si="4"/>
        <v>-63018.445470258594</v>
      </c>
      <c r="L20" s="111">
        <f t="shared" si="4"/>
        <v>-33726.211062788963</v>
      </c>
      <c r="M20" s="111">
        <f t="shared" si="4"/>
        <v>-28685.427320897579</v>
      </c>
      <c r="N20" s="111">
        <f t="shared" si="4"/>
        <v>-21986.34418958053</v>
      </c>
      <c r="O20" s="111">
        <f t="shared" si="4"/>
        <v>-15423.526931069791</v>
      </c>
      <c r="P20" s="111">
        <f t="shared" si="4"/>
        <v>-10070.13295834139</v>
      </c>
      <c r="Q20" s="111">
        <f t="shared" si="4"/>
        <v>-8945.8762061186135</v>
      </c>
      <c r="R20" s="111">
        <f t="shared" si="4"/>
        <v>-6153.2375438585877</v>
      </c>
      <c r="S20" s="111">
        <f t="shared" si="4"/>
        <v>-4378.8058696612716</v>
      </c>
      <c r="T20" s="111">
        <f t="shared" si="4"/>
        <v>-3889.57659361884</v>
      </c>
      <c r="U20" s="111">
        <f t="shared" si="4"/>
        <v>-2537.1691339015961</v>
      </c>
      <c r="V20" s="111">
        <f t="shared" si="4"/>
        <v>-1807.3568182773888</v>
      </c>
    </row>
    <row r="21" spans="1:22">
      <c r="A21" s="2" t="s">
        <v>97</v>
      </c>
      <c r="B21" s="111">
        <f t="shared" ref="B21:V21" si="5">C104-C81</f>
        <v>-3854976.7858001664</v>
      </c>
      <c r="C21" s="111">
        <f t="shared" si="5"/>
        <v>-4083386.4191459045</v>
      </c>
      <c r="D21" s="111">
        <f t="shared" si="5"/>
        <v>-1947111.0108768381</v>
      </c>
      <c r="E21" s="111">
        <f t="shared" si="5"/>
        <v>-1655748.8279283792</v>
      </c>
      <c r="F21" s="111">
        <f t="shared" si="5"/>
        <v>-1284003.3896589279</v>
      </c>
      <c r="G21" s="111">
        <f t="shared" si="5"/>
        <v>-861037.24507248402</v>
      </c>
      <c r="H21" s="111">
        <f t="shared" si="5"/>
        <v>-760356.06940837204</v>
      </c>
      <c r="I21" s="111">
        <f t="shared" si="5"/>
        <v>-498847.9869364351</v>
      </c>
      <c r="J21" s="111">
        <f t="shared" si="5"/>
        <v>-345858.91974376887</v>
      </c>
      <c r="K21" s="111">
        <f t="shared" si="5"/>
        <v>-396733.64113771915</v>
      </c>
      <c r="L21" s="111">
        <f t="shared" si="5"/>
        <v>-215372.94182663411</v>
      </c>
      <c r="M21" s="111">
        <f t="shared" si="5"/>
        <v>-183099.06700970232</v>
      </c>
      <c r="N21" s="111">
        <f t="shared" si="5"/>
        <v>-139248.40910164267</v>
      </c>
      <c r="O21" s="111">
        <f t="shared" si="5"/>
        <v>-98228.758655168116</v>
      </c>
      <c r="P21" s="111">
        <f t="shared" si="5"/>
        <v>-64143.344839990139</v>
      </c>
      <c r="Q21" s="111">
        <f t="shared" si="5"/>
        <v>-58015.847401991487</v>
      </c>
      <c r="R21" s="111">
        <f t="shared" si="5"/>
        <v>-40248.44160681963</v>
      </c>
      <c r="S21" s="111">
        <f t="shared" si="5"/>
        <v>-28677.831631146371</v>
      </c>
      <c r="T21" s="111">
        <f t="shared" si="5"/>
        <v>-25384.275624133646</v>
      </c>
      <c r="U21" s="111">
        <f t="shared" si="5"/>
        <v>-16554.032480470836</v>
      </c>
      <c r="V21" s="111">
        <f t="shared" si="5"/>
        <v>-11738.306961670518</v>
      </c>
    </row>
    <row r="22" spans="1:22">
      <c r="A22" s="2" t="s">
        <v>48</v>
      </c>
      <c r="B22" s="111">
        <f t="shared" ref="B22:V22" si="6">C105-C82</f>
        <v>-250858.96850670187</v>
      </c>
      <c r="C22" s="111">
        <f t="shared" si="6"/>
        <v>-265095.18203338911</v>
      </c>
      <c r="D22" s="111">
        <f t="shared" si="6"/>
        <v>-161578.71024642535</v>
      </c>
      <c r="E22" s="111">
        <f t="shared" si="6"/>
        <v>-151558.67262917489</v>
      </c>
      <c r="F22" s="111">
        <f t="shared" si="6"/>
        <v>-130340.15455017891</v>
      </c>
      <c r="G22" s="111">
        <f t="shared" si="6"/>
        <v>-98979.313159515732</v>
      </c>
      <c r="H22" s="111">
        <f t="shared" si="6"/>
        <v>-99555.602825036505</v>
      </c>
      <c r="I22" s="111">
        <f t="shared" si="6"/>
        <v>-73334.58877488703</v>
      </c>
      <c r="J22" s="111">
        <f t="shared" si="6"/>
        <v>-58619.565788706415</v>
      </c>
      <c r="K22" s="111">
        <f t="shared" si="6"/>
        <v>-76940.920227846131</v>
      </c>
      <c r="L22" s="111">
        <f t="shared" si="6"/>
        <v>-46758.126527919434</v>
      </c>
      <c r="M22" s="111">
        <f t="shared" si="6"/>
        <v>-44941.796120670973</v>
      </c>
      <c r="N22" s="111">
        <f t="shared" si="6"/>
        <v>-39216.538602910936</v>
      </c>
      <c r="O22" s="111">
        <f t="shared" si="6"/>
        <v>-31201.59773083101</v>
      </c>
      <c r="P22" s="111">
        <f t="shared" si="6"/>
        <v>-23174.1170310179</v>
      </c>
      <c r="Q22" s="111">
        <f t="shared" si="6"/>
        <v>-22757.304781922954</v>
      </c>
      <c r="R22" s="111">
        <f t="shared" si="6"/>
        <v>-17735.512156162644</v>
      </c>
      <c r="S22" s="111">
        <f t="shared" si="6"/>
        <v>-14316.816473822808</v>
      </c>
      <c r="T22" s="111">
        <f t="shared" si="6"/>
        <v>-14403.600560690043</v>
      </c>
      <c r="U22" s="111">
        <f t="shared" si="6"/>
        <v>-10656.005898931529</v>
      </c>
      <c r="V22" s="111">
        <f t="shared" si="6"/>
        <v>-8608.9289599631447</v>
      </c>
    </row>
    <row r="23" spans="1:22">
      <c r="A23" s="2" t="s">
        <v>49</v>
      </c>
      <c r="B23" s="111">
        <f t="shared" ref="B23:V23" si="7">C106-C83</f>
        <v>-304813.10992577765</v>
      </c>
      <c r="C23" s="111">
        <f t="shared" si="7"/>
        <v>-324137.11066072248</v>
      </c>
      <c r="D23" s="111">
        <f t="shared" si="7"/>
        <v>-155934.23745929543</v>
      </c>
      <c r="E23" s="111">
        <f t="shared" si="7"/>
        <v>-126159.69315900747</v>
      </c>
      <c r="F23" s="111">
        <f t="shared" si="7"/>
        <v>-98740.709048217162</v>
      </c>
      <c r="G23" s="111">
        <f t="shared" si="7"/>
        <v>-67068.272281249054</v>
      </c>
      <c r="H23" s="111">
        <f t="shared" si="7"/>
        <v>-59476.304133121856</v>
      </c>
      <c r="I23" s="111">
        <f t="shared" si="7"/>
        <v>-38827.604364107363</v>
      </c>
      <c r="J23" s="111">
        <f t="shared" si="7"/>
        <v>-26799.432883103378</v>
      </c>
      <c r="K23" s="111">
        <f t="shared" si="7"/>
        <v>-30375.774421093985</v>
      </c>
      <c r="L23" s="111">
        <f t="shared" si="7"/>
        <v>-16762.277031457052</v>
      </c>
      <c r="M23" s="111">
        <f t="shared" si="7"/>
        <v>-14206.366538166068</v>
      </c>
      <c r="N23" s="111">
        <f t="shared" si="7"/>
        <v>-10825.363207174465</v>
      </c>
      <c r="O23" s="111">
        <f t="shared" si="7"/>
        <v>-7654.6719344034791</v>
      </c>
      <c r="P23" s="111">
        <f t="shared" si="7"/>
        <v>-5023.8669732715935</v>
      </c>
      <c r="Q23" s="111">
        <f t="shared" si="7"/>
        <v>-4396.5186829613522</v>
      </c>
      <c r="R23" s="111">
        <f t="shared" si="7"/>
        <v>-3061.4757002070546</v>
      </c>
      <c r="S23" s="111">
        <f t="shared" si="7"/>
        <v>-2192.9509347947314</v>
      </c>
      <c r="T23" s="111">
        <f t="shared" si="7"/>
        <v>-1942.591559949331</v>
      </c>
      <c r="U23" s="111">
        <f t="shared" si="7"/>
        <v>-1268.6261016326025</v>
      </c>
      <c r="V23" s="111">
        <f t="shared" si="7"/>
        <v>-895.70580622088164</v>
      </c>
    </row>
    <row r="24" spans="1:22">
      <c r="A24" s="2" t="s">
        <v>98</v>
      </c>
      <c r="B24" s="111">
        <f t="shared" ref="B24:V24" si="8">C107-C84</f>
        <v>-1626155.5435139872</v>
      </c>
      <c r="C24" s="111">
        <f t="shared" si="8"/>
        <v>-1737130.2664090879</v>
      </c>
      <c r="D24" s="111">
        <f t="shared" si="8"/>
        <v>-839653.44245774299</v>
      </c>
      <c r="E24" s="111">
        <f t="shared" si="8"/>
        <v>-679812.19189334102</v>
      </c>
      <c r="F24" s="111">
        <f t="shared" si="8"/>
        <v>-532194.36312139966</v>
      </c>
      <c r="G24" s="111">
        <f t="shared" si="8"/>
        <v>-361837.49918473326</v>
      </c>
      <c r="H24" s="111">
        <f t="shared" si="8"/>
        <v>-321796.34454968944</v>
      </c>
      <c r="I24" s="111">
        <f t="shared" si="8"/>
        <v>-210274.75034292042</v>
      </c>
      <c r="J24" s="111">
        <f t="shared" si="8"/>
        <v>-146015.70666326582</v>
      </c>
      <c r="K24" s="111">
        <f t="shared" si="8"/>
        <v>-165830.9584621992</v>
      </c>
      <c r="L24" s="111">
        <f t="shared" si="8"/>
        <v>-91791.588891940191</v>
      </c>
      <c r="M24" s="111">
        <f t="shared" si="8"/>
        <v>-77863.2225869596</v>
      </c>
      <c r="N24" s="111">
        <f t="shared" si="8"/>
        <v>-59049.0506136287</v>
      </c>
      <c r="O24" s="111">
        <f t="shared" si="8"/>
        <v>-41796.346940228716</v>
      </c>
      <c r="P24" s="111">
        <f t="shared" si="8"/>
        <v>-27610.181280680001</v>
      </c>
      <c r="Q24" s="111">
        <f t="shared" si="8"/>
        <v>-24102.924012329429</v>
      </c>
      <c r="R24" s="111">
        <f t="shared" si="8"/>
        <v>-16789.439548689872</v>
      </c>
      <c r="S24" s="111">
        <f t="shared" si="8"/>
        <v>-12052.046829050407</v>
      </c>
      <c r="T24" s="111">
        <f t="shared" si="8"/>
        <v>-10718.911568369716</v>
      </c>
      <c r="U24" s="111">
        <f t="shared" si="8"/>
        <v>-7005.7806653212756</v>
      </c>
      <c r="V24" s="111">
        <f t="shared" si="8"/>
        <v>-4968.0162176210433</v>
      </c>
    </row>
    <row r="25" spans="1:22">
      <c r="A25" s="2" t="s">
        <v>99</v>
      </c>
      <c r="B25" s="111">
        <f t="shared" ref="B25:V25" si="9">C108-C85</f>
        <v>-2014732.7058469709</v>
      </c>
      <c r="C25" s="111">
        <f t="shared" si="9"/>
        <v>-2132985.670776071</v>
      </c>
      <c r="D25" s="111">
        <f t="shared" si="9"/>
        <v>-1010722.8818573896</v>
      </c>
      <c r="E25" s="111">
        <f t="shared" si="9"/>
        <v>-863051.45769983903</v>
      </c>
      <c r="F25" s="111">
        <f t="shared" si="9"/>
        <v>-666413.66535633057</v>
      </c>
      <c r="G25" s="111">
        <f t="shared" si="9"/>
        <v>-444116.7157353498</v>
      </c>
      <c r="H25" s="111">
        <f t="shared" si="9"/>
        <v>-392227.51120990887</v>
      </c>
      <c r="I25" s="111">
        <f t="shared" si="9"/>
        <v>-257187.75397302024</v>
      </c>
      <c r="J25" s="111">
        <f t="shared" si="9"/>
        <v>-178908.16866211966</v>
      </c>
      <c r="K25" s="111">
        <f t="shared" si="9"/>
        <v>-206900.94545203075</v>
      </c>
      <c r="L25" s="111">
        <f t="shared" si="9"/>
        <v>-111014.63578619994</v>
      </c>
      <c r="M25" s="111">
        <f t="shared" si="9"/>
        <v>-94438.382406020537</v>
      </c>
      <c r="N25" s="111">
        <f t="shared" si="9"/>
        <v>-72218.039685089141</v>
      </c>
      <c r="O25" s="111">
        <f t="shared" si="9"/>
        <v>-50931.50435756892</v>
      </c>
      <c r="P25" s="111">
        <f t="shared" si="9"/>
        <v>-33153.61345366016</v>
      </c>
      <c r="Q25" s="111">
        <f t="shared" si="9"/>
        <v>-29940.050879979506</v>
      </c>
      <c r="R25" s="111">
        <f t="shared" si="9"/>
        <v>-20751.433722469956</v>
      </c>
      <c r="S25" s="111">
        <f t="shared" si="9"/>
        <v>-14729.536508230492</v>
      </c>
      <c r="T25" s="111">
        <f t="shared" si="9"/>
        <v>-13030.985824160278</v>
      </c>
      <c r="U25" s="111">
        <f t="shared" si="9"/>
        <v>-8503.5646448191255</v>
      </c>
      <c r="V25" s="111">
        <f t="shared" si="9"/>
        <v>-6032.4551772288978</v>
      </c>
    </row>
    <row r="26" spans="1:22">
      <c r="A26" s="2" t="s">
        <v>100</v>
      </c>
      <c r="B26" s="111">
        <f t="shared" ref="B26:V26" si="10">C109-C86</f>
        <v>-1086455.1518173106</v>
      </c>
      <c r="C26" s="111">
        <f t="shared" si="10"/>
        <v>-1152037.7301594988</v>
      </c>
      <c r="D26" s="111">
        <f t="shared" si="10"/>
        <v>-549952.75640696287</v>
      </c>
      <c r="E26" s="111">
        <f t="shared" si="10"/>
        <v>-469825.00989655033</v>
      </c>
      <c r="F26" s="111">
        <f t="shared" si="10"/>
        <v>-366263.92091564089</v>
      </c>
      <c r="G26" s="111">
        <f t="shared" si="10"/>
        <v>-245622.9187852405</v>
      </c>
      <c r="H26" s="111">
        <f t="shared" si="10"/>
        <v>-216461.09816512093</v>
      </c>
      <c r="I26" s="111">
        <f t="shared" si="10"/>
        <v>-142245.16824027151</v>
      </c>
      <c r="J26" s="111">
        <f t="shared" si="10"/>
        <v>-98176.444828778505</v>
      </c>
      <c r="K26" s="111">
        <f t="shared" si="10"/>
        <v>-112286.37990225852</v>
      </c>
      <c r="L26" s="111">
        <f t="shared" si="10"/>
        <v>-61196.58269572258</v>
      </c>
      <c r="M26" s="111">
        <f t="shared" si="10"/>
        <v>-52027.884085889906</v>
      </c>
      <c r="N26" s="111">
        <f t="shared" si="10"/>
        <v>-39400.805607970804</v>
      </c>
      <c r="O26" s="111">
        <f t="shared" si="10"/>
        <v>-27826.643017139286</v>
      </c>
      <c r="P26" s="111">
        <f t="shared" si="10"/>
        <v>-18155.878147721291</v>
      </c>
      <c r="Q26" s="111">
        <f t="shared" si="10"/>
        <v>-16561.002975277603</v>
      </c>
      <c r="R26" s="111">
        <f t="shared" si="10"/>
        <v>-11515.544445678592</v>
      </c>
      <c r="S26" s="111">
        <f t="shared" si="10"/>
        <v>-8201.198974121362</v>
      </c>
      <c r="T26" s="111">
        <f t="shared" si="10"/>
        <v>-7248.7225808277726</v>
      </c>
      <c r="U26" s="111">
        <f t="shared" si="10"/>
        <v>-4727.7512844800949</v>
      </c>
      <c r="V26" s="111">
        <f t="shared" si="10"/>
        <v>-3345.0398455522954</v>
      </c>
    </row>
    <row r="27" spans="1:22">
      <c r="A27" s="2" t="s">
        <v>101</v>
      </c>
      <c r="B27" s="111">
        <f t="shared" ref="B27:V27" si="11">C110-C87</f>
        <v>-65770.133244656958</v>
      </c>
      <c r="C27" s="111">
        <f t="shared" si="11"/>
        <v>-69732.095462511992</v>
      </c>
      <c r="D27" s="111">
        <f t="shared" si="11"/>
        <v>-33438.883693014039</v>
      </c>
      <c r="E27" s="111">
        <f t="shared" si="11"/>
        <v>-27590.83133083093</v>
      </c>
      <c r="F27" s="111">
        <f t="shared" si="11"/>
        <v>-21453.290598266991</v>
      </c>
      <c r="G27" s="111">
        <f t="shared" si="11"/>
        <v>-14481.846729295095</v>
      </c>
      <c r="H27" s="111">
        <f t="shared" si="11"/>
        <v>-12835.011359758908</v>
      </c>
      <c r="I27" s="111">
        <f t="shared" si="11"/>
        <v>-8369.0943824620917</v>
      </c>
      <c r="J27" s="111">
        <f t="shared" si="11"/>
        <v>-5782.6196276971605</v>
      </c>
      <c r="K27" s="111">
        <f t="shared" si="11"/>
        <v>-6606.1198525810614</v>
      </c>
      <c r="L27" s="111">
        <f t="shared" si="11"/>
        <v>-3627.6611040229909</v>
      </c>
      <c r="M27" s="111">
        <f t="shared" si="11"/>
        <v>-3078.8057291680016</v>
      </c>
      <c r="N27" s="111">
        <f t="shared" si="11"/>
        <v>-2329.8038615549449</v>
      </c>
      <c r="O27" s="111">
        <f t="shared" si="11"/>
        <v>-1643.192081159912</v>
      </c>
      <c r="P27" s="111">
        <f t="shared" si="11"/>
        <v>-1078.1124165109359</v>
      </c>
      <c r="Q27" s="111">
        <f t="shared" si="11"/>
        <v>-950.97956594196148</v>
      </c>
      <c r="R27" s="111">
        <f t="shared" si="11"/>
        <v>-660.52185481903143</v>
      </c>
      <c r="S27" s="111">
        <f t="shared" si="11"/>
        <v>-471.86956055997871</v>
      </c>
      <c r="T27" s="111">
        <f t="shared" si="11"/>
        <v>-418.1754238891881</v>
      </c>
      <c r="U27" s="111">
        <f t="shared" si="11"/>
        <v>-272.91565350303426</v>
      </c>
      <c r="V27" s="111">
        <f t="shared" si="11"/>
        <v>-192.81798263196833</v>
      </c>
    </row>
    <row r="28" spans="1:22">
      <c r="A28" s="2" t="s">
        <v>102</v>
      </c>
      <c r="B28" s="111">
        <f t="shared" ref="B28:V28" si="12">C111-C88</f>
        <v>-122406.45300771808</v>
      </c>
      <c r="C28" s="111">
        <f t="shared" si="12"/>
        <v>-130392.52436215198</v>
      </c>
      <c r="D28" s="111">
        <f t="shared" si="12"/>
        <v>-63026.787296733819</v>
      </c>
      <c r="E28" s="111">
        <f t="shared" si="12"/>
        <v>-51076.892341704108</v>
      </c>
      <c r="F28" s="111">
        <f t="shared" si="12"/>
        <v>-39721.289811408147</v>
      </c>
      <c r="G28" s="111">
        <f t="shared" si="12"/>
        <v>-27199.036167284939</v>
      </c>
      <c r="H28" s="111">
        <f t="shared" si="12"/>
        <v>-24221.879686188884</v>
      </c>
      <c r="I28" s="111">
        <f t="shared" si="12"/>
        <v>-15819.461092045996</v>
      </c>
      <c r="J28" s="111">
        <f t="shared" si="12"/>
        <v>-11020.758454409894</v>
      </c>
      <c r="K28" s="111">
        <f t="shared" si="12"/>
        <v>-12422.698784791399</v>
      </c>
      <c r="L28" s="111">
        <f t="shared" si="12"/>
        <v>-6889.3889793972485</v>
      </c>
      <c r="M28" s="111">
        <f t="shared" si="12"/>
        <v>-5836.3751910068095</v>
      </c>
      <c r="N28" s="111">
        <f t="shared" si="12"/>
        <v>-4449.0903662866913</v>
      </c>
      <c r="O28" s="111">
        <f t="shared" si="12"/>
        <v>-3144.342137329746</v>
      </c>
      <c r="P28" s="111">
        <f t="shared" si="12"/>
        <v>-2074.4238670151681</v>
      </c>
      <c r="Q28" s="111">
        <f t="shared" si="12"/>
        <v>-1816.5087776579894</v>
      </c>
      <c r="R28" s="111">
        <f t="shared" si="12"/>
        <v>-1259.4243874019012</v>
      </c>
      <c r="S28" s="111">
        <f t="shared" si="12"/>
        <v>-908.17940815538168</v>
      </c>
      <c r="T28" s="111">
        <f t="shared" si="12"/>
        <v>-808.49629503116012</v>
      </c>
      <c r="U28" s="111">
        <f t="shared" si="12"/>
        <v>-527.32109396206215</v>
      </c>
      <c r="V28" s="111">
        <f t="shared" si="12"/>
        <v>-375.07712455326691</v>
      </c>
    </row>
    <row r="29" spans="1:22">
      <c r="A29" s="2" t="s">
        <v>103</v>
      </c>
      <c r="B29" s="111">
        <f t="shared" ref="B29:V29" si="13">C112-C89</f>
        <v>-142342.66119705793</v>
      </c>
      <c r="C29" s="111">
        <f t="shared" si="13"/>
        <v>-151028.92403247999</v>
      </c>
      <c r="D29" s="111">
        <f t="shared" si="13"/>
        <v>-72317.466929790098</v>
      </c>
      <c r="E29" s="111">
        <f t="shared" si="13"/>
        <v>-61113.678653784096</v>
      </c>
      <c r="F29" s="111">
        <f t="shared" si="13"/>
        <v>-47369.307487694081</v>
      </c>
      <c r="G29" s="111">
        <f t="shared" si="13"/>
        <v>-31959.760446843691</v>
      </c>
      <c r="H29" s="111">
        <f t="shared" si="13"/>
        <v>-28329.660049814731</v>
      </c>
      <c r="I29" s="111">
        <f t="shared" si="13"/>
        <v>-18585.577132922132</v>
      </c>
      <c r="J29" s="111">
        <f t="shared" si="13"/>
        <v>-12923.187295499258</v>
      </c>
      <c r="K29" s="111">
        <f t="shared" si="13"/>
        <v>-14765.599130060989</v>
      </c>
      <c r="L29" s="111">
        <f t="shared" si="13"/>
        <v>-8073.4014758048579</v>
      </c>
      <c r="M29" s="111">
        <f t="shared" si="13"/>
        <v>-6862.1272009466775</v>
      </c>
      <c r="N29" s="111">
        <f t="shared" si="13"/>
        <v>-5213.0008106804453</v>
      </c>
      <c r="O29" s="111">
        <f t="shared" si="13"/>
        <v>-3678.2921404330991</v>
      </c>
      <c r="P29" s="111">
        <f t="shared" si="13"/>
        <v>-2412.8828503503464</v>
      </c>
      <c r="Q29" s="111">
        <f t="shared" si="13"/>
        <v>-2170.9356142943725</v>
      </c>
      <c r="R29" s="111">
        <f t="shared" si="13"/>
        <v>-1504.7066763951443</v>
      </c>
      <c r="S29" s="111">
        <f t="shared" si="13"/>
        <v>-1076.9139322042465</v>
      </c>
      <c r="T29" s="111">
        <f t="shared" si="13"/>
        <v>-956.66301019862294</v>
      </c>
      <c r="U29" s="111">
        <f t="shared" si="13"/>
        <v>-624.08958947984502</v>
      </c>
      <c r="V29" s="111">
        <f t="shared" si="13"/>
        <v>-443.67697818996385</v>
      </c>
    </row>
    <row r="30" spans="1:22">
      <c r="A30" s="2" t="s">
        <v>56</v>
      </c>
      <c r="B30" s="111">
        <f t="shared" ref="B30:V30" si="14">C113-C90</f>
        <v>-3462519.3552526985</v>
      </c>
      <c r="C30" s="111">
        <f t="shared" si="14"/>
        <v>-3665355.9800809263</v>
      </c>
      <c r="D30" s="111">
        <f t="shared" si="14"/>
        <v>-2235878.9191119322</v>
      </c>
      <c r="E30" s="111">
        <f t="shared" si="14"/>
        <v>-2128638.537664107</v>
      </c>
      <c r="F30" s="111">
        <f t="shared" si="14"/>
        <v>-1868810.6478341836</v>
      </c>
      <c r="G30" s="111">
        <f t="shared" si="14"/>
        <v>-1414862.0632636389</v>
      </c>
      <c r="H30" s="111">
        <f t="shared" si="14"/>
        <v>-1416807.4740805659</v>
      </c>
      <c r="I30" s="111">
        <f t="shared" si="14"/>
        <v>-1050588.9883705345</v>
      </c>
      <c r="J30" s="111">
        <f t="shared" si="14"/>
        <v>-825542.89947469626</v>
      </c>
      <c r="K30" s="111">
        <f t="shared" si="14"/>
        <v>-1079323.1102904482</v>
      </c>
      <c r="L30" s="111">
        <f t="shared" si="14"/>
        <v>-658684.18798249867</v>
      </c>
      <c r="M30" s="111">
        <f t="shared" si="14"/>
        <v>-634343.30902966112</v>
      </c>
      <c r="N30" s="111">
        <f t="shared" si="14"/>
        <v>-550179.65100754239</v>
      </c>
      <c r="O30" s="111">
        <f t="shared" si="14"/>
        <v>-439936.09535990935</v>
      </c>
      <c r="P30" s="111">
        <f t="shared" si="14"/>
        <v>-324733.44035827275</v>
      </c>
      <c r="Q30" s="111">
        <f t="shared" si="14"/>
        <v>-328625.18840191793</v>
      </c>
      <c r="R30" s="111">
        <f t="shared" si="14"/>
        <v>-258584.24927106872</v>
      </c>
      <c r="S30" s="111">
        <f t="shared" si="14"/>
        <v>-208079.26211173553</v>
      </c>
      <c r="T30" s="111">
        <f t="shared" si="14"/>
        <v>-208413.52157864347</v>
      </c>
      <c r="U30" s="111">
        <f t="shared" si="14"/>
        <v>-154225.58279183321</v>
      </c>
      <c r="V30" s="111">
        <f t="shared" si="14"/>
        <v>-123620.65300755296</v>
      </c>
    </row>
    <row r="31" spans="1:22">
      <c r="A31" s="2" t="s">
        <v>104</v>
      </c>
      <c r="B31" s="111">
        <f t="shared" ref="B31:V31" si="15">C114-C91</f>
        <v>-2136577.5601034658</v>
      </c>
      <c r="C31" s="111">
        <f t="shared" si="15"/>
        <v>-2268633.5619763788</v>
      </c>
      <c r="D31" s="111">
        <f t="shared" si="15"/>
        <v>-1392894.5059763659</v>
      </c>
      <c r="E31" s="111">
        <f t="shared" si="15"/>
        <v>-1318380.815884863</v>
      </c>
      <c r="F31" s="111">
        <f t="shared" si="15"/>
        <v>-1159640.4506717166</v>
      </c>
      <c r="G31" s="111">
        <f t="shared" si="15"/>
        <v>-884041.78753717802</v>
      </c>
      <c r="H31" s="111">
        <f t="shared" si="15"/>
        <v>-884964.40270275995</v>
      </c>
      <c r="I31" s="111">
        <f t="shared" si="15"/>
        <v>-656278.50716335792</v>
      </c>
      <c r="J31" s="111">
        <f t="shared" si="15"/>
        <v>-515687.02551235165</v>
      </c>
      <c r="K31" s="111">
        <f t="shared" si="15"/>
        <v>-668117.12947879918</v>
      </c>
      <c r="L31" s="111">
        <f t="shared" si="15"/>
        <v>-413680.24664026685</v>
      </c>
      <c r="M31" s="111">
        <f t="shared" si="15"/>
        <v>-397885.81934210286</v>
      </c>
      <c r="N31" s="111">
        <f t="shared" si="15"/>
        <v>-342200.82580494694</v>
      </c>
      <c r="O31" s="111">
        <f t="shared" si="15"/>
        <v>-273683.02400216833</v>
      </c>
      <c r="P31" s="111">
        <f t="shared" si="15"/>
        <v>-203078.15184824169</v>
      </c>
      <c r="Q31" s="111">
        <f t="shared" si="15"/>
        <v>-204939.71373296715</v>
      </c>
      <c r="R31" s="111">
        <f t="shared" si="15"/>
        <v>-161194.41135339811</v>
      </c>
      <c r="S31" s="111">
        <f t="shared" si="15"/>
        <v>-130286.75787734799</v>
      </c>
      <c r="T31" s="111">
        <f t="shared" si="15"/>
        <v>-130674.31488198601</v>
      </c>
      <c r="U31" s="111">
        <f t="shared" si="15"/>
        <v>-96672.394367079251</v>
      </c>
      <c r="V31" s="111">
        <f t="shared" si="15"/>
        <v>-77582.498777933419</v>
      </c>
    </row>
    <row r="32" spans="1:22">
      <c r="A32" s="2" t="s">
        <v>105</v>
      </c>
      <c r="B32" s="111">
        <f t="shared" ref="B32:V32" si="16">C115-C92</f>
        <v>-485171.20996662509</v>
      </c>
      <c r="C32" s="111">
        <f t="shared" si="16"/>
        <v>-514536.26560203079</v>
      </c>
      <c r="D32" s="111">
        <f t="shared" si="16"/>
        <v>-246099.42818981269</v>
      </c>
      <c r="E32" s="111">
        <f t="shared" si="16"/>
        <v>-204377.47843084019</v>
      </c>
      <c r="F32" s="111">
        <f t="shared" si="16"/>
        <v>-159968.50211261492</v>
      </c>
      <c r="G32" s="111">
        <f t="shared" si="16"/>
        <v>-107696.48819376528</v>
      </c>
      <c r="H32" s="111">
        <f t="shared" si="16"/>
        <v>-95165.197904761881</v>
      </c>
      <c r="I32" s="111">
        <f t="shared" si="16"/>
        <v>-62138.949978219345</v>
      </c>
      <c r="J32" s="111">
        <f t="shared" si="16"/>
        <v>-42617.854119394906</v>
      </c>
      <c r="K32" s="111">
        <f t="shared" si="16"/>
        <v>-48656.626697888598</v>
      </c>
      <c r="L32" s="111">
        <f t="shared" si="16"/>
        <v>-26739.442594164982</v>
      </c>
      <c r="M32" s="111">
        <f t="shared" si="16"/>
        <v>-22703.654084526934</v>
      </c>
      <c r="N32" s="111">
        <f t="shared" si="16"/>
        <v>-17111.952219234779</v>
      </c>
      <c r="O32" s="111">
        <f t="shared" si="16"/>
        <v>-12084.95701215975</v>
      </c>
      <c r="P32" s="111">
        <f t="shared" si="16"/>
        <v>-7894.4359941137955</v>
      </c>
      <c r="Q32" s="111">
        <f t="shared" si="16"/>
        <v>-7035.4372859671712</v>
      </c>
      <c r="R32" s="111">
        <f t="shared" si="16"/>
        <v>-4901.1150368172675</v>
      </c>
      <c r="S32" s="111">
        <f t="shared" si="16"/>
        <v>-3493.0485561266541</v>
      </c>
      <c r="T32" s="111">
        <f t="shared" si="16"/>
        <v>-3086.758040974848</v>
      </c>
      <c r="U32" s="111">
        <f t="shared" si="16"/>
        <v>-2014.894617183134</v>
      </c>
      <c r="V32" s="111">
        <f t="shared" si="16"/>
        <v>-1417.3821574402973</v>
      </c>
    </row>
    <row r="33" spans="1:22">
      <c r="A33" s="2" t="s">
        <v>106</v>
      </c>
      <c r="B33" s="111">
        <f t="shared" ref="B33:V33" si="17">C116-C93</f>
        <v>-545340.14820972714</v>
      </c>
      <c r="C33" s="111">
        <f t="shared" si="17"/>
        <v>-574921.11028325232</v>
      </c>
      <c r="D33" s="111">
        <f t="shared" si="17"/>
        <v>-350683.40064560692</v>
      </c>
      <c r="E33" s="111">
        <f t="shared" si="17"/>
        <v>-344617.34332931414</v>
      </c>
      <c r="F33" s="111">
        <f t="shared" si="17"/>
        <v>-300708.58375234902</v>
      </c>
      <c r="G33" s="111">
        <f t="shared" si="17"/>
        <v>-228384.8723938989</v>
      </c>
      <c r="H33" s="111">
        <f t="shared" si="17"/>
        <v>-228236.17047548015</v>
      </c>
      <c r="I33" s="111">
        <f t="shared" si="17"/>
        <v>-170164.40403335285</v>
      </c>
      <c r="J33" s="111">
        <f t="shared" si="17"/>
        <v>-133850.04546345607</v>
      </c>
      <c r="K33" s="111">
        <f t="shared" si="17"/>
        <v>-174319.88940836163</v>
      </c>
      <c r="L33" s="111">
        <f t="shared" si="17"/>
        <v>-106358.17912063887</v>
      </c>
      <c r="M33" s="111">
        <f t="shared" si="17"/>
        <v>-102598.26875270484</v>
      </c>
      <c r="N33" s="111">
        <f t="shared" si="17"/>
        <v>-88996.316216417123</v>
      </c>
      <c r="O33" s="111">
        <f t="shared" si="17"/>
        <v>-71028.599367807154</v>
      </c>
      <c r="P33" s="111">
        <f t="shared" si="17"/>
        <v>-52329.346082073869</v>
      </c>
      <c r="Q33" s="111">
        <f t="shared" si="17"/>
        <v>-54525.21936432505</v>
      </c>
      <c r="R33" s="111">
        <f t="shared" si="17"/>
        <v>-42692.284944753163</v>
      </c>
      <c r="S33" s="111">
        <f t="shared" si="17"/>
        <v>-34478.512641129084</v>
      </c>
      <c r="T33" s="111">
        <f t="shared" si="17"/>
        <v>-34552.588499953039</v>
      </c>
      <c r="U33" s="111">
        <f t="shared" si="17"/>
        <v>-25524.202258971054</v>
      </c>
      <c r="V33" s="111">
        <f t="shared" si="17"/>
        <v>-20535.369369738735</v>
      </c>
    </row>
    <row r="34" spans="1:22">
      <c r="A34" s="2" t="s">
        <v>60</v>
      </c>
      <c r="B34" s="111">
        <f t="shared" ref="B34:V34" si="18">C117-C94</f>
        <v>-258562.06610319857</v>
      </c>
      <c r="C34" s="111">
        <f t="shared" si="18"/>
        <v>-273933.38517065998</v>
      </c>
      <c r="D34" s="111">
        <f t="shared" si="18"/>
        <v>-130345.81581818033</v>
      </c>
      <c r="E34" s="111">
        <f t="shared" si="18"/>
        <v>-113881.85734099615</v>
      </c>
      <c r="F34" s="111">
        <f t="shared" si="18"/>
        <v>-89382.831099584699</v>
      </c>
      <c r="G34" s="111">
        <f t="shared" si="18"/>
        <v>-59539.081591702998</v>
      </c>
      <c r="H34" s="111">
        <f t="shared" si="18"/>
        <v>-52341.363353256136</v>
      </c>
      <c r="I34" s="111">
        <f t="shared" si="18"/>
        <v>-34543.044259186834</v>
      </c>
      <c r="J34" s="111">
        <f t="shared" si="18"/>
        <v>-23728.488243279047</v>
      </c>
      <c r="K34" s="111">
        <f t="shared" si="18"/>
        <v>-27254.67610289529</v>
      </c>
      <c r="L34" s="111">
        <f t="shared" si="18"/>
        <v>-14748.439599750564</v>
      </c>
      <c r="M34" s="111">
        <f t="shared" si="18"/>
        <v>-12568.489171016961</v>
      </c>
      <c r="N34" s="111">
        <f t="shared" si="18"/>
        <v>-9515.1260902332142</v>
      </c>
      <c r="O34" s="111">
        <f t="shared" si="18"/>
        <v>-6729.397006184794</v>
      </c>
      <c r="P34" s="111">
        <f t="shared" si="18"/>
        <v>-4370.0848245564848</v>
      </c>
      <c r="Q34" s="111">
        <f t="shared" si="18"/>
        <v>-4081.2737451596186</v>
      </c>
      <c r="R34" s="111">
        <f t="shared" si="18"/>
        <v>-2847.6837376151234</v>
      </c>
      <c r="S34" s="111">
        <f t="shared" si="18"/>
        <v>-2020.6736222533509</v>
      </c>
      <c r="T34" s="111">
        <f t="shared" si="18"/>
        <v>-1783.0545866899192</v>
      </c>
      <c r="U34" s="111">
        <f t="shared" si="18"/>
        <v>-1161.7593520358205</v>
      </c>
      <c r="V34" s="111">
        <f t="shared" si="18"/>
        <v>-820.99239610414952</v>
      </c>
    </row>
    <row r="35" spans="1:22">
      <c r="A35" s="2" t="s">
        <v>107</v>
      </c>
      <c r="B35" s="111">
        <f t="shared" ref="B35:V35" si="19">C118-C95</f>
        <v>-918723.06788097415</v>
      </c>
      <c r="C35" s="111">
        <f t="shared" si="19"/>
        <v>-972503.22010452859</v>
      </c>
      <c r="D35" s="111">
        <f t="shared" si="19"/>
        <v>-463096.81190552469</v>
      </c>
      <c r="E35" s="111">
        <f t="shared" si="19"/>
        <v>-391488.98416563589</v>
      </c>
      <c r="F35" s="111">
        <f t="shared" si="19"/>
        <v>-301690.44808639027</v>
      </c>
      <c r="G35" s="111">
        <f t="shared" si="19"/>
        <v>-202445.10178444907</v>
      </c>
      <c r="H35" s="111">
        <f t="shared" si="19"/>
        <v>-178761.97682632226</v>
      </c>
      <c r="I35" s="111">
        <f t="shared" si="19"/>
        <v>-117098.02130599134</v>
      </c>
      <c r="J35" s="111">
        <f t="shared" si="19"/>
        <v>-81506.093732617795</v>
      </c>
      <c r="K35" s="111">
        <f t="shared" si="19"/>
        <v>-93579.756317337044</v>
      </c>
      <c r="L35" s="111">
        <f t="shared" si="19"/>
        <v>-50631.030562991276</v>
      </c>
      <c r="M35" s="111">
        <f t="shared" si="19"/>
        <v>-43002.888737914152</v>
      </c>
      <c r="N35" s="111">
        <f t="shared" si="19"/>
        <v>-32856.733611312695</v>
      </c>
      <c r="O35" s="111">
        <f t="shared" si="19"/>
        <v>-23154.267575066537</v>
      </c>
      <c r="P35" s="111">
        <f t="shared" si="19"/>
        <v>-15117.820540453307</v>
      </c>
      <c r="Q35" s="111">
        <f t="shared" si="19"/>
        <v>-13560.829683760181</v>
      </c>
      <c r="R35" s="111">
        <f t="shared" si="19"/>
        <v>-9381.3705676654354</v>
      </c>
      <c r="S35" s="111">
        <f t="shared" si="19"/>
        <v>-6684.1326871579513</v>
      </c>
      <c r="T35" s="111">
        <f t="shared" si="19"/>
        <v>-5913.7045660046861</v>
      </c>
      <c r="U35" s="111">
        <f t="shared" si="19"/>
        <v>-3859.4540303070098</v>
      </c>
      <c r="V35" s="111">
        <f t="shared" si="19"/>
        <v>-2738.7376410281286</v>
      </c>
    </row>
    <row r="36" spans="1:22">
      <c r="A36" s="2" t="s">
        <v>108</v>
      </c>
      <c r="B36" s="111">
        <f t="shared" ref="B36:V36" si="20">C119-C96</f>
        <v>-14729.240194974176</v>
      </c>
      <c r="C36" s="111">
        <f t="shared" si="20"/>
        <v>-15755.606722640397</v>
      </c>
      <c r="D36" s="111">
        <f t="shared" si="20"/>
        <v>-7464.8490619224904</v>
      </c>
      <c r="E36" s="111">
        <f t="shared" si="20"/>
        <v>-5941.5472219396033</v>
      </c>
      <c r="F36" s="111">
        <f t="shared" si="20"/>
        <v>-4653.4367124490091</v>
      </c>
      <c r="G36" s="111">
        <f t="shared" si="20"/>
        <v>-3064.8686136454053</v>
      </c>
      <c r="H36" s="111">
        <f t="shared" si="20"/>
        <v>-2709.5695682425867</v>
      </c>
      <c r="I36" s="111">
        <f t="shared" si="20"/>
        <v>-1728.1875911856187</v>
      </c>
      <c r="J36" s="111">
        <f t="shared" si="20"/>
        <v>-1186.3411612248165</v>
      </c>
      <c r="K36" s="111">
        <f t="shared" si="20"/>
        <v>-1370.4831505975453</v>
      </c>
      <c r="L36" s="111">
        <f t="shared" si="20"/>
        <v>-750.7625987737556</v>
      </c>
      <c r="M36" s="111">
        <f t="shared" si="20"/>
        <v>-633.30330603627954</v>
      </c>
      <c r="N36" s="111">
        <f t="shared" si="20"/>
        <v>-464.52166527399095</v>
      </c>
      <c r="O36" s="111">
        <f t="shared" si="20"/>
        <v>-326.74657057260629</v>
      </c>
      <c r="P36" s="111">
        <f t="shared" si="20"/>
        <v>-213.92459888668964</v>
      </c>
      <c r="Q36" s="111">
        <f t="shared" si="20"/>
        <v>-179.81460291921394</v>
      </c>
      <c r="R36" s="111">
        <f t="shared" si="20"/>
        <v>-125.35703363071661</v>
      </c>
      <c r="S36" s="111">
        <f t="shared" si="20"/>
        <v>-87.704930627485737</v>
      </c>
      <c r="T36" s="111">
        <f t="shared" si="20"/>
        <v>-77.160966558090877</v>
      </c>
      <c r="U36" s="111">
        <f t="shared" si="20"/>
        <v>-50.290915103687439</v>
      </c>
      <c r="V36" s="111">
        <f t="shared" si="20"/>
        <v>-34.952302705583861</v>
      </c>
    </row>
    <row r="37" spans="1:22" ht="17" customHeight="1" thickBot="1">
      <c r="A37" s="33" t="s">
        <v>109</v>
      </c>
      <c r="B37" s="112">
        <f t="shared" ref="B37:V37" si="21">C120-C97</f>
        <v>-949483.18777679</v>
      </c>
      <c r="C37" s="112">
        <f t="shared" si="21"/>
        <v>-1004481.8075168761</v>
      </c>
      <c r="D37" s="112">
        <f t="shared" si="21"/>
        <v>-613640.96222624322</v>
      </c>
      <c r="E37" s="112">
        <f t="shared" si="21"/>
        <v>-571321.62915557995</v>
      </c>
      <c r="F37" s="112">
        <f t="shared" si="21"/>
        <v>-498556.01533712773</v>
      </c>
      <c r="G37" s="112">
        <f t="shared" si="21"/>
        <v>-378977.06815823494</v>
      </c>
      <c r="H37" s="112">
        <f t="shared" si="21"/>
        <v>-381193.90340502607</v>
      </c>
      <c r="I37" s="112">
        <f t="shared" si="21"/>
        <v>-280705.58072557114</v>
      </c>
      <c r="J37" s="112">
        <f t="shared" si="21"/>
        <v>-221435.53830177663</v>
      </c>
      <c r="K37" s="112">
        <f t="shared" si="21"/>
        <v>-289592.51685097069</v>
      </c>
      <c r="L37" s="112">
        <f t="shared" si="21"/>
        <v>-177684.99920954229</v>
      </c>
      <c r="M37" s="112">
        <f t="shared" si="21"/>
        <v>-170862.387912801</v>
      </c>
      <c r="N37" s="112">
        <f t="shared" si="21"/>
        <v>-147846.16622271901</v>
      </c>
      <c r="O37" s="112">
        <f t="shared" si="21"/>
        <v>-117916.66836165683</v>
      </c>
      <c r="P37" s="112">
        <f t="shared" si="21"/>
        <v>-87445.941646885127</v>
      </c>
      <c r="Q37" s="112">
        <f t="shared" si="21"/>
        <v>-86136.693839214277</v>
      </c>
      <c r="R37" s="112">
        <f t="shared" si="21"/>
        <v>-67580.089386759792</v>
      </c>
      <c r="S37" s="112">
        <f t="shared" si="21"/>
        <v>-54509.555874213111</v>
      </c>
      <c r="T37" s="112">
        <f t="shared" si="21"/>
        <v>-54757.396742118057</v>
      </c>
      <c r="U37" s="112">
        <f t="shared" si="21"/>
        <v>-40516.992313160095</v>
      </c>
      <c r="V37" s="112">
        <f t="shared" si="21"/>
        <v>-32497.827132880688</v>
      </c>
    </row>
    <row r="38" spans="1:22" ht="16" customHeight="1" thickTop="1">
      <c r="A38" s="7" t="s">
        <v>6</v>
      </c>
      <c r="B38" s="72">
        <f t="shared" ref="B38:V38" si="22">SUM(B16:B37)</f>
        <v>-21711699.409299649</v>
      </c>
      <c r="C38" s="72">
        <f t="shared" si="22"/>
        <v>-23013693.098063141</v>
      </c>
      <c r="D38" s="72">
        <f t="shared" si="22"/>
        <v>-12076440.813749384</v>
      </c>
      <c r="E38" s="72">
        <f t="shared" si="22"/>
        <v>-10709344.4489007</v>
      </c>
      <c r="F38" s="72">
        <f t="shared" si="22"/>
        <v>-8792241.0106941629</v>
      </c>
      <c r="G38" s="72">
        <f t="shared" si="22"/>
        <v>-6267184.7434404586</v>
      </c>
      <c r="H38" s="72">
        <f t="shared" si="22"/>
        <v>-5912443.8827220667</v>
      </c>
      <c r="I38" s="72">
        <f t="shared" si="22"/>
        <v>-4146114.0768514108</v>
      </c>
      <c r="J38" s="72">
        <f t="shared" si="22"/>
        <v>-3093194.4541317089</v>
      </c>
      <c r="K38" s="72">
        <f t="shared" si="22"/>
        <v>-3837874.8529625791</v>
      </c>
      <c r="L38" s="72">
        <f t="shared" si="22"/>
        <v>-2253238.0426685107</v>
      </c>
      <c r="M38" s="72">
        <f t="shared" si="22"/>
        <v>-2081347.6442663213</v>
      </c>
      <c r="N38" s="72">
        <f t="shared" si="22"/>
        <v>-1731460.8580272214</v>
      </c>
      <c r="O38" s="72">
        <f t="shared" si="22"/>
        <v>-1336923.4002401745</v>
      </c>
      <c r="P38" s="72">
        <f t="shared" si="22"/>
        <v>-958242.98002132308</v>
      </c>
      <c r="Q38" s="72">
        <f t="shared" si="22"/>
        <v>-942002.39638711698</v>
      </c>
      <c r="R38" s="72">
        <f t="shared" si="22"/>
        <v>-721505.29099050153</v>
      </c>
      <c r="S38" s="72">
        <f t="shared" si="22"/>
        <v>-568101.4991165055</v>
      </c>
      <c r="T38" s="72">
        <f t="shared" si="22"/>
        <v>-557413.90238648024</v>
      </c>
      <c r="U38" s="72">
        <f t="shared" si="22"/>
        <v>-404445.76810284314</v>
      </c>
      <c r="V38" s="72">
        <f t="shared" si="22"/>
        <v>-318875.38339244702</v>
      </c>
    </row>
    <row r="39" spans="1:22">
      <c r="A39" s="7" t="s">
        <v>110</v>
      </c>
      <c r="B39" s="72">
        <f>SUM($B$38:B38)</f>
        <v>-21711699.409299649</v>
      </c>
      <c r="C39" s="72">
        <f>SUM($B$38:C38)</f>
        <v>-44725392.50736279</v>
      </c>
      <c r="D39" s="72">
        <f>SUM($B$38:D38)</f>
        <v>-56801833.321112171</v>
      </c>
      <c r="E39" s="72">
        <f>SUM($B$38:E38)</f>
        <v>-67511177.77001287</v>
      </c>
      <c r="F39" s="72">
        <f>SUM($B$38:F38)</f>
        <v>-76303418.780707031</v>
      </c>
      <c r="G39" s="72">
        <f>SUM($B$38:G38)</f>
        <v>-82570603.524147496</v>
      </c>
      <c r="H39" s="72">
        <f>SUM($B$38:H38)</f>
        <v>-88483047.40686956</v>
      </c>
      <c r="I39" s="72">
        <f>SUM($B$38:I38)</f>
        <v>-92629161.483720973</v>
      </c>
      <c r="J39" s="72">
        <f>SUM($B$38:J38)</f>
        <v>-95722355.937852681</v>
      </c>
      <c r="K39" s="72">
        <f>SUM($B$38:K38)</f>
        <v>-99560230.790815264</v>
      </c>
      <c r="L39" s="72">
        <f>SUM($B$38:L38)</f>
        <v>-101813468.83348377</v>
      </c>
      <c r="M39" s="72">
        <f>SUM($B$38:M38)</f>
        <v>-103894816.47775009</v>
      </c>
      <c r="N39" s="72">
        <f>SUM($B$38:N38)</f>
        <v>-105626277.33577731</v>
      </c>
      <c r="O39" s="72">
        <f>SUM($B$38:O38)</f>
        <v>-106963200.73601748</v>
      </c>
      <c r="P39" s="72">
        <f>SUM($B$38:P38)</f>
        <v>-107921443.71603881</v>
      </c>
      <c r="Q39" s="72">
        <f>SUM($B$38:Q38)</f>
        <v>-108863446.11242592</v>
      </c>
      <c r="R39" s="72">
        <f>SUM($B$38:R38)</f>
        <v>-109584951.40341642</v>
      </c>
      <c r="S39" s="72">
        <f>SUM($B$38:S38)</f>
        <v>-110153052.90253294</v>
      </c>
      <c r="T39" s="72">
        <f>SUM($B$38:T38)</f>
        <v>-110710466.80491942</v>
      </c>
      <c r="U39" s="72">
        <f>SUM($B$38:U38)</f>
        <v>-111114912.57302226</v>
      </c>
      <c r="V39" s="72">
        <f>SUM($B$38:V38)</f>
        <v>-111433787.95641471</v>
      </c>
    </row>
    <row r="40" spans="1:22">
      <c r="A40" s="7"/>
      <c r="B40" s="73"/>
      <c r="C40" s="73"/>
      <c r="D40" s="73"/>
      <c r="E40" s="73"/>
      <c r="F40" s="73"/>
      <c r="G40" s="73"/>
      <c r="H40" s="73"/>
      <c r="I40" s="73"/>
      <c r="J40" s="73"/>
    </row>
    <row r="41" spans="1:22" ht="17" customHeight="1">
      <c r="A41" s="7"/>
      <c r="B41" s="73"/>
      <c r="C41" s="73"/>
      <c r="D41" s="73"/>
      <c r="E41" s="73"/>
      <c r="F41" s="73"/>
      <c r="G41" s="73"/>
      <c r="H41" s="73"/>
      <c r="I41" s="73"/>
      <c r="J41" s="73"/>
    </row>
    <row r="42" spans="1:22" ht="26" customHeight="1">
      <c r="A42" s="133" t="s">
        <v>111</v>
      </c>
      <c r="B42" s="132"/>
      <c r="C42" s="132"/>
      <c r="D42" s="132"/>
      <c r="E42" s="132"/>
      <c r="F42" s="132"/>
      <c r="G42" s="132"/>
      <c r="H42" s="132"/>
      <c r="I42" s="132"/>
      <c r="J42" s="132"/>
      <c r="K42" s="30"/>
      <c r="L42" s="29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2">
      <c r="M43" s="71"/>
    </row>
    <row r="44" spans="1:22">
      <c r="M44" s="71"/>
    </row>
    <row r="45" spans="1:22" ht="17" customHeight="1">
      <c r="M45" s="71"/>
    </row>
    <row r="46" spans="1:22">
      <c r="A46" s="5"/>
      <c r="B46" s="6">
        <v>43951</v>
      </c>
      <c r="C46" s="6">
        <v>43982</v>
      </c>
      <c r="D46" s="6">
        <v>44012</v>
      </c>
      <c r="E46" s="6">
        <v>44043</v>
      </c>
      <c r="F46" s="6">
        <v>44074</v>
      </c>
      <c r="G46" s="6">
        <v>44104</v>
      </c>
      <c r="H46" s="6">
        <v>44135</v>
      </c>
      <c r="I46" s="6">
        <v>44165</v>
      </c>
      <c r="J46" s="6">
        <v>44196</v>
      </c>
      <c r="K46" s="6">
        <v>44227</v>
      </c>
      <c r="L46" s="6">
        <v>44255</v>
      </c>
      <c r="M46" s="6">
        <v>44286</v>
      </c>
      <c r="N46" s="6">
        <v>44316</v>
      </c>
      <c r="O46" s="6">
        <v>44347</v>
      </c>
      <c r="P46" s="6">
        <v>44377</v>
      </c>
      <c r="Q46" s="6">
        <v>44408</v>
      </c>
      <c r="R46" s="6">
        <v>44439</v>
      </c>
      <c r="S46" s="6">
        <v>44469</v>
      </c>
      <c r="T46" s="6">
        <v>44500</v>
      </c>
      <c r="U46" s="6">
        <v>44530</v>
      </c>
      <c r="V46" s="6">
        <v>44561</v>
      </c>
    </row>
    <row r="47" spans="1:22">
      <c r="A47" s="2" t="s">
        <v>95</v>
      </c>
      <c r="B47" s="74">
        <f t="shared" ref="B47:V47" si="23">C122-C76</f>
        <v>-743715.68247401936</v>
      </c>
      <c r="C47" s="74">
        <f t="shared" si="23"/>
        <v>-789654.93426545477</v>
      </c>
      <c r="D47" s="74">
        <f t="shared" si="23"/>
        <v>-667458.13565341546</v>
      </c>
      <c r="E47" s="74">
        <f t="shared" si="23"/>
        <v>-556672.16674153006</v>
      </c>
      <c r="F47" s="74">
        <f t="shared" si="23"/>
        <v>-525283.85427406896</v>
      </c>
      <c r="G47" s="74">
        <f t="shared" si="23"/>
        <v>-419223.47416858491</v>
      </c>
      <c r="H47" s="74">
        <f t="shared" si="23"/>
        <v>-441883.37017016183</v>
      </c>
      <c r="I47" s="74">
        <f t="shared" si="23"/>
        <v>-349499.18444087589</v>
      </c>
      <c r="J47" s="74">
        <f t="shared" si="23"/>
        <v>-288035.885753843</v>
      </c>
      <c r="K47" s="74">
        <f t="shared" si="23"/>
        <v>-397221.9353879781</v>
      </c>
      <c r="L47" s="74">
        <f t="shared" si="23"/>
        <v>-257455.40667914902</v>
      </c>
      <c r="M47" s="74">
        <f t="shared" si="23"/>
        <v>-262952.06041281996</v>
      </c>
      <c r="N47" s="74">
        <f t="shared" si="23"/>
        <v>-239708.367375765</v>
      </c>
      <c r="O47" s="74">
        <f t="shared" si="23"/>
        <v>-203663.10755388206</v>
      </c>
      <c r="P47" s="74">
        <f t="shared" si="23"/>
        <v>-158551.96621386916</v>
      </c>
      <c r="Q47" s="74">
        <f t="shared" si="23"/>
        <v>-175151.78629517788</v>
      </c>
      <c r="R47" s="74">
        <f t="shared" si="23"/>
        <v>-146890.69941723603</v>
      </c>
      <c r="S47" s="74">
        <f t="shared" si="23"/>
        <v>-124781.80080200289</v>
      </c>
      <c r="T47" s="74">
        <f t="shared" si="23"/>
        <v>-131872.58945110207</v>
      </c>
      <c r="U47" s="74">
        <f t="shared" si="23"/>
        <v>-103298.30653802888</v>
      </c>
      <c r="V47" s="74">
        <f t="shared" si="23"/>
        <v>-87394.284111825982</v>
      </c>
    </row>
    <row r="48" spans="1:22">
      <c r="A48" s="2" t="s">
        <v>96</v>
      </c>
      <c r="B48" s="74">
        <f t="shared" ref="B48:V48" si="24">C123-C77</f>
        <v>-350657.27037822967</v>
      </c>
      <c r="C48" s="74">
        <f t="shared" si="24"/>
        <v>-370856.93591106217</v>
      </c>
      <c r="D48" s="74">
        <f t="shared" si="24"/>
        <v>-314124.64235526323</v>
      </c>
      <c r="E48" s="74">
        <f t="shared" si="24"/>
        <v>-178305.70723165991</v>
      </c>
      <c r="F48" s="74">
        <f t="shared" si="24"/>
        <v>-146946.71017857408</v>
      </c>
      <c r="G48" s="74">
        <f t="shared" si="24"/>
        <v>-104969.75867797574</v>
      </c>
      <c r="H48" s="74">
        <f t="shared" si="24"/>
        <v>-99412.526589633897</v>
      </c>
      <c r="I48" s="74">
        <f t="shared" si="24"/>
        <v>-69020.919514881913</v>
      </c>
      <c r="J48" s="74">
        <f t="shared" si="24"/>
        <v>-51100.389571317006</v>
      </c>
      <c r="K48" s="74">
        <f t="shared" si="24"/>
        <v>-63000.91975305602</v>
      </c>
      <c r="L48" s="74">
        <f t="shared" si="24"/>
        <v>-36432.115391344298</v>
      </c>
      <c r="M48" s="74">
        <f t="shared" si="24"/>
        <v>-33027.876774996985</v>
      </c>
      <c r="N48" s="74">
        <f t="shared" si="24"/>
        <v>-26756.69114758959</v>
      </c>
      <c r="O48" s="74">
        <f t="shared" si="24"/>
        <v>-20094.792325987015</v>
      </c>
      <c r="P48" s="74">
        <f t="shared" si="24"/>
        <v>-14038.829387858976</v>
      </c>
      <c r="Q48" s="74">
        <f t="shared" si="24"/>
        <v>-13166.192343345843</v>
      </c>
      <c r="R48" s="74">
        <f t="shared" si="24"/>
        <v>-9740.0259546041489</v>
      </c>
      <c r="S48" s="74">
        <f t="shared" si="24"/>
        <v>-7392.5138422180898</v>
      </c>
      <c r="T48" s="74">
        <f t="shared" si="24"/>
        <v>-6995.9255291251466</v>
      </c>
      <c r="U48" s="74">
        <f t="shared" si="24"/>
        <v>-4869.8010556544177</v>
      </c>
      <c r="V48" s="74">
        <f t="shared" si="24"/>
        <v>-3675.9589618518949</v>
      </c>
    </row>
    <row r="49" spans="1:22">
      <c r="A49" s="2" t="s">
        <v>44</v>
      </c>
      <c r="B49" s="74">
        <f t="shared" ref="B49:V49" si="25">C124-C78</f>
        <v>-1228233.8706116378</v>
      </c>
      <c r="C49" s="74">
        <f t="shared" si="25"/>
        <v>-1305097.7897527982</v>
      </c>
      <c r="D49" s="74">
        <f t="shared" si="25"/>
        <v>-1105014.1391061423</v>
      </c>
      <c r="E49" s="74">
        <f t="shared" si="25"/>
        <v>-630535.28832202591</v>
      </c>
      <c r="F49" s="74">
        <f t="shared" si="25"/>
        <v>-527970.3215169115</v>
      </c>
      <c r="G49" s="74">
        <f t="shared" si="25"/>
        <v>-375609.85381004214</v>
      </c>
      <c r="H49" s="74">
        <f t="shared" si="25"/>
        <v>-352719.53970790561</v>
      </c>
      <c r="I49" s="74">
        <f t="shared" si="25"/>
        <v>-246389.29241599329</v>
      </c>
      <c r="J49" s="74">
        <f t="shared" si="25"/>
        <v>-181106.11628707126</v>
      </c>
      <c r="K49" s="74">
        <f t="shared" si="25"/>
        <v>-222552.64402161166</v>
      </c>
      <c r="L49" s="74">
        <f t="shared" si="25"/>
        <v>-128295.32654561475</v>
      </c>
      <c r="M49" s="74">
        <f t="shared" si="25"/>
        <v>-116275.84437928721</v>
      </c>
      <c r="N49" s="74">
        <f t="shared" si="25"/>
        <v>-94279.499822307378</v>
      </c>
      <c r="O49" s="74">
        <f t="shared" si="25"/>
        <v>-71111.144899845123</v>
      </c>
      <c r="P49" s="74">
        <f t="shared" si="25"/>
        <v>-49375.676062746905</v>
      </c>
      <c r="Q49" s="74">
        <f t="shared" si="25"/>
        <v>-47231.14100933075</v>
      </c>
      <c r="R49" s="74">
        <f t="shared" si="25"/>
        <v>-35204.677187356167</v>
      </c>
      <c r="S49" s="74">
        <f t="shared" si="25"/>
        <v>-26607.423889273778</v>
      </c>
      <c r="T49" s="74">
        <f t="shared" si="25"/>
        <v>-25009.858917508274</v>
      </c>
      <c r="U49" s="74">
        <f t="shared" si="25"/>
        <v>-17431.020837026648</v>
      </c>
      <c r="V49" s="74">
        <f t="shared" si="25"/>
        <v>-13097.498159024864</v>
      </c>
    </row>
    <row r="50" spans="1:22">
      <c r="A50" s="2" t="s">
        <v>45</v>
      </c>
      <c r="B50" s="74">
        <f t="shared" ref="B50:V50" si="26">C125-C79</f>
        <v>-3379797.022234641</v>
      </c>
      <c r="C50" s="74">
        <f t="shared" si="26"/>
        <v>-3583010.810253419</v>
      </c>
      <c r="D50" s="74">
        <f t="shared" si="26"/>
        <v>-3034525.5305066798</v>
      </c>
      <c r="E50" s="74">
        <f t="shared" si="26"/>
        <v>-1732598.3850792274</v>
      </c>
      <c r="F50" s="74">
        <f t="shared" si="26"/>
        <v>-1431041.7585568279</v>
      </c>
      <c r="G50" s="74">
        <f t="shared" si="26"/>
        <v>-1024149.2139421105</v>
      </c>
      <c r="H50" s="74">
        <f t="shared" si="26"/>
        <v>-966961.67146021128</v>
      </c>
      <c r="I50" s="74">
        <f t="shared" si="26"/>
        <v>-674264.32711858116</v>
      </c>
      <c r="J50" s="74">
        <f t="shared" si="26"/>
        <v>-498972.49164959975</v>
      </c>
      <c r="K50" s="74">
        <f t="shared" si="26"/>
        <v>-611943.19790709019</v>
      </c>
      <c r="L50" s="74">
        <f t="shared" si="26"/>
        <v>-354146.2830113396</v>
      </c>
      <c r="M50" s="74">
        <f t="shared" si="26"/>
        <v>-320914.75310434029</v>
      </c>
      <c r="N50" s="74">
        <f t="shared" si="26"/>
        <v>-260740.15014887974</v>
      </c>
      <c r="O50" s="74">
        <f t="shared" si="26"/>
        <v>-196189.94088362902</v>
      </c>
      <c r="P50" s="74">
        <f t="shared" si="26"/>
        <v>-136766.76251883991</v>
      </c>
      <c r="Q50" s="74">
        <f t="shared" si="26"/>
        <v>-129718.19057639688</v>
      </c>
      <c r="R50" s="74">
        <f t="shared" si="26"/>
        <v>-95976.601736351848</v>
      </c>
      <c r="S50" s="74">
        <f t="shared" si="26"/>
        <v>-72910.398103060201</v>
      </c>
      <c r="T50" s="74">
        <f t="shared" si="26"/>
        <v>-68881.537603173405</v>
      </c>
      <c r="U50" s="74">
        <f t="shared" si="26"/>
        <v>-47967.442589068785</v>
      </c>
      <c r="V50" s="74">
        <f t="shared" si="26"/>
        <v>-36223.348923040554</v>
      </c>
    </row>
    <row r="51" spans="1:22">
      <c r="A51" s="2" t="s">
        <v>46</v>
      </c>
      <c r="B51" s="74">
        <f t="shared" ref="B51:V51" si="27">C126-C80</f>
        <v>-1034800.2301693074</v>
      </c>
      <c r="C51" s="74">
        <f t="shared" si="27"/>
        <v>-1088893.3374544308</v>
      </c>
      <c r="D51" s="74">
        <f t="shared" si="27"/>
        <v>-915222.53138899803</v>
      </c>
      <c r="E51" s="74">
        <f t="shared" si="27"/>
        <v>-532463.90583018214</v>
      </c>
      <c r="F51" s="74">
        <f t="shared" si="27"/>
        <v>-431437.95309072733</v>
      </c>
      <c r="G51" s="74">
        <f t="shared" si="27"/>
        <v>-307248.5217478089</v>
      </c>
      <c r="H51" s="74">
        <f t="shared" si="27"/>
        <v>-290829.16328711063</v>
      </c>
      <c r="I51" s="74">
        <f t="shared" si="27"/>
        <v>-202373.94843380153</v>
      </c>
      <c r="J51" s="74">
        <f t="shared" si="27"/>
        <v>-151428.03220880777</v>
      </c>
      <c r="K51" s="74">
        <f t="shared" si="27"/>
        <v>-187747.83941178769</v>
      </c>
      <c r="L51" s="74">
        <f t="shared" si="27"/>
        <v>-107177.47942033038</v>
      </c>
      <c r="M51" s="74">
        <f t="shared" si="27"/>
        <v>-97235.764491908252</v>
      </c>
      <c r="N51" s="74">
        <f t="shared" si="27"/>
        <v>-79496.215709898621</v>
      </c>
      <c r="O51" s="74">
        <f t="shared" si="27"/>
        <v>-59484.779017269611</v>
      </c>
      <c r="P51" s="74">
        <f t="shared" si="27"/>
        <v>-41427.248047992587</v>
      </c>
      <c r="Q51" s="74">
        <f t="shared" si="27"/>
        <v>-39255.678457509726</v>
      </c>
      <c r="R51" s="74">
        <f t="shared" si="27"/>
        <v>-28801.294532168657</v>
      </c>
      <c r="S51" s="74">
        <f t="shared" si="27"/>
        <v>-21862.143589049578</v>
      </c>
      <c r="T51" s="74">
        <f t="shared" si="27"/>
        <v>-20714.197010841221</v>
      </c>
      <c r="U51" s="74">
        <f t="shared" si="27"/>
        <v>-14412.65255812183</v>
      </c>
      <c r="V51" s="74">
        <f t="shared" si="27"/>
        <v>-10951.336494389921</v>
      </c>
    </row>
    <row r="52" spans="1:22">
      <c r="A52" s="2" t="s">
        <v>97</v>
      </c>
      <c r="B52" s="74">
        <f t="shared" ref="B52:V52" si="28">C127-C81</f>
        <v>-7709953.5716003291</v>
      </c>
      <c r="C52" s="74">
        <f t="shared" si="28"/>
        <v>-8166772.838291809</v>
      </c>
      <c r="D52" s="74">
        <f t="shared" si="28"/>
        <v>-6923061.3720065504</v>
      </c>
      <c r="E52" s="74">
        <f t="shared" si="28"/>
        <v>-4018931.6735968143</v>
      </c>
      <c r="F52" s="74">
        <f t="shared" si="28"/>
        <v>-3324383.0575679168</v>
      </c>
      <c r="G52" s="74">
        <f t="shared" si="28"/>
        <v>-2377910.7563170195</v>
      </c>
      <c r="H52" s="74">
        <f t="shared" si="28"/>
        <v>-2239852.1614705548</v>
      </c>
      <c r="I52" s="74">
        <f t="shared" si="28"/>
        <v>-1567470.1706940383</v>
      </c>
      <c r="J52" s="74">
        <f t="shared" si="28"/>
        <v>-1159201.0480973013</v>
      </c>
      <c r="K52" s="74">
        <f t="shared" si="28"/>
        <v>-1418363.465929687</v>
      </c>
      <c r="L52" s="74">
        <f t="shared" si="28"/>
        <v>-821312.3851006031</v>
      </c>
      <c r="M52" s="74">
        <f t="shared" si="28"/>
        <v>-744786.99832956493</v>
      </c>
      <c r="N52" s="74">
        <f t="shared" si="28"/>
        <v>-604178.01914256811</v>
      </c>
      <c r="O52" s="74">
        <f t="shared" si="28"/>
        <v>-454613.21741956472</v>
      </c>
      <c r="P52" s="74">
        <f t="shared" si="28"/>
        <v>-316653.08908701688</v>
      </c>
      <c r="Q52" s="74">
        <f t="shared" si="28"/>
        <v>-305497.37983132154</v>
      </c>
      <c r="R52" s="74">
        <f t="shared" si="28"/>
        <v>-226067.7660337463</v>
      </c>
      <c r="S52" s="74">
        <f t="shared" si="28"/>
        <v>-171816.39696438611</v>
      </c>
      <c r="T52" s="74">
        <f t="shared" si="28"/>
        <v>-162222.76340875775</v>
      </c>
      <c r="U52" s="74">
        <f t="shared" si="28"/>
        <v>-112844.27926650643</v>
      </c>
      <c r="V52" s="74">
        <f t="shared" si="28"/>
        <v>-85351.258663125336</v>
      </c>
    </row>
    <row r="53" spans="1:22">
      <c r="A53" s="2" t="s">
        <v>48</v>
      </c>
      <c r="B53" s="74">
        <f t="shared" ref="B53:V53" si="29">C128-C82</f>
        <v>-501717.93701340351</v>
      </c>
      <c r="C53" s="74">
        <f t="shared" si="29"/>
        <v>-530190.36406677775</v>
      </c>
      <c r="D53" s="74">
        <f t="shared" si="29"/>
        <v>-447276.70656449918</v>
      </c>
      <c r="E53" s="74">
        <f t="shared" si="29"/>
        <v>-359816.88531379937</v>
      </c>
      <c r="F53" s="74">
        <f t="shared" si="29"/>
        <v>-327644.25866691209</v>
      </c>
      <c r="G53" s="74">
        <f t="shared" si="29"/>
        <v>-263446.44961879926</v>
      </c>
      <c r="H53" s="74">
        <f t="shared" si="29"/>
        <v>-280567.39796291641</v>
      </c>
      <c r="I53" s="74">
        <f t="shared" si="29"/>
        <v>-218828.52989812242</v>
      </c>
      <c r="J53" s="74">
        <f t="shared" si="29"/>
        <v>-185208.64850518084</v>
      </c>
      <c r="K53" s="74">
        <f t="shared" si="29"/>
        <v>-257394.71499925898</v>
      </c>
      <c r="L53" s="74">
        <f t="shared" si="29"/>
        <v>-165623.87248204672</v>
      </c>
      <c r="M53" s="74">
        <f t="shared" si="29"/>
        <v>-168554.30215206847</v>
      </c>
      <c r="N53" s="74">
        <f t="shared" si="29"/>
        <v>-155733.57701713557</v>
      </c>
      <c r="O53" s="74">
        <f t="shared" si="29"/>
        <v>-131193.83201250713</v>
      </c>
      <c r="P53" s="74">
        <f t="shared" si="29"/>
        <v>-103172.35971771867</v>
      </c>
      <c r="Q53" s="74">
        <f t="shared" si="29"/>
        <v>-107276.49547281081</v>
      </c>
      <c r="R53" s="74">
        <f t="shared" si="29"/>
        <v>-88521.969848393579</v>
      </c>
      <c r="S53" s="74">
        <f t="shared" si="29"/>
        <v>-75661.923314575106</v>
      </c>
      <c r="T53" s="74">
        <f t="shared" si="29"/>
        <v>-80598.242490271456</v>
      </c>
      <c r="U53" s="74">
        <f t="shared" si="29"/>
        <v>-63135.342192918761</v>
      </c>
      <c r="V53" s="74">
        <f t="shared" si="29"/>
        <v>-54007.092102224007</v>
      </c>
    </row>
    <row r="54" spans="1:22">
      <c r="A54" s="2" t="s">
        <v>49</v>
      </c>
      <c r="B54" s="74">
        <f t="shared" ref="B54:V54" si="30">C129-C83</f>
        <v>-609626.21985155437</v>
      </c>
      <c r="C54" s="74">
        <f t="shared" si="30"/>
        <v>-648274.2213214431</v>
      </c>
      <c r="D54" s="74">
        <f t="shared" si="30"/>
        <v>-554432.84429971874</v>
      </c>
      <c r="E54" s="74">
        <f t="shared" si="30"/>
        <v>-306222.28336550761</v>
      </c>
      <c r="F54" s="74">
        <f t="shared" si="30"/>
        <v>-255647.25365665089</v>
      </c>
      <c r="G54" s="74">
        <f t="shared" si="30"/>
        <v>-185221.2165941298</v>
      </c>
      <c r="H54" s="74">
        <f t="shared" si="30"/>
        <v>-175204.92533519026</v>
      </c>
      <c r="I54" s="74">
        <f t="shared" si="30"/>
        <v>-122003.32212226372</v>
      </c>
      <c r="J54" s="74">
        <f t="shared" si="30"/>
        <v>-89822.551662170328</v>
      </c>
      <c r="K54" s="74">
        <f t="shared" si="30"/>
        <v>-108596.5096497694</v>
      </c>
      <c r="L54" s="74">
        <f t="shared" si="30"/>
        <v>-63921.983939400874</v>
      </c>
      <c r="M54" s="74">
        <f t="shared" si="30"/>
        <v>-57786.843286148272</v>
      </c>
      <c r="N54" s="74">
        <f t="shared" si="30"/>
        <v>-46969.631762439385</v>
      </c>
      <c r="O54" s="74">
        <f t="shared" si="30"/>
        <v>-35426.641688577831</v>
      </c>
      <c r="P54" s="74">
        <f t="shared" si="30"/>
        <v>-24801.060814919882</v>
      </c>
      <c r="Q54" s="74">
        <f t="shared" si="30"/>
        <v>-23151.000944923609</v>
      </c>
      <c r="R54" s="74">
        <f t="shared" si="30"/>
        <v>-17195.720993953757</v>
      </c>
      <c r="S54" s="74">
        <f t="shared" si="30"/>
        <v>-13138.543150061741</v>
      </c>
      <c r="T54" s="74">
        <f t="shared" si="30"/>
        <v>-12414.479565843008</v>
      </c>
      <c r="U54" s="74">
        <f t="shared" si="30"/>
        <v>-8647.8746653627604</v>
      </c>
      <c r="V54" s="74">
        <f t="shared" si="30"/>
        <v>-6512.8317228797823</v>
      </c>
    </row>
    <row r="55" spans="1:22">
      <c r="A55" s="2" t="s">
        <v>98</v>
      </c>
      <c r="B55" s="74">
        <f t="shared" ref="B55:V55" si="31">C130-C84</f>
        <v>-3252311.0870279754</v>
      </c>
      <c r="C55" s="74">
        <f t="shared" si="31"/>
        <v>-3474260.5328181786</v>
      </c>
      <c r="D55" s="74">
        <f t="shared" si="31"/>
        <v>-2985434.4620719748</v>
      </c>
      <c r="E55" s="74">
        <f t="shared" si="31"/>
        <v>-1650080.4373304434</v>
      </c>
      <c r="F55" s="74">
        <f t="shared" si="31"/>
        <v>-1377891.941986138</v>
      </c>
      <c r="G55" s="74">
        <f t="shared" si="31"/>
        <v>-999279.98036576621</v>
      </c>
      <c r="H55" s="74">
        <f t="shared" si="31"/>
        <v>-947945.66242335923</v>
      </c>
      <c r="I55" s="74">
        <f t="shared" si="31"/>
        <v>-660721.11634011939</v>
      </c>
      <c r="J55" s="74">
        <f t="shared" si="31"/>
        <v>-489394.80967593379</v>
      </c>
      <c r="K55" s="74">
        <f t="shared" si="31"/>
        <v>-592862.68824686855</v>
      </c>
      <c r="L55" s="74">
        <f t="shared" si="31"/>
        <v>-350041.96982972138</v>
      </c>
      <c r="M55" s="74">
        <f t="shared" si="31"/>
        <v>-316722.07170632854</v>
      </c>
      <c r="N55" s="74">
        <f t="shared" si="31"/>
        <v>-256204.99840650894</v>
      </c>
      <c r="O55" s="74">
        <f t="shared" si="31"/>
        <v>-193437.9709061496</v>
      </c>
      <c r="P55" s="74">
        <f t="shared" si="31"/>
        <v>-136301.73503716849</v>
      </c>
      <c r="Q55" s="74">
        <f t="shared" si="31"/>
        <v>-126920.15133417957</v>
      </c>
      <c r="R55" s="74">
        <f t="shared" si="31"/>
        <v>-94303.057216718793</v>
      </c>
      <c r="S55" s="74">
        <f t="shared" si="31"/>
        <v>-72206.967697130516</v>
      </c>
      <c r="T55" s="74">
        <f t="shared" si="31"/>
        <v>-68501.125700879842</v>
      </c>
      <c r="U55" s="74">
        <f t="shared" si="31"/>
        <v>-47756.476907441393</v>
      </c>
      <c r="V55" s="74">
        <f t="shared" si="31"/>
        <v>-36123.304546181113</v>
      </c>
    </row>
    <row r="56" spans="1:22">
      <c r="A56" s="2" t="s">
        <v>99</v>
      </c>
      <c r="B56" s="74">
        <f t="shared" ref="B56:V56" si="32">C131-C85</f>
        <v>-4029465.4116939399</v>
      </c>
      <c r="C56" s="74">
        <f t="shared" si="32"/>
        <v>-4265971.3415521309</v>
      </c>
      <c r="D56" s="74">
        <f t="shared" si="32"/>
        <v>-3593681.3577151671</v>
      </c>
      <c r="E56" s="74">
        <f t="shared" si="32"/>
        <v>-2094849.6419191491</v>
      </c>
      <c r="F56" s="74">
        <f t="shared" si="32"/>
        <v>-1725395.989048589</v>
      </c>
      <c r="G56" s="74">
        <f t="shared" si="32"/>
        <v>-1226508.9825683311</v>
      </c>
      <c r="H56" s="74">
        <f t="shared" si="32"/>
        <v>-1155421.3533868492</v>
      </c>
      <c r="I56" s="74">
        <f t="shared" si="32"/>
        <v>-808130.21837829053</v>
      </c>
      <c r="J56" s="74">
        <f t="shared" si="32"/>
        <v>-599639.11522058956</v>
      </c>
      <c r="K56" s="74">
        <f t="shared" si="32"/>
        <v>-739692.10489409044</v>
      </c>
      <c r="L56" s="74">
        <f t="shared" si="32"/>
        <v>-423347.95877945982</v>
      </c>
      <c r="M56" s="74">
        <f t="shared" si="32"/>
        <v>-384144.38974476978</v>
      </c>
      <c r="N56" s="74">
        <f t="shared" si="32"/>
        <v>-313343.27224843018</v>
      </c>
      <c r="O56" s="74">
        <f t="shared" si="32"/>
        <v>-235716.45800079964</v>
      </c>
      <c r="P56" s="74">
        <f t="shared" si="32"/>
        <v>-163667.70614612103</v>
      </c>
      <c r="Q56" s="74">
        <f t="shared" si="32"/>
        <v>-157657.0455391705</v>
      </c>
      <c r="R56" s="74">
        <f t="shared" si="32"/>
        <v>-116556.8175151404</v>
      </c>
      <c r="S56" s="74">
        <f t="shared" si="32"/>
        <v>-88248.509313749149</v>
      </c>
      <c r="T56" s="74">
        <f t="shared" si="32"/>
        <v>-83276.850662849844</v>
      </c>
      <c r="U56" s="74">
        <f t="shared" si="32"/>
        <v>-57966.457699900493</v>
      </c>
      <c r="V56" s="74">
        <f t="shared" si="32"/>
        <v>-43863.024189669639</v>
      </c>
    </row>
    <row r="57" spans="1:22">
      <c r="A57" s="2" t="s">
        <v>100</v>
      </c>
      <c r="B57" s="74">
        <f t="shared" ref="B57:V57" si="33">C132-C86</f>
        <v>-2172910.30363461</v>
      </c>
      <c r="C57" s="74">
        <f t="shared" si="33"/>
        <v>-2304075.4603189901</v>
      </c>
      <c r="D57" s="74">
        <f t="shared" si="33"/>
        <v>-1955387.5783358514</v>
      </c>
      <c r="E57" s="74">
        <f t="shared" si="33"/>
        <v>-1140387.1055029705</v>
      </c>
      <c r="F57" s="74">
        <f t="shared" si="33"/>
        <v>-948285.32626676932</v>
      </c>
      <c r="G57" s="74">
        <f t="shared" si="33"/>
        <v>-678332.30666840076</v>
      </c>
      <c r="H57" s="74">
        <f t="shared" si="33"/>
        <v>-637649.75135491043</v>
      </c>
      <c r="I57" s="74">
        <f t="shared" si="33"/>
        <v>-446959.92362577096</v>
      </c>
      <c r="J57" s="74">
        <f t="shared" si="33"/>
        <v>-329053.93282412738</v>
      </c>
      <c r="K57" s="74">
        <f t="shared" si="33"/>
        <v>-401435.32703236863</v>
      </c>
      <c r="L57" s="74">
        <f t="shared" si="33"/>
        <v>-233369.66504494101</v>
      </c>
      <c r="M57" s="74">
        <f t="shared" si="33"/>
        <v>-211632.38158776984</v>
      </c>
      <c r="N57" s="74">
        <f t="shared" si="33"/>
        <v>-170954.20219467953</v>
      </c>
      <c r="O57" s="74">
        <f t="shared" si="33"/>
        <v>-128784.68470130861</v>
      </c>
      <c r="P57" s="74">
        <f t="shared" si="33"/>
        <v>-89629.172206480056</v>
      </c>
      <c r="Q57" s="74">
        <f t="shared" si="33"/>
        <v>-87206.224555697292</v>
      </c>
      <c r="R57" s="74">
        <f t="shared" si="33"/>
        <v>-64680.601374059916</v>
      </c>
      <c r="S57" s="74">
        <f t="shared" si="33"/>
        <v>-49135.530072331429</v>
      </c>
      <c r="T57" s="74">
        <f t="shared" si="33"/>
        <v>-46324.260958168656</v>
      </c>
      <c r="U57" s="74">
        <f t="shared" si="33"/>
        <v>-32227.778148807585</v>
      </c>
      <c r="V57" s="74">
        <f t="shared" si="33"/>
        <v>-24322.362843971699</v>
      </c>
    </row>
    <row r="58" spans="1:22" ht="16" customHeight="1">
      <c r="A58" s="2" t="s">
        <v>101</v>
      </c>
      <c r="B58" s="74">
        <f t="shared" ref="B58:V58" si="34">C133-C87</f>
        <v>-131540.26648931392</v>
      </c>
      <c r="C58" s="74">
        <f t="shared" si="34"/>
        <v>-139464.19092502398</v>
      </c>
      <c r="D58" s="74">
        <f t="shared" si="34"/>
        <v>-118893.80868627201</v>
      </c>
      <c r="E58" s="74">
        <f t="shared" si="34"/>
        <v>-66970.100818420062</v>
      </c>
      <c r="F58" s="74">
        <f t="shared" si="34"/>
        <v>-55544.211462638108</v>
      </c>
      <c r="G58" s="74">
        <f t="shared" si="34"/>
        <v>-39994.250313791214</v>
      </c>
      <c r="H58" s="74">
        <f t="shared" si="34"/>
        <v>-37809.296319582965</v>
      </c>
      <c r="I58" s="74">
        <f t="shared" si="34"/>
        <v>-26297.201038728002</v>
      </c>
      <c r="J58" s="74">
        <f t="shared" si="34"/>
        <v>-19381.367229565047</v>
      </c>
      <c r="K58" s="74">
        <f t="shared" si="34"/>
        <v>-23617.556160811102</v>
      </c>
      <c r="L58" s="74">
        <f t="shared" si="34"/>
        <v>-13833.877962625818</v>
      </c>
      <c r="M58" s="74">
        <f t="shared" si="34"/>
        <v>-12523.572702560108</v>
      </c>
      <c r="N58" s="74">
        <f t="shared" si="34"/>
        <v>-10108.67047707201</v>
      </c>
      <c r="O58" s="74">
        <f t="shared" si="34"/>
        <v>-7604.868971997872</v>
      </c>
      <c r="P58" s="74">
        <f t="shared" si="34"/>
        <v>-5322.2610689038411</v>
      </c>
      <c r="Q58" s="74">
        <f t="shared" si="34"/>
        <v>-5007.6277203280479</v>
      </c>
      <c r="R58" s="74">
        <f t="shared" si="34"/>
        <v>-3710.0243928451091</v>
      </c>
      <c r="S58" s="74">
        <f t="shared" si="34"/>
        <v>-2827.0940695710015</v>
      </c>
      <c r="T58" s="74">
        <f t="shared" si="34"/>
        <v>-2672.4250026820228</v>
      </c>
      <c r="U58" s="74">
        <f t="shared" si="34"/>
        <v>-1860.3908296369482</v>
      </c>
      <c r="V58" s="74">
        <f t="shared" si="34"/>
        <v>-1402.0128766698763</v>
      </c>
    </row>
    <row r="59" spans="1:22" ht="16" customHeight="1">
      <c r="A59" s="2" t="s">
        <v>102</v>
      </c>
      <c r="B59" s="74">
        <f t="shared" ref="B59:V59" si="35">C134-C88</f>
        <v>-244812.90601543617</v>
      </c>
      <c r="C59" s="74">
        <f t="shared" si="35"/>
        <v>-260785.04872430395</v>
      </c>
      <c r="D59" s="74">
        <f t="shared" si="35"/>
        <v>-224095.243721721</v>
      </c>
      <c r="E59" s="74">
        <f t="shared" si="35"/>
        <v>-123976.85987058887</v>
      </c>
      <c r="F59" s="74">
        <f t="shared" si="35"/>
        <v>-102841.45971675916</v>
      </c>
      <c r="G59" s="74">
        <f t="shared" si="35"/>
        <v>-75115.078974545002</v>
      </c>
      <c r="H59" s="74">
        <f t="shared" si="35"/>
        <v>-71352.661934040021</v>
      </c>
      <c r="I59" s="74">
        <f t="shared" si="35"/>
        <v>-49707.594352578744</v>
      </c>
      <c r="J59" s="74">
        <f t="shared" si="35"/>
        <v>-36937.820660063997</v>
      </c>
      <c r="K59" s="74">
        <f t="shared" si="35"/>
        <v>-44412.422536359169</v>
      </c>
      <c r="L59" s="74">
        <f t="shared" si="35"/>
        <v>-26272.290504854172</v>
      </c>
      <c r="M59" s="74">
        <f t="shared" si="35"/>
        <v>-23740.461546999868</v>
      </c>
      <c r="N59" s="74">
        <f t="shared" si="35"/>
        <v>-19303.937630826607</v>
      </c>
      <c r="O59" s="74">
        <f t="shared" si="35"/>
        <v>-14552.352236656006</v>
      </c>
      <c r="P59" s="74">
        <f t="shared" si="35"/>
        <v>-10240.699595647398</v>
      </c>
      <c r="Q59" s="74">
        <f t="shared" si="35"/>
        <v>-9565.2946025230922</v>
      </c>
      <c r="R59" s="74">
        <f t="shared" si="35"/>
        <v>-7073.9448878448457</v>
      </c>
      <c r="S59" s="74">
        <f t="shared" si="35"/>
        <v>-5441.14058947796</v>
      </c>
      <c r="T59" s="74">
        <f t="shared" si="35"/>
        <v>-5166.840493211057</v>
      </c>
      <c r="U59" s="74">
        <f t="shared" si="35"/>
        <v>-3594.6026359680109</v>
      </c>
      <c r="V59" s="74">
        <f t="shared" si="35"/>
        <v>-2727.2505976250395</v>
      </c>
    </row>
    <row r="60" spans="1:22" ht="16" customHeight="1">
      <c r="A60" s="2" t="s">
        <v>103</v>
      </c>
      <c r="B60" s="74">
        <f t="shared" ref="B60:V60" si="36">C135-C89</f>
        <v>-284685.32239411492</v>
      </c>
      <c r="C60" s="74">
        <f t="shared" si="36"/>
        <v>-302057.84806495905</v>
      </c>
      <c r="D60" s="74">
        <f t="shared" si="36"/>
        <v>-257128.77130591916</v>
      </c>
      <c r="E60" s="74">
        <f t="shared" si="36"/>
        <v>-148338.74237979297</v>
      </c>
      <c r="F60" s="74">
        <f t="shared" si="36"/>
        <v>-122642.76288448274</v>
      </c>
      <c r="G60" s="74">
        <f t="shared" si="36"/>
        <v>-88262.683839499019</v>
      </c>
      <c r="H60" s="74">
        <f t="shared" si="36"/>
        <v>-83453.335679530632</v>
      </c>
      <c r="I60" s="74">
        <f t="shared" si="36"/>
        <v>-58399.228871099185</v>
      </c>
      <c r="J60" s="74">
        <f t="shared" si="36"/>
        <v>-43314.112785635982</v>
      </c>
      <c r="K60" s="74">
        <f t="shared" si="36"/>
        <v>-52788.531616785098</v>
      </c>
      <c r="L60" s="74">
        <f t="shared" si="36"/>
        <v>-30787.454383686651</v>
      </c>
      <c r="M60" s="74">
        <f t="shared" si="36"/>
        <v>-27912.884558160789</v>
      </c>
      <c r="N60" s="74">
        <f t="shared" si="36"/>
        <v>-22618.430787858088</v>
      </c>
      <c r="O60" s="74">
        <f t="shared" si="36"/>
        <v>-17023.530048277695</v>
      </c>
      <c r="P60" s="74">
        <f t="shared" si="36"/>
        <v>-11911.552321980242</v>
      </c>
      <c r="Q60" s="74">
        <f t="shared" si="36"/>
        <v>-11431.620352863334</v>
      </c>
      <c r="R60" s="74">
        <f t="shared" si="36"/>
        <v>-8451.6483940319158</v>
      </c>
      <c r="S60" s="74">
        <f t="shared" si="36"/>
        <v>-6452.0732966070063</v>
      </c>
      <c r="T60" s="74">
        <f t="shared" si="36"/>
        <v>-6113.7264448017813</v>
      </c>
      <c r="U60" s="74">
        <f t="shared" si="36"/>
        <v>-4254.2468130197376</v>
      </c>
      <c r="V60" s="74">
        <f t="shared" si="36"/>
        <v>-3226.0519896140322</v>
      </c>
    </row>
    <row r="61" spans="1:22" ht="16" customHeight="1">
      <c r="A61" s="2" t="s">
        <v>56</v>
      </c>
      <c r="B61" s="74">
        <f t="shared" ref="B61:V61" si="37">C136-C90</f>
        <v>-4451810.5996106127</v>
      </c>
      <c r="C61" s="74">
        <f t="shared" si="37"/>
        <v>-4712600.5458183335</v>
      </c>
      <c r="D61" s="74">
        <f t="shared" si="37"/>
        <v>-3978825.5604562308</v>
      </c>
      <c r="E61" s="74">
        <f t="shared" si="37"/>
        <v>-3248756.3480245899</v>
      </c>
      <c r="F61" s="74">
        <f t="shared" si="37"/>
        <v>-3019980.2600601246</v>
      </c>
      <c r="G61" s="74">
        <f t="shared" si="37"/>
        <v>-2420897.9910766198</v>
      </c>
      <c r="H61" s="74">
        <f t="shared" si="37"/>
        <v>-2566828.2534981146</v>
      </c>
      <c r="I61" s="74">
        <f t="shared" si="37"/>
        <v>-2015312.5063359947</v>
      </c>
      <c r="J61" s="74">
        <f t="shared" si="37"/>
        <v>-1676767.2603825442</v>
      </c>
      <c r="K61" s="74">
        <f t="shared" si="37"/>
        <v>-2321176.6823202418</v>
      </c>
      <c r="L61" s="74">
        <f t="shared" si="37"/>
        <v>-1499883.5596156796</v>
      </c>
      <c r="M61" s="74">
        <f t="shared" si="37"/>
        <v>-1529425.242470664</v>
      </c>
      <c r="N61" s="74">
        <f t="shared" si="37"/>
        <v>-1404533.1619053115</v>
      </c>
      <c r="O61" s="74">
        <f t="shared" si="37"/>
        <v>-1189160.989673757</v>
      </c>
      <c r="P61" s="74">
        <f t="shared" si="37"/>
        <v>-929397.83233643696</v>
      </c>
      <c r="Q61" s="74">
        <f t="shared" si="37"/>
        <v>-995861.7992994478</v>
      </c>
      <c r="R61" s="74">
        <f t="shared" si="37"/>
        <v>-829705.32407047786</v>
      </c>
      <c r="S61" s="74">
        <f t="shared" si="37"/>
        <v>-706926.38577627204</v>
      </c>
      <c r="T61" s="74">
        <f t="shared" si="37"/>
        <v>-749712.70113541838</v>
      </c>
      <c r="U61" s="74">
        <f t="shared" si="37"/>
        <v>-587420.33990273252</v>
      </c>
      <c r="V61" s="74">
        <f t="shared" si="37"/>
        <v>-498548.22835593391</v>
      </c>
    </row>
    <row r="62" spans="1:22" ht="16" customHeight="1">
      <c r="A62" s="2" t="s">
        <v>104</v>
      </c>
      <c r="B62" s="74">
        <f t="shared" ref="B62:V62" si="38">C137-C91</f>
        <v>-4273155.1202069307</v>
      </c>
      <c r="C62" s="74">
        <f t="shared" si="38"/>
        <v>-4537267.1239527594</v>
      </c>
      <c r="D62" s="74">
        <f t="shared" si="38"/>
        <v>-3855763.3383428799</v>
      </c>
      <c r="E62" s="74">
        <f t="shared" si="38"/>
        <v>-3129980.4267211566</v>
      </c>
      <c r="F62" s="74">
        <f t="shared" si="38"/>
        <v>-2915061.2648247546</v>
      </c>
      <c r="G62" s="74">
        <f t="shared" si="38"/>
        <v>-2352993.3963674493</v>
      </c>
      <c r="H62" s="74">
        <f t="shared" si="38"/>
        <v>-2494004.8848127583</v>
      </c>
      <c r="I62" s="74">
        <f t="shared" si="38"/>
        <v>-1958318.2141667819</v>
      </c>
      <c r="J62" s="74">
        <f t="shared" si="38"/>
        <v>-1629314.3042216143</v>
      </c>
      <c r="K62" s="74">
        <f t="shared" si="38"/>
        <v>-2235089.1777621489</v>
      </c>
      <c r="L62" s="74">
        <f t="shared" si="38"/>
        <v>-1465313.722032438</v>
      </c>
      <c r="M62" s="74">
        <f t="shared" si="38"/>
        <v>-1492271.6136074597</v>
      </c>
      <c r="N62" s="74">
        <f t="shared" si="38"/>
        <v>-1358920.5105640357</v>
      </c>
      <c r="O62" s="74">
        <f t="shared" si="38"/>
        <v>-1150759.168981134</v>
      </c>
      <c r="P62" s="74">
        <f t="shared" si="38"/>
        <v>-904114.36626701057</v>
      </c>
      <c r="Q62" s="74">
        <f t="shared" si="38"/>
        <v>-966072.84927419014</v>
      </c>
      <c r="R62" s="74">
        <f t="shared" si="38"/>
        <v>-804557.9228788605</v>
      </c>
      <c r="S62" s="74">
        <f t="shared" si="38"/>
        <v>-688543.2038222095</v>
      </c>
      <c r="T62" s="74">
        <f t="shared" si="38"/>
        <v>-731214.39835347608</v>
      </c>
      <c r="U62" s="74">
        <f t="shared" si="38"/>
        <v>-572770.39416676387</v>
      </c>
      <c r="V62" s="74">
        <f t="shared" si="38"/>
        <v>-486704.5803846987</v>
      </c>
    </row>
    <row r="63" spans="1:22" ht="16" customHeight="1">
      <c r="A63" s="2" t="s">
        <v>105</v>
      </c>
      <c r="B63" s="74">
        <f t="shared" ref="B63:V63" si="39">C138-C92</f>
        <v>-970342.41993325064</v>
      </c>
      <c r="C63" s="74">
        <f t="shared" si="39"/>
        <v>-1029072.5312040616</v>
      </c>
      <c r="D63" s="74">
        <f t="shared" si="39"/>
        <v>-875020.18911933666</v>
      </c>
      <c r="E63" s="74">
        <f t="shared" si="39"/>
        <v>-496077.12690531835</v>
      </c>
      <c r="F63" s="74">
        <f t="shared" si="39"/>
        <v>-414170.69647219125</v>
      </c>
      <c r="G63" s="74">
        <f t="shared" si="39"/>
        <v>-297423.41479312815</v>
      </c>
      <c r="H63" s="74">
        <f t="shared" si="39"/>
        <v>-280337.04576016404</v>
      </c>
      <c r="I63" s="74">
        <f t="shared" si="39"/>
        <v>-195251.76622897666</v>
      </c>
      <c r="J63" s="74">
        <f t="shared" si="39"/>
        <v>-142840.50039669964</v>
      </c>
      <c r="K63" s="74">
        <f t="shared" si="39"/>
        <v>-173952.43187785614</v>
      </c>
      <c r="L63" s="74">
        <f t="shared" si="39"/>
        <v>-101969.33369166218</v>
      </c>
      <c r="M63" s="74">
        <f t="shared" si="39"/>
        <v>-92351.024245424196</v>
      </c>
      <c r="N63" s="74">
        <f t="shared" si="39"/>
        <v>-74246.201175145805</v>
      </c>
      <c r="O63" s="74">
        <f t="shared" si="39"/>
        <v>-55930.475605031475</v>
      </c>
      <c r="P63" s="74">
        <f t="shared" si="39"/>
        <v>-38972.048470062204</v>
      </c>
      <c r="Q63" s="74">
        <f t="shared" si="39"/>
        <v>-37046.906200263649</v>
      </c>
      <c r="R63" s="74">
        <f t="shared" si="39"/>
        <v>-27528.6218102891</v>
      </c>
      <c r="S63" s="74">
        <f t="shared" si="39"/>
        <v>-20927.768356219865</v>
      </c>
      <c r="T63" s="74">
        <f t="shared" si="39"/>
        <v>-19726.48055022303</v>
      </c>
      <c r="U63" s="74">
        <f t="shared" si="39"/>
        <v>-13734.981560678221</v>
      </c>
      <c r="V63" s="74">
        <f t="shared" si="39"/>
        <v>-10306.030634514056</v>
      </c>
    </row>
    <row r="64" spans="1:22" ht="16" customHeight="1">
      <c r="A64" s="2" t="s">
        <v>106</v>
      </c>
      <c r="B64" s="74">
        <f t="shared" ref="B64:V64" si="40">C139-C93</f>
        <v>-1090680.296419454</v>
      </c>
      <c r="C64" s="74">
        <f t="shared" si="40"/>
        <v>-1149842.2205665051</v>
      </c>
      <c r="D64" s="74">
        <f t="shared" si="40"/>
        <v>-970749.89798091876</v>
      </c>
      <c r="E64" s="74">
        <f t="shared" si="40"/>
        <v>-818159.31052170019</v>
      </c>
      <c r="F64" s="74">
        <f t="shared" si="40"/>
        <v>-755910.11333644507</v>
      </c>
      <c r="G64" s="74">
        <f t="shared" si="40"/>
        <v>-607876.35171653796</v>
      </c>
      <c r="H64" s="74">
        <f t="shared" si="40"/>
        <v>-643214.71272556297</v>
      </c>
      <c r="I64" s="74">
        <f t="shared" si="40"/>
        <v>-507766.21233826689</v>
      </c>
      <c r="J64" s="74">
        <f t="shared" si="40"/>
        <v>-422899.51638331008</v>
      </c>
      <c r="K64" s="74">
        <f t="shared" si="40"/>
        <v>-583161.96531178663</v>
      </c>
      <c r="L64" s="74">
        <f t="shared" si="40"/>
        <v>-376735.65654049977</v>
      </c>
      <c r="M64" s="74">
        <f t="shared" si="40"/>
        <v>-384795.02566361311</v>
      </c>
      <c r="N64" s="74">
        <f t="shared" si="40"/>
        <v>-353415.04272133717</v>
      </c>
      <c r="O64" s="74">
        <f t="shared" si="40"/>
        <v>-298655.03087156592</v>
      </c>
      <c r="P64" s="74">
        <f t="shared" si="40"/>
        <v>-232972.9374606309</v>
      </c>
      <c r="Q64" s="74">
        <f t="shared" si="40"/>
        <v>-257028.43567561777</v>
      </c>
      <c r="R64" s="74">
        <f t="shared" si="40"/>
        <v>-213086.89184514317</v>
      </c>
      <c r="S64" s="74">
        <f t="shared" si="40"/>
        <v>-182213.03487570095</v>
      </c>
      <c r="T64" s="74">
        <f t="shared" si="40"/>
        <v>-193345.95505142724</v>
      </c>
      <c r="U64" s="74">
        <f t="shared" si="40"/>
        <v>-151227.32279859087</v>
      </c>
      <c r="V64" s="74">
        <f t="shared" si="40"/>
        <v>-128826.1977840059</v>
      </c>
    </row>
    <row r="65" spans="1:23" ht="16" customHeight="1">
      <c r="A65" s="2" t="s">
        <v>60</v>
      </c>
      <c r="B65" s="74">
        <f t="shared" ref="B65:V65" si="41">C140-C94</f>
        <v>-517124.13220639713</v>
      </c>
      <c r="C65" s="74">
        <f t="shared" si="41"/>
        <v>-547866.77034131903</v>
      </c>
      <c r="D65" s="74">
        <f t="shared" si="41"/>
        <v>-463451.7895757542</v>
      </c>
      <c r="E65" s="74">
        <f t="shared" si="41"/>
        <v>-276420.79269257374</v>
      </c>
      <c r="F65" s="74">
        <f t="shared" si="41"/>
        <v>-231418.99136562366</v>
      </c>
      <c r="G65" s="74">
        <f t="shared" si="41"/>
        <v>-164427.98885689583</v>
      </c>
      <c r="H65" s="74">
        <f t="shared" si="41"/>
        <v>-154186.86133764405</v>
      </c>
      <c r="I65" s="74">
        <f t="shared" si="41"/>
        <v>-108540.46302514058</v>
      </c>
      <c r="J65" s="74">
        <f t="shared" si="41"/>
        <v>-79529.793424878269</v>
      </c>
      <c r="K65" s="74">
        <f t="shared" si="41"/>
        <v>-97438.262984797359</v>
      </c>
      <c r="L65" s="74">
        <f t="shared" si="41"/>
        <v>-56242.330171328038</v>
      </c>
      <c r="M65" s="74">
        <f t="shared" si="41"/>
        <v>-51124.494931057096</v>
      </c>
      <c r="N65" s="74">
        <f t="shared" si="41"/>
        <v>-41284.708889506757</v>
      </c>
      <c r="O65" s="74">
        <f t="shared" si="41"/>
        <v>-31144.370204398409</v>
      </c>
      <c r="P65" s="74">
        <f t="shared" si="41"/>
        <v>-21573.568742326461</v>
      </c>
      <c r="Q65" s="74">
        <f t="shared" si="41"/>
        <v>-21490.997569703497</v>
      </c>
      <c r="R65" s="74">
        <f t="shared" si="41"/>
        <v>-15994.892602850683</v>
      </c>
      <c r="S65" s="74">
        <f t="shared" si="41"/>
        <v>-12106.384669593535</v>
      </c>
      <c r="T65" s="74">
        <f t="shared" si="41"/>
        <v>-11394.929941844195</v>
      </c>
      <c r="U65" s="74">
        <f t="shared" si="41"/>
        <v>-7919.3934720335528</v>
      </c>
      <c r="V65" s="74">
        <f t="shared" si="41"/>
        <v>-5969.577605121769</v>
      </c>
    </row>
    <row r="66" spans="1:23" ht="16" customHeight="1">
      <c r="A66" s="2" t="s">
        <v>107</v>
      </c>
      <c r="B66" s="74">
        <f t="shared" ref="B66:V66" si="42">C141-C95</f>
        <v>-1837446.1357619474</v>
      </c>
      <c r="C66" s="74">
        <f t="shared" si="42"/>
        <v>-1945006.4402090572</v>
      </c>
      <c r="D66" s="74">
        <f t="shared" si="42"/>
        <v>-1646566.4423307544</v>
      </c>
      <c r="E66" s="74">
        <f t="shared" si="42"/>
        <v>-950245.2617140431</v>
      </c>
      <c r="F66" s="74">
        <f t="shared" si="42"/>
        <v>-781099.66245095152</v>
      </c>
      <c r="G66" s="74">
        <f t="shared" si="42"/>
        <v>-559088.92193904147</v>
      </c>
      <c r="H66" s="74">
        <f t="shared" si="42"/>
        <v>-526595.9151147902</v>
      </c>
      <c r="I66" s="74">
        <f t="shared" si="42"/>
        <v>-367943.06131544244</v>
      </c>
      <c r="J66" s="74">
        <f t="shared" si="42"/>
        <v>-273180.60598571599</v>
      </c>
      <c r="K66" s="74">
        <f t="shared" si="42"/>
        <v>-334557.22870003432</v>
      </c>
      <c r="L66" s="74">
        <f t="shared" si="42"/>
        <v>-193078.53678883053</v>
      </c>
      <c r="M66" s="74">
        <f t="shared" si="42"/>
        <v>-174921.65823495761</v>
      </c>
      <c r="N66" s="74">
        <f t="shared" si="42"/>
        <v>-142560.45262454823</v>
      </c>
      <c r="O66" s="74">
        <f t="shared" si="42"/>
        <v>-107160.4306458449</v>
      </c>
      <c r="P66" s="74">
        <f t="shared" si="42"/>
        <v>-74631.352423854172</v>
      </c>
      <c r="Q66" s="74">
        <f t="shared" si="42"/>
        <v>-71408.039738211781</v>
      </c>
      <c r="R66" s="74">
        <f t="shared" si="42"/>
        <v>-52693.356609544717</v>
      </c>
      <c r="S66" s="74">
        <f t="shared" si="42"/>
        <v>-40046.388789445162</v>
      </c>
      <c r="T66" s="74">
        <f t="shared" si="42"/>
        <v>-37792.589037606493</v>
      </c>
      <c r="U66" s="74">
        <f t="shared" si="42"/>
        <v>-26308.834957658313</v>
      </c>
      <c r="V66" s="74">
        <f t="shared" si="42"/>
        <v>-19913.834727038629</v>
      </c>
    </row>
    <row r="67" spans="1:23" ht="16" customHeight="1">
      <c r="A67" s="2" t="s">
        <v>108</v>
      </c>
      <c r="B67" s="74">
        <f t="shared" ref="B67:V67" si="43">C142-C96</f>
        <v>-29458.480389948469</v>
      </c>
      <c r="C67" s="74">
        <f t="shared" si="43"/>
        <v>-31511.213445280795</v>
      </c>
      <c r="D67" s="74">
        <f t="shared" si="43"/>
        <v>-26541.685553502204</v>
      </c>
      <c r="E67" s="74">
        <f t="shared" si="43"/>
        <v>-14421.675508779124</v>
      </c>
      <c r="F67" s="74">
        <f t="shared" si="43"/>
        <v>-12048.103837513423</v>
      </c>
      <c r="G67" s="74">
        <f t="shared" si="43"/>
        <v>-8464.1913979834062</v>
      </c>
      <c r="H67" s="74">
        <f t="shared" si="43"/>
        <v>-7981.8331151157618</v>
      </c>
      <c r="I67" s="74">
        <f t="shared" si="43"/>
        <v>-5430.2764960183995</v>
      </c>
      <c r="J67" s="74">
        <f t="shared" si="43"/>
        <v>-3976.2106425117236</v>
      </c>
      <c r="K67" s="74">
        <f t="shared" si="43"/>
        <v>-4899.6178541989066</v>
      </c>
      <c r="L67" s="74">
        <f t="shared" si="43"/>
        <v>-2862.9901946532773</v>
      </c>
      <c r="M67" s="74">
        <f t="shared" si="43"/>
        <v>-2576.0702991999569</v>
      </c>
      <c r="N67" s="74">
        <f t="shared" si="43"/>
        <v>-2015.4900252340594</v>
      </c>
      <c r="O67" s="74">
        <f t="shared" si="43"/>
        <v>-1512.218130031426</v>
      </c>
      <c r="P67" s="74">
        <f t="shared" si="43"/>
        <v>-1056.0703567636083</v>
      </c>
      <c r="Q67" s="74">
        <f t="shared" si="43"/>
        <v>-946.86008232500171</v>
      </c>
      <c r="R67" s="74">
        <f t="shared" si="43"/>
        <v>-704.10638072280562</v>
      </c>
      <c r="S67" s="74">
        <f t="shared" si="43"/>
        <v>-525.46319994668011</v>
      </c>
      <c r="T67" s="74">
        <f t="shared" si="43"/>
        <v>-493.11098759272136</v>
      </c>
      <c r="U67" s="74">
        <f t="shared" si="43"/>
        <v>-342.81931458270992</v>
      </c>
      <c r="V67" s="74">
        <f t="shared" si="43"/>
        <v>-254.1442338184861</v>
      </c>
    </row>
    <row r="68" spans="1:23" ht="16" customHeight="1" thickBot="1">
      <c r="A68" s="33" t="s">
        <v>109</v>
      </c>
      <c r="B68" s="75">
        <f t="shared" ref="B68:V68" si="44">C143-C97</f>
        <v>-1898966.3755535791</v>
      </c>
      <c r="C68" s="75">
        <f t="shared" si="44"/>
        <v>-2008963.6150337521</v>
      </c>
      <c r="D68" s="75">
        <f t="shared" si="44"/>
        <v>-1698660.103048424</v>
      </c>
      <c r="E68" s="75">
        <f t="shared" si="44"/>
        <v>-1356380.1104153637</v>
      </c>
      <c r="F68" s="75">
        <f t="shared" si="44"/>
        <v>-1253251.667629228</v>
      </c>
      <c r="G68" s="75">
        <f t="shared" si="44"/>
        <v>-1008697.2712401589</v>
      </c>
      <c r="H68" s="75">
        <f t="shared" si="44"/>
        <v>-1074279.885438846</v>
      </c>
      <c r="I68" s="75">
        <f t="shared" si="44"/>
        <v>-837618.24523124006</v>
      </c>
      <c r="J68" s="75">
        <f t="shared" si="44"/>
        <v>-699626.07583474461</v>
      </c>
      <c r="K68" s="75">
        <f t="shared" si="44"/>
        <v>-968789.86006457033</v>
      </c>
      <c r="L68" s="75">
        <f t="shared" si="44"/>
        <v>-629385.30339708505</v>
      </c>
      <c r="M68" s="75">
        <f t="shared" si="44"/>
        <v>-640819.750090749</v>
      </c>
      <c r="N68" s="75">
        <f t="shared" si="44"/>
        <v>-587114.85343647702</v>
      </c>
      <c r="O68" s="75">
        <f t="shared" si="44"/>
        <v>-495806.00692211278</v>
      </c>
      <c r="P68" s="75">
        <f t="shared" si="44"/>
        <v>-389313.82522023795</v>
      </c>
      <c r="Q68" s="75">
        <f t="shared" si="44"/>
        <v>-406042.92710555298</v>
      </c>
      <c r="R68" s="75">
        <f t="shared" si="44"/>
        <v>-337307.57715772185</v>
      </c>
      <c r="S68" s="75">
        <f t="shared" si="44"/>
        <v>-288073.66805373691</v>
      </c>
      <c r="T68" s="75">
        <f t="shared" si="44"/>
        <v>-306406.02133901324</v>
      </c>
      <c r="U68" s="75">
        <f t="shared" si="44"/>
        <v>-240057.50358825596</v>
      </c>
      <c r="V68" s="75">
        <f t="shared" si="44"/>
        <v>-203871.25404914096</v>
      </c>
    </row>
    <row r="69" spans="1:23" ht="17" customHeight="1" thickTop="1">
      <c r="A69" s="7" t="s">
        <v>6</v>
      </c>
      <c r="B69" s="72">
        <f t="shared" ref="B69:V69" si="45">SUM(B47:B68)</f>
        <v>-40743210.661670625</v>
      </c>
      <c r="C69" s="72">
        <f t="shared" si="45"/>
        <v>-43191496.114291847</v>
      </c>
      <c r="D69" s="72">
        <f t="shared" si="45"/>
        <v>-36611316.130125962</v>
      </c>
      <c r="E69" s="72">
        <f t="shared" si="45"/>
        <v>-23830590.235805638</v>
      </c>
      <c r="F69" s="72">
        <f t="shared" si="45"/>
        <v>-20685897.61885079</v>
      </c>
      <c r="G69" s="72">
        <f t="shared" si="45"/>
        <v>-15585142.05499462</v>
      </c>
      <c r="H69" s="72">
        <f t="shared" si="45"/>
        <v>-15528492.208884953</v>
      </c>
      <c r="I69" s="72">
        <f t="shared" si="45"/>
        <v>-11496245.722383007</v>
      </c>
      <c r="J69" s="72">
        <f t="shared" si="45"/>
        <v>-9050730.589403227</v>
      </c>
      <c r="K69" s="72">
        <f t="shared" si="45"/>
        <v>-11840695.084423155</v>
      </c>
      <c r="L69" s="72">
        <f t="shared" si="45"/>
        <v>-7337489.5015072934</v>
      </c>
      <c r="M69" s="72">
        <f t="shared" si="45"/>
        <v>-7146495.0843208479</v>
      </c>
      <c r="N69" s="72">
        <f t="shared" si="45"/>
        <v>-6264486.085213555</v>
      </c>
      <c r="O69" s="72">
        <f t="shared" si="45"/>
        <v>-5099026.0117003275</v>
      </c>
      <c r="P69" s="72">
        <f t="shared" si="45"/>
        <v>-3853892.1195045868</v>
      </c>
      <c r="Q69" s="72">
        <f t="shared" si="45"/>
        <v>-3994134.6439808914</v>
      </c>
      <c r="R69" s="72">
        <f t="shared" si="45"/>
        <v>-3224753.5428400622</v>
      </c>
      <c r="S69" s="72">
        <f t="shared" si="45"/>
        <v>-2677844.7562366189</v>
      </c>
      <c r="T69" s="72">
        <f t="shared" si="45"/>
        <v>-2770851.0096358173</v>
      </c>
      <c r="U69" s="72">
        <f t="shared" si="45"/>
        <v>-2120048.2624987587</v>
      </c>
      <c r="V69" s="72">
        <f t="shared" si="45"/>
        <v>-1763271.4639563661</v>
      </c>
    </row>
    <row r="70" spans="1:23">
      <c r="A70" s="7" t="s">
        <v>110</v>
      </c>
      <c r="B70" s="72">
        <f>SUM($B$69:B69)</f>
        <v>-40743210.661670625</v>
      </c>
      <c r="C70" s="72">
        <f>SUM($B$69:C69)</f>
        <v>-83934706.775962472</v>
      </c>
      <c r="D70" s="72">
        <f>SUM($B$69:D69)</f>
        <v>-120546022.90608844</v>
      </c>
      <c r="E70" s="72">
        <f>SUM($B$69:E69)</f>
        <v>-144376613.14189407</v>
      </c>
      <c r="F70" s="72">
        <f>SUM($B$69:F69)</f>
        <v>-165062510.76074487</v>
      </c>
      <c r="G70" s="72">
        <f>SUM($B$69:G69)</f>
        <v>-180647652.81573948</v>
      </c>
      <c r="H70" s="72">
        <f>SUM($B$69:H69)</f>
        <v>-196176145.02462444</v>
      </c>
      <c r="I70" s="72">
        <f>SUM($B$69:I69)</f>
        <v>-207672390.74700743</v>
      </c>
      <c r="J70" s="72">
        <f>SUM($B$69:J69)</f>
        <v>-216723121.33641064</v>
      </c>
      <c r="K70" s="72">
        <f>SUM($B$69:K69)</f>
        <v>-228563816.4208338</v>
      </c>
      <c r="L70" s="72">
        <f>SUM($B$69:L69)</f>
        <v>-235901305.92234108</v>
      </c>
      <c r="M70" s="72">
        <f>SUM($B$69:M69)</f>
        <v>-243047801.00666192</v>
      </c>
      <c r="N70" s="72">
        <f>SUM($B$69:N69)</f>
        <v>-249312287.09187546</v>
      </c>
      <c r="O70" s="72">
        <f>SUM($B$69:O69)</f>
        <v>-254411313.1035758</v>
      </c>
      <c r="P70" s="72">
        <f>SUM($B$69:P69)</f>
        <v>-258265205.2230804</v>
      </c>
      <c r="Q70" s="72">
        <f>SUM($B$69:Q69)</f>
        <v>-262259339.86706129</v>
      </c>
      <c r="R70" s="72">
        <f>SUM($B$69:R69)</f>
        <v>-265484093.40990135</v>
      </c>
      <c r="S70" s="72">
        <f>SUM($B$69:S69)</f>
        <v>-268161938.16613796</v>
      </c>
      <c r="T70" s="72">
        <f>SUM($B$69:T69)</f>
        <v>-270932789.1757738</v>
      </c>
      <c r="U70" s="72">
        <f>SUM($B$69:U69)</f>
        <v>-273052837.43827254</v>
      </c>
      <c r="V70" s="72">
        <f>SUM($B$69:V69)</f>
        <v>-274816108.90222889</v>
      </c>
    </row>
    <row r="74" spans="1:23" ht="26" customHeight="1">
      <c r="A74" s="134" t="s">
        <v>112</v>
      </c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 spans="1:23">
      <c r="A75" s="113" t="s">
        <v>113</v>
      </c>
      <c r="B75" s="114" t="s">
        <v>34</v>
      </c>
      <c r="C75" s="13">
        <v>43951</v>
      </c>
      <c r="D75" s="13">
        <v>43982</v>
      </c>
      <c r="E75" s="13">
        <v>44012</v>
      </c>
      <c r="F75" s="13">
        <v>44043</v>
      </c>
      <c r="G75" s="13">
        <v>44074</v>
      </c>
      <c r="H75" s="13">
        <v>44104</v>
      </c>
      <c r="I75" s="13">
        <v>44135</v>
      </c>
      <c r="J75" s="13">
        <v>44165</v>
      </c>
      <c r="K75" s="14">
        <v>44196</v>
      </c>
      <c r="L75" s="13">
        <v>44227</v>
      </c>
      <c r="M75" s="14">
        <v>44255</v>
      </c>
      <c r="N75" s="13">
        <v>44286</v>
      </c>
      <c r="O75" s="14">
        <v>44316</v>
      </c>
      <c r="P75" s="13">
        <v>44347</v>
      </c>
      <c r="Q75" s="14">
        <v>44377</v>
      </c>
      <c r="R75" s="13">
        <v>44408</v>
      </c>
      <c r="S75" s="14">
        <v>44439</v>
      </c>
      <c r="T75" s="13">
        <v>44469</v>
      </c>
      <c r="U75" s="13">
        <v>44500</v>
      </c>
      <c r="V75" s="14">
        <v>44530</v>
      </c>
      <c r="W75" s="13">
        <v>44561</v>
      </c>
    </row>
    <row r="76" spans="1:23">
      <c r="A76" s="113" t="s">
        <v>114</v>
      </c>
      <c r="B76" s="113" t="s">
        <v>42</v>
      </c>
      <c r="C76" s="76">
        <v>1487431.3649480389</v>
      </c>
      <c r="D76" s="76">
        <v>1579309.8685309091</v>
      </c>
      <c r="E76" s="76">
        <v>1334916.2713068309</v>
      </c>
      <c r="F76" s="76">
        <v>1527221.307932866</v>
      </c>
      <c r="G76" s="76">
        <v>1601231.075366769</v>
      </c>
      <c r="H76" s="76">
        <v>1419917.2692800399</v>
      </c>
      <c r="I76" s="76">
        <v>1662963.0388703989</v>
      </c>
      <c r="J76" s="76">
        <v>1461431.9450570389</v>
      </c>
      <c r="K76" s="76">
        <v>1338247.741349885</v>
      </c>
      <c r="L76" s="76">
        <v>2050598.492677954</v>
      </c>
      <c r="M76" s="76">
        <v>1476749.79046775</v>
      </c>
      <c r="N76" s="76">
        <v>1675864.764855847</v>
      </c>
      <c r="O76" s="76">
        <v>1697473.7866476011</v>
      </c>
      <c r="P76" s="76">
        <v>1602469.377290217</v>
      </c>
      <c r="Q76" s="76">
        <v>1386138.0831777011</v>
      </c>
      <c r="R76" s="76">
        <v>1701401.9449332999</v>
      </c>
      <c r="S76" s="76">
        <v>1585419.30952464</v>
      </c>
      <c r="T76" s="76">
        <v>1496437.504239667</v>
      </c>
      <c r="U76" s="76">
        <v>1757192.576405663</v>
      </c>
      <c r="V76" s="76">
        <v>1529380.392926808</v>
      </c>
      <c r="W76" s="76">
        <v>1437682.002455845</v>
      </c>
    </row>
    <row r="77" spans="1:23">
      <c r="A77" s="113" t="s">
        <v>114</v>
      </c>
      <c r="B77" s="113" t="s">
        <v>43</v>
      </c>
      <c r="C77" s="76">
        <v>3506572.7037823019</v>
      </c>
      <c r="D77" s="76">
        <v>3708569.3591106161</v>
      </c>
      <c r="E77" s="76">
        <v>3141246.4235526281</v>
      </c>
      <c r="F77" s="76">
        <v>3482533.3443683591</v>
      </c>
      <c r="G77" s="76">
        <v>3587566.1664690869</v>
      </c>
      <c r="H77" s="76">
        <v>3203422.8112175418</v>
      </c>
      <c r="I77" s="76">
        <v>3792286.9335035011</v>
      </c>
      <c r="J77" s="76">
        <v>3291173.9118043049</v>
      </c>
      <c r="K77" s="76">
        <v>3045820.5682824301</v>
      </c>
      <c r="L77" s="76">
        <v>4693934.3030046634</v>
      </c>
      <c r="M77" s="76">
        <v>3393005.1504954682</v>
      </c>
      <c r="N77" s="76">
        <v>3844950.9040216091</v>
      </c>
      <c r="O77" s="76">
        <v>3893611.0137131708</v>
      </c>
      <c r="P77" s="76">
        <v>3655221.430742654</v>
      </c>
      <c r="Q77" s="76">
        <v>3192060.2368381158</v>
      </c>
      <c r="R77" s="76">
        <v>3742056.930873693</v>
      </c>
      <c r="S77" s="76">
        <v>3460352.3440794409</v>
      </c>
      <c r="T77" s="76">
        <v>3282935.6309964801</v>
      </c>
      <c r="U77" s="76">
        <v>3883518.800499042</v>
      </c>
      <c r="V77" s="76">
        <v>3379103.2858317932</v>
      </c>
      <c r="W77" s="76">
        <v>3188386.1539255711</v>
      </c>
    </row>
    <row r="78" spans="1:23">
      <c r="A78" s="113" t="s">
        <v>114</v>
      </c>
      <c r="B78" s="113" t="s">
        <v>44</v>
      </c>
      <c r="C78" s="76">
        <v>6141169.3530581892</v>
      </c>
      <c r="D78" s="76">
        <v>6525488.9487639936</v>
      </c>
      <c r="E78" s="76">
        <v>5525070.6955307126</v>
      </c>
      <c r="F78" s="76">
        <v>6157571.1750197811</v>
      </c>
      <c r="G78" s="76">
        <v>6444950.2138294959</v>
      </c>
      <c r="H78" s="76">
        <v>5731351.5290838862</v>
      </c>
      <c r="I78" s="76">
        <v>6727591.3182812706</v>
      </c>
      <c r="J78" s="76">
        <v>5874378.5003660433</v>
      </c>
      <c r="K78" s="76">
        <v>5397382.8639707379</v>
      </c>
      <c r="L78" s="76">
        <v>8290732.056707589</v>
      </c>
      <c r="M78" s="76">
        <v>5974216.6914797509</v>
      </c>
      <c r="N78" s="76">
        <v>6768144.9220566275</v>
      </c>
      <c r="O78" s="76">
        <v>6859736.4459352084</v>
      </c>
      <c r="P78" s="76">
        <v>6467520.9523415174</v>
      </c>
      <c r="Q78" s="76">
        <v>5613364.4719406255</v>
      </c>
      <c r="R78" s="76">
        <v>6711948.829168071</v>
      </c>
      <c r="S78" s="76">
        <v>6253606.9100638814</v>
      </c>
      <c r="T78" s="76">
        <v>5908034.9255667636</v>
      </c>
      <c r="U78" s="76">
        <v>6941630.3032110371</v>
      </c>
      <c r="V78" s="76">
        <v>6047600.2112462344</v>
      </c>
      <c r="W78" s="76">
        <v>5680134.3832560955</v>
      </c>
    </row>
    <row r="79" spans="1:23">
      <c r="A79" s="113" t="s">
        <v>114</v>
      </c>
      <c r="B79" s="113" t="s">
        <v>45</v>
      </c>
      <c r="C79" s="76">
        <v>16898985.11117319</v>
      </c>
      <c r="D79" s="76">
        <v>17915054.051267099</v>
      </c>
      <c r="E79" s="76">
        <v>15172627.65253341</v>
      </c>
      <c r="F79" s="76">
        <v>16919906.104289308</v>
      </c>
      <c r="G79" s="76">
        <v>17468771.466758098</v>
      </c>
      <c r="H79" s="76">
        <v>15627276.8240679</v>
      </c>
      <c r="I79" s="76">
        <v>18443330.220417172</v>
      </c>
      <c r="J79" s="76">
        <v>16075714.28104832</v>
      </c>
      <c r="K79" s="76">
        <v>14870539.058733059</v>
      </c>
      <c r="L79" s="76">
        <v>22796660.583730441</v>
      </c>
      <c r="M79" s="76">
        <v>16491221.404231209</v>
      </c>
      <c r="N79" s="76">
        <v>18679697.13082651</v>
      </c>
      <c r="O79" s="76">
        <v>18971342.807990581</v>
      </c>
      <c r="P79" s="76">
        <v>17843371.177480079</v>
      </c>
      <c r="Q79" s="76">
        <v>15548580.736190289</v>
      </c>
      <c r="R79" s="76">
        <v>18434063.602000859</v>
      </c>
      <c r="S79" s="76">
        <v>17048869.291675691</v>
      </c>
      <c r="T79" s="76">
        <v>16189360.54171931</v>
      </c>
      <c r="U79" s="76">
        <v>19118467.254655682</v>
      </c>
      <c r="V79" s="76">
        <v>16642049.748365119</v>
      </c>
      <c r="W79" s="76">
        <v>15709373.43882641</v>
      </c>
    </row>
    <row r="80" spans="1:23">
      <c r="A80" s="113" t="s">
        <v>114</v>
      </c>
      <c r="B80" s="113" t="s">
        <v>46</v>
      </c>
      <c r="C80" s="76">
        <v>20696004.603386309</v>
      </c>
      <c r="D80" s="76">
        <v>21777866.7490886</v>
      </c>
      <c r="E80" s="76">
        <v>18304450.627779938</v>
      </c>
      <c r="F80" s="76">
        <v>20799371.321491551</v>
      </c>
      <c r="G80" s="76">
        <v>21066306.303258128</v>
      </c>
      <c r="H80" s="76">
        <v>18752961.53245924</v>
      </c>
      <c r="I80" s="76">
        <v>22188504.27910715</v>
      </c>
      <c r="J80" s="76">
        <v>19299883.693103421</v>
      </c>
      <c r="K80" s="76">
        <v>18051628.137684919</v>
      </c>
      <c r="L80" s="76">
        <v>27976608.188716639</v>
      </c>
      <c r="M80" s="76">
        <v>19963361.214906789</v>
      </c>
      <c r="N80" s="76">
        <v>22639465.632826179</v>
      </c>
      <c r="O80" s="76">
        <v>23136443.83972789</v>
      </c>
      <c r="P80" s="76">
        <v>21640436.540936679</v>
      </c>
      <c r="Q80" s="76">
        <v>18838931.304340411</v>
      </c>
      <c r="R80" s="76">
        <v>22314269.732251439</v>
      </c>
      <c r="S80" s="76">
        <v>20464550.610320579</v>
      </c>
      <c r="T80" s="76">
        <v>19417484.14417728</v>
      </c>
      <c r="U80" s="76">
        <v>22997378.45804752</v>
      </c>
      <c r="V80" s="76">
        <v>20001573.39492467</v>
      </c>
      <c r="W80" s="76">
        <v>18997540.510143969</v>
      </c>
    </row>
    <row r="81" spans="1:23">
      <c r="A81" s="113" t="s">
        <v>114</v>
      </c>
      <c r="B81" s="113" t="s">
        <v>47</v>
      </c>
      <c r="C81" s="76">
        <v>38549767.858001649</v>
      </c>
      <c r="D81" s="76">
        <v>40833864.191459037</v>
      </c>
      <c r="E81" s="76">
        <v>34615306.86003276</v>
      </c>
      <c r="F81" s="76">
        <v>39247379.624968886</v>
      </c>
      <c r="G81" s="76">
        <v>40580847.87070208</v>
      </c>
      <c r="H81" s="76">
        <v>36284038.640091181</v>
      </c>
      <c r="I81" s="76">
        <v>42721789.578829773</v>
      </c>
      <c r="J81" s="76">
        <v>37371401.088095598</v>
      </c>
      <c r="K81" s="76">
        <v>34546883.347549953</v>
      </c>
      <c r="L81" s="76">
        <v>52838156.593206957</v>
      </c>
      <c r="M81" s="76">
        <v>38245338.252773583</v>
      </c>
      <c r="N81" s="76">
        <v>43352309.051526062</v>
      </c>
      <c r="O81" s="76">
        <v>43959736.587026931</v>
      </c>
      <c r="P81" s="76">
        <v>41346831.259904727</v>
      </c>
      <c r="Q81" s="76">
        <v>35999288.353085257</v>
      </c>
      <c r="R81" s="76">
        <v>43413788.806576058</v>
      </c>
      <c r="S81" s="76">
        <v>40157702.236195043</v>
      </c>
      <c r="T81" s="76">
        <v>38150903.98360014</v>
      </c>
      <c r="U81" s="76">
        <v>45025861.763682477</v>
      </c>
      <c r="V81" s="76">
        <v>39150724.074655034</v>
      </c>
      <c r="W81" s="76">
        <v>37015208.026773557</v>
      </c>
    </row>
    <row r="82" spans="1:23">
      <c r="A82" s="113" t="s">
        <v>114</v>
      </c>
      <c r="B82" s="113" t="s">
        <v>48</v>
      </c>
      <c r="C82" s="76">
        <v>1003435.874026807</v>
      </c>
      <c r="D82" s="76">
        <v>1060380.728133555</v>
      </c>
      <c r="E82" s="76">
        <v>894553.41312899836</v>
      </c>
      <c r="F82" s="76">
        <v>987151.94873470336</v>
      </c>
      <c r="G82" s="76">
        <v>998763.17228139646</v>
      </c>
      <c r="H82" s="76">
        <v>892297.75142271421</v>
      </c>
      <c r="I82" s="76">
        <v>1055874.115707732</v>
      </c>
      <c r="J82" s="76">
        <v>915032.18983071984</v>
      </c>
      <c r="K82" s="76">
        <v>860500.61051191669</v>
      </c>
      <c r="L82" s="76">
        <v>1328761.4997525781</v>
      </c>
      <c r="M82" s="76">
        <v>950009.25457017811</v>
      </c>
      <c r="N82" s="76">
        <v>1074242.261110442</v>
      </c>
      <c r="O82" s="76">
        <v>1102813.6713853369</v>
      </c>
      <c r="P82" s="76">
        <v>1032264.020786284</v>
      </c>
      <c r="Q82" s="76">
        <v>901982.7401139444</v>
      </c>
      <c r="R82" s="76">
        <v>1042070.091911442</v>
      </c>
      <c r="S82" s="76">
        <v>955434.48885187914</v>
      </c>
      <c r="T82" s="76">
        <v>907370.61785550858</v>
      </c>
      <c r="U82" s="76">
        <v>1073965.6661384001</v>
      </c>
      <c r="V82" s="76">
        <v>934748.66807257209</v>
      </c>
      <c r="W82" s="76">
        <v>888445.10953360714</v>
      </c>
    </row>
    <row r="83" spans="1:23">
      <c r="A83" s="113" t="s">
        <v>114</v>
      </c>
      <c r="B83" s="113" t="s">
        <v>49</v>
      </c>
      <c r="C83" s="76">
        <v>6096262.1985155558</v>
      </c>
      <c r="D83" s="76">
        <v>6482742.2132144365</v>
      </c>
      <c r="E83" s="76">
        <v>5544328.4429971874</v>
      </c>
      <c r="F83" s="76">
        <v>5980903.9719825676</v>
      </c>
      <c r="G83" s="76">
        <v>6241388.028726818</v>
      </c>
      <c r="H83" s="76">
        <v>5652502.9478188949</v>
      </c>
      <c r="I83" s="76">
        <v>6683537.4960018471</v>
      </c>
      <c r="J83" s="76">
        <v>5817571.741212056</v>
      </c>
      <c r="K83" s="76">
        <v>5353841.2846428091</v>
      </c>
      <c r="L83" s="76">
        <v>8091070.4769022316</v>
      </c>
      <c r="M83" s="76">
        <v>5953198.6656972561</v>
      </c>
      <c r="N83" s="76">
        <v>6727273.9585195966</v>
      </c>
      <c r="O83" s="76">
        <v>6834980.9971461976</v>
      </c>
      <c r="P83" s="76">
        <v>6444068.5834739292</v>
      </c>
      <c r="Q83" s="76">
        <v>5639108.352379553</v>
      </c>
      <c r="R83" s="76">
        <v>6579910.2187961703</v>
      </c>
      <c r="S83" s="76">
        <v>6109147.3192055244</v>
      </c>
      <c r="T83" s="76">
        <v>5834685.2460916331</v>
      </c>
      <c r="U83" s="76">
        <v>6891420.5263690101</v>
      </c>
      <c r="V83" s="76">
        <v>6000668.4797238978</v>
      </c>
      <c r="W83" s="76">
        <v>5648981.0423824554</v>
      </c>
    </row>
    <row r="84" spans="1:23">
      <c r="A84" s="113" t="s">
        <v>114</v>
      </c>
      <c r="B84" s="113" t="s">
        <v>50</v>
      </c>
      <c r="C84" s="76">
        <v>10841036.95675992</v>
      </c>
      <c r="D84" s="76">
        <v>11580868.44272727</v>
      </c>
      <c r="E84" s="76">
        <v>9951448.2069065813</v>
      </c>
      <c r="F84" s="76">
        <v>10742711.180536721</v>
      </c>
      <c r="G84" s="76">
        <v>11213313.329965349</v>
      </c>
      <c r="H84" s="76">
        <v>10165201.623186881</v>
      </c>
      <c r="I84" s="76">
        <v>12053752.4213582</v>
      </c>
      <c r="J84" s="76">
        <v>10501879.31601393</v>
      </c>
      <c r="K84" s="76">
        <v>9723401.2618846316</v>
      </c>
      <c r="L84" s="76">
        <v>14723904.138974169</v>
      </c>
      <c r="M84" s="76">
        <v>10866732.952176491</v>
      </c>
      <c r="N84" s="76">
        <v>12290433.969128739</v>
      </c>
      <c r="O84" s="76">
        <v>12427578.059651479</v>
      </c>
      <c r="P84" s="76">
        <v>11728720.644056819</v>
      </c>
      <c r="Q84" s="76">
        <v>10330475.488229729</v>
      </c>
      <c r="R84" s="76">
        <v>12024292.206943139</v>
      </c>
      <c r="S84" s="76">
        <v>11167725.377552239</v>
      </c>
      <c r="T84" s="76">
        <v>10688778.4100955</v>
      </c>
      <c r="U84" s="76">
        <v>12675254.494310061</v>
      </c>
      <c r="V84" s="76">
        <v>11045904.216172401</v>
      </c>
      <c r="W84" s="76">
        <v>10443990.73768682</v>
      </c>
    </row>
    <row r="85" spans="1:23">
      <c r="A85" s="113" t="s">
        <v>114</v>
      </c>
      <c r="B85" s="113" t="s">
        <v>51</v>
      </c>
      <c r="C85" s="76">
        <v>13431551.372313131</v>
      </c>
      <c r="D85" s="76">
        <v>14219904.471840421</v>
      </c>
      <c r="E85" s="76">
        <v>11978937.85905055</v>
      </c>
      <c r="F85" s="76">
        <v>13638344.02291118</v>
      </c>
      <c r="G85" s="76">
        <v>14041308.50462723</v>
      </c>
      <c r="H85" s="76">
        <v>12476694.56551443</v>
      </c>
      <c r="I85" s="76">
        <v>14691942.258031899</v>
      </c>
      <c r="J85" s="76">
        <v>12844883.8929858</v>
      </c>
      <c r="K85" s="76">
        <v>11913758.81871769</v>
      </c>
      <c r="L85" s="76">
        <v>18370452.148072131</v>
      </c>
      <c r="M85" s="76">
        <v>13142450.36428982</v>
      </c>
      <c r="N85" s="76">
        <v>14906764.25338278</v>
      </c>
      <c r="O85" s="76">
        <v>15199149.11712773</v>
      </c>
      <c r="P85" s="76">
        <v>14292191.31149371</v>
      </c>
      <c r="Q85" s="76">
        <v>12404575.965935791</v>
      </c>
      <c r="R85" s="76">
        <v>14936275.79323386</v>
      </c>
      <c r="S85" s="76">
        <v>13803099.998116311</v>
      </c>
      <c r="T85" s="76">
        <v>13063403.59052931</v>
      </c>
      <c r="U85" s="76">
        <v>15409312.837361241</v>
      </c>
      <c r="V85" s="76">
        <v>13407436.665499</v>
      </c>
      <c r="W85" s="76">
        <v>12681702.96485965</v>
      </c>
    </row>
    <row r="86" spans="1:23">
      <c r="A86" s="113" t="s">
        <v>114</v>
      </c>
      <c r="B86" s="113" t="s">
        <v>52</v>
      </c>
      <c r="C86" s="76">
        <v>21729103.036346029</v>
      </c>
      <c r="D86" s="76">
        <v>23040754.60318983</v>
      </c>
      <c r="E86" s="76">
        <v>19553875.783358522</v>
      </c>
      <c r="F86" s="76">
        <v>22273185.654354919</v>
      </c>
      <c r="G86" s="76">
        <v>23151497.223309919</v>
      </c>
      <c r="H86" s="76">
        <v>20701059.163464461</v>
      </c>
      <c r="I86" s="76">
        <v>24324407.629200481</v>
      </c>
      <c r="J86" s="76">
        <v>21312709.981239401</v>
      </c>
      <c r="K86" s="76">
        <v>19613142.777927458</v>
      </c>
      <c r="L86" s="76">
        <v>29909262.58507124</v>
      </c>
      <c r="M86" s="76">
        <v>21734243.728680272</v>
      </c>
      <c r="N86" s="76">
        <v>24637251.811540321</v>
      </c>
      <c r="O86" s="76">
        <v>24877110.582701221</v>
      </c>
      <c r="P86" s="76">
        <v>23425797.68106854</v>
      </c>
      <c r="Q86" s="76">
        <v>20379314.311522622</v>
      </c>
      <c r="R86" s="76">
        <v>24785499.748446468</v>
      </c>
      <c r="S86" s="76">
        <v>22979165.72546773</v>
      </c>
      <c r="T86" s="76">
        <v>21820558.725384191</v>
      </c>
      <c r="U86" s="76">
        <v>25715130.557255529</v>
      </c>
      <c r="V86" s="76">
        <v>22362513.333321389</v>
      </c>
      <c r="W86" s="76">
        <v>21096286.908326112</v>
      </c>
    </row>
    <row r="87" spans="1:23">
      <c r="A87" s="113" t="s">
        <v>114</v>
      </c>
      <c r="B87" s="113" t="s">
        <v>53</v>
      </c>
      <c r="C87" s="76">
        <v>1315402.664893138</v>
      </c>
      <c r="D87" s="76">
        <v>1394641.909250241</v>
      </c>
      <c r="E87" s="76">
        <v>1188938.086862724</v>
      </c>
      <c r="F87" s="76">
        <v>1308009.781609776</v>
      </c>
      <c r="G87" s="76">
        <v>1356059.8501620421</v>
      </c>
      <c r="H87" s="76">
        <v>1220527.6585018991</v>
      </c>
      <c r="I87" s="76">
        <v>1442310.19285516</v>
      </c>
      <c r="J87" s="76">
        <v>1253948.2612003421</v>
      </c>
      <c r="K87" s="76">
        <v>1155219.5089796591</v>
      </c>
      <c r="L87" s="76">
        <v>1759645.056784902</v>
      </c>
      <c r="M87" s="76">
        <v>1288380.2841068639</v>
      </c>
      <c r="N87" s="76">
        <v>1457935.7465915941</v>
      </c>
      <c r="O87" s="76">
        <v>1471005.158538487</v>
      </c>
      <c r="P87" s="76">
        <v>1383317.60754197</v>
      </c>
      <c r="Q87" s="76">
        <v>1210142.060905129</v>
      </c>
      <c r="R87" s="76">
        <v>1423253.400027937</v>
      </c>
      <c r="S87" s="76">
        <v>1318065.44091407</v>
      </c>
      <c r="T87" s="76">
        <v>1255481.9715275839</v>
      </c>
      <c r="U87" s="76">
        <v>1483493.8847804761</v>
      </c>
      <c r="V87" s="76">
        <v>1290905.458665235</v>
      </c>
      <c r="W87" s="76">
        <v>1216052.325390599</v>
      </c>
    </row>
    <row r="88" spans="1:23">
      <c r="A88" s="113" t="s">
        <v>114</v>
      </c>
      <c r="B88" s="113" t="s">
        <v>54</v>
      </c>
      <c r="C88" s="76">
        <v>2448129.0601543621</v>
      </c>
      <c r="D88" s="76">
        <v>2607850.4872430391</v>
      </c>
      <c r="E88" s="76">
        <v>2240952.437217203</v>
      </c>
      <c r="F88" s="76">
        <v>2421423.0443474529</v>
      </c>
      <c r="G88" s="76">
        <v>2510777.825116185</v>
      </c>
      <c r="H88" s="76">
        <v>2292330.2909712149</v>
      </c>
      <c r="I88" s="76">
        <v>2721888.0437484919</v>
      </c>
      <c r="J88" s="76">
        <v>2370242.8032197449</v>
      </c>
      <c r="K88" s="76">
        <v>2201665.6792202038</v>
      </c>
      <c r="L88" s="76">
        <v>3308983.3361177682</v>
      </c>
      <c r="M88" s="76">
        <v>2446797.7234026231</v>
      </c>
      <c r="N88" s="76">
        <v>2763753.4713139068</v>
      </c>
      <c r="O88" s="76">
        <v>2809092.6397747928</v>
      </c>
      <c r="P88" s="76">
        <v>2647057.4515143838</v>
      </c>
      <c r="Q88" s="76">
        <v>2328465.5061724032</v>
      </c>
      <c r="R88" s="76">
        <v>2718620.238091283</v>
      </c>
      <c r="S88" s="76">
        <v>2513170.0766127841</v>
      </c>
      <c r="T88" s="76">
        <v>2416351.8250644552</v>
      </c>
      <c r="U88" s="76">
        <v>2868172.6400643392</v>
      </c>
      <c r="V88" s="76">
        <v>2494256.6317687179</v>
      </c>
      <c r="W88" s="76">
        <v>2365512.8182859682</v>
      </c>
    </row>
    <row r="89" spans="1:23">
      <c r="A89" s="113" t="s">
        <v>114</v>
      </c>
      <c r="B89" s="113" t="s">
        <v>55</v>
      </c>
      <c r="C89" s="76">
        <v>2846853.2239411548</v>
      </c>
      <c r="D89" s="76">
        <v>3020578.480649584</v>
      </c>
      <c r="E89" s="76">
        <v>2571287.713059193</v>
      </c>
      <c r="F89" s="76">
        <v>2897241.06210534</v>
      </c>
      <c r="G89" s="76">
        <v>2994208.0782344509</v>
      </c>
      <c r="H89" s="76">
        <v>2693563.3495940659</v>
      </c>
      <c r="I89" s="76">
        <v>3183492.1142399348</v>
      </c>
      <c r="J89" s="76">
        <v>2784692.233614868</v>
      </c>
      <c r="K89" s="76">
        <v>2581722.3063489972</v>
      </c>
      <c r="L89" s="76">
        <v>3933052.0940412302</v>
      </c>
      <c r="M89" s="76">
        <v>2867305.1282472159</v>
      </c>
      <c r="N89" s="76">
        <v>3249487.4389564008</v>
      </c>
      <c r="O89" s="76">
        <v>3291414.8742358852</v>
      </c>
      <c r="P89" s="76">
        <v>3096562.0768761379</v>
      </c>
      <c r="Q89" s="76">
        <v>2708373.4316827971</v>
      </c>
      <c r="R89" s="76">
        <v>3249061.9198775082</v>
      </c>
      <c r="S89" s="76">
        <v>3002628.685788787</v>
      </c>
      <c r="T89" s="76">
        <v>2865296.1321845902</v>
      </c>
      <c r="U89" s="76">
        <v>3393799.9326395728</v>
      </c>
      <c r="V89" s="76">
        <v>2951976.7276579528</v>
      </c>
      <c r="W89" s="76">
        <v>2798154.0605523111</v>
      </c>
    </row>
    <row r="90" spans="1:23">
      <c r="A90" s="113" t="s">
        <v>114</v>
      </c>
      <c r="B90" s="113" t="s">
        <v>56</v>
      </c>
      <c r="C90" s="76">
        <v>4946456.2217895696</v>
      </c>
      <c r="D90" s="76">
        <v>5236222.8286870373</v>
      </c>
      <c r="E90" s="76">
        <v>4420917.289395812</v>
      </c>
      <c r="F90" s="76">
        <v>4951617.6619792562</v>
      </c>
      <c r="G90" s="76">
        <v>5114363.0883844336</v>
      </c>
      <c r="H90" s="76">
        <v>4555346.6726816697</v>
      </c>
      <c r="I90" s="76">
        <v>5366600.2298951019</v>
      </c>
      <c r="J90" s="76">
        <v>4681686.4549009316</v>
      </c>
      <c r="K90" s="76">
        <v>4328029.3840694204</v>
      </c>
      <c r="L90" s="76">
        <v>6657069.710574978</v>
      </c>
      <c r="M90" s="76">
        <v>4779582.2649198147</v>
      </c>
      <c r="N90" s="76">
        <v>5415245.379526916</v>
      </c>
      <c r="O90" s="76">
        <v>5525599.1337223286</v>
      </c>
      <c r="P90" s="76">
        <v>5198110.6705187541</v>
      </c>
      <c r="Q90" s="76">
        <v>4514025.5574931148</v>
      </c>
      <c r="R90" s="76">
        <v>5374263.0829969496</v>
      </c>
      <c r="S90" s="76">
        <v>4975093.1483049449</v>
      </c>
      <c r="T90" s="76">
        <v>4709871.1048362572</v>
      </c>
      <c r="U90" s="76">
        <v>5549925.9565431066</v>
      </c>
      <c r="V90" s="76">
        <v>4831686.9869546397</v>
      </c>
      <c r="W90" s="76">
        <v>4556322.739892262</v>
      </c>
    </row>
    <row r="91" spans="1:23">
      <c r="A91" s="113" t="s">
        <v>114</v>
      </c>
      <c r="B91" s="113" t="s">
        <v>57</v>
      </c>
      <c r="C91" s="76">
        <v>8546310.2404138613</v>
      </c>
      <c r="D91" s="76">
        <v>9074534.247905517</v>
      </c>
      <c r="E91" s="76">
        <v>7711526.6766857589</v>
      </c>
      <c r="F91" s="76">
        <v>8587051.9251609221</v>
      </c>
      <c r="G91" s="76">
        <v>8886027.3276169933</v>
      </c>
      <c r="H91" s="76">
        <v>7969629.9560278747</v>
      </c>
      <c r="I91" s="76">
        <v>9385820.3819906935</v>
      </c>
      <c r="J91" s="76">
        <v>8188713.8058673646</v>
      </c>
      <c r="K91" s="76">
        <v>7569981.0177021986</v>
      </c>
      <c r="L91" s="76">
        <v>11538311.685741279</v>
      </c>
      <c r="M91" s="76">
        <v>8404957.4250257052</v>
      </c>
      <c r="N91" s="76">
        <v>9510651.5344018526</v>
      </c>
      <c r="O91" s="76">
        <v>9623076.4494099189</v>
      </c>
      <c r="P91" s="76">
        <v>9054444.6221823804</v>
      </c>
      <c r="Q91" s="76">
        <v>7904205.6970792329</v>
      </c>
      <c r="R91" s="76">
        <v>9384307.5167519338</v>
      </c>
      <c r="S91" s="76">
        <v>8683746.9739320688</v>
      </c>
      <c r="T91" s="76">
        <v>8257308.8933362914</v>
      </c>
      <c r="U91" s="76">
        <v>9743378.1947847679</v>
      </c>
      <c r="V91" s="76">
        <v>8480137.1856480427</v>
      </c>
      <c r="W91" s="76">
        <v>8006546.6848674351</v>
      </c>
    </row>
    <row r="92" spans="1:23">
      <c r="A92" s="113" t="s">
        <v>114</v>
      </c>
      <c r="B92" s="113" t="s">
        <v>58</v>
      </c>
      <c r="C92" s="76">
        <v>4851712.0996662537</v>
      </c>
      <c r="D92" s="76">
        <v>5145362.6560203116</v>
      </c>
      <c r="E92" s="76">
        <v>4375100.9455966866</v>
      </c>
      <c r="F92" s="76">
        <v>4844503.1924347486</v>
      </c>
      <c r="G92" s="76">
        <v>5055794.634670306</v>
      </c>
      <c r="H92" s="76">
        <v>4538321.1485767793</v>
      </c>
      <c r="I92" s="76">
        <v>5347004.8095734399</v>
      </c>
      <c r="J92" s="76">
        <v>4655164.8671383094</v>
      </c>
      <c r="K92" s="76">
        <v>4256978.6428421875</v>
      </c>
      <c r="L92" s="76">
        <v>6480233.0686843656</v>
      </c>
      <c r="M92" s="76">
        <v>4748317.1192771904</v>
      </c>
      <c r="N92" s="76">
        <v>5375537.1042889617</v>
      </c>
      <c r="O92" s="76">
        <v>5402122.1276449962</v>
      </c>
      <c r="P92" s="76">
        <v>5086847.1230416596</v>
      </c>
      <c r="Q92" s="76">
        <v>4430608.9500949336</v>
      </c>
      <c r="R92" s="76">
        <v>5264682.0165966302</v>
      </c>
      <c r="S92" s="76">
        <v>4890065.5631968956</v>
      </c>
      <c r="T92" s="76">
        <v>4646898.056619456</v>
      </c>
      <c r="U92" s="76">
        <v>5475198.2254194571</v>
      </c>
      <c r="V92" s="76">
        <v>4765278.991083473</v>
      </c>
      <c r="W92" s="76">
        <v>4469528.3214570219</v>
      </c>
    </row>
    <row r="93" spans="1:23">
      <c r="A93" s="113" t="s">
        <v>114</v>
      </c>
      <c r="B93" s="113" t="s">
        <v>59</v>
      </c>
      <c r="C93" s="76">
        <v>2181360.5928389071</v>
      </c>
      <c r="D93" s="76">
        <v>2299684.4411330102</v>
      </c>
      <c r="E93" s="76">
        <v>1941499.795961838</v>
      </c>
      <c r="F93" s="76">
        <v>2244607.1619251021</v>
      </c>
      <c r="G93" s="76">
        <v>2304252.7460339721</v>
      </c>
      <c r="H93" s="76">
        <v>2058887.878597562</v>
      </c>
      <c r="I93" s="76">
        <v>2420643.9199292599</v>
      </c>
      <c r="J93" s="76">
        <v>2123226.0227413839</v>
      </c>
      <c r="K93" s="76">
        <v>1964839.628009344</v>
      </c>
      <c r="L93" s="76">
        <v>3010485.9286974198</v>
      </c>
      <c r="M93" s="76">
        <v>2160934.6217819098</v>
      </c>
      <c r="N93" s="76">
        <v>2452403.012887781</v>
      </c>
      <c r="O93" s="76">
        <v>2502677.63864076</v>
      </c>
      <c r="P93" s="76">
        <v>2349888.239914685</v>
      </c>
      <c r="Q93" s="76">
        <v>2036762.2595632579</v>
      </c>
      <c r="R93" s="76">
        <v>2496741.195803043</v>
      </c>
      <c r="S93" s="76">
        <v>2299887.4283952122</v>
      </c>
      <c r="T93" s="76">
        <v>2185177.785516893</v>
      </c>
      <c r="U93" s="76">
        <v>2576320.6615458811</v>
      </c>
      <c r="V93" s="76">
        <v>2238992.1975906938</v>
      </c>
      <c r="W93" s="76">
        <v>2119258.8037210009</v>
      </c>
    </row>
    <row r="94" spans="1:23">
      <c r="A94" s="113" t="s">
        <v>114</v>
      </c>
      <c r="B94" s="113" t="s">
        <v>60</v>
      </c>
      <c r="C94" s="76">
        <v>5171241.3220639816</v>
      </c>
      <c r="D94" s="76">
        <v>5478667.7034131903</v>
      </c>
      <c r="E94" s="76">
        <v>4634517.8957575392</v>
      </c>
      <c r="F94" s="76">
        <v>5398843.6072768392</v>
      </c>
      <c r="G94" s="76">
        <v>5649877.7188872891</v>
      </c>
      <c r="H94" s="76">
        <v>5017943.9958769726</v>
      </c>
      <c r="I94" s="76">
        <v>5881761.9834000925</v>
      </c>
      <c r="J94" s="76">
        <v>5175612.5938959317</v>
      </c>
      <c r="K94" s="76">
        <v>4740345.0861500697</v>
      </c>
      <c r="L94" s="76">
        <v>7259716.3159249183</v>
      </c>
      <c r="M94" s="76">
        <v>5237975.1737535093</v>
      </c>
      <c r="N94" s="76">
        <v>5951674.5306384871</v>
      </c>
      <c r="O94" s="76">
        <v>6007715.8398790928</v>
      </c>
      <c r="P94" s="76">
        <v>5665127.9381910684</v>
      </c>
      <c r="Q94" s="76">
        <v>4905261.617370069</v>
      </c>
      <c r="R94" s="76">
        <v>6108108.8829559321</v>
      </c>
      <c r="S94" s="76">
        <v>5682527.3741090167</v>
      </c>
      <c r="T94" s="76">
        <v>5376314.802060958</v>
      </c>
      <c r="U94" s="76">
        <v>6325456.7927129669</v>
      </c>
      <c r="V94" s="76">
        <v>5495183.1085738093</v>
      </c>
      <c r="W94" s="76">
        <v>5177783.2066355646</v>
      </c>
    </row>
    <row r="95" spans="1:23">
      <c r="A95" s="113" t="s">
        <v>114</v>
      </c>
      <c r="B95" s="113" t="s">
        <v>61</v>
      </c>
      <c r="C95" s="76">
        <v>6124820.4525398239</v>
      </c>
      <c r="D95" s="76">
        <v>6483354.8006968573</v>
      </c>
      <c r="E95" s="76">
        <v>5488554.8077691793</v>
      </c>
      <c r="F95" s="76">
        <v>6186492.5892841294</v>
      </c>
      <c r="G95" s="76">
        <v>6356605.3259354886</v>
      </c>
      <c r="H95" s="76">
        <v>5687346.6180322394</v>
      </c>
      <c r="I95" s="76">
        <v>6696013.3249256099</v>
      </c>
      <c r="J95" s="76">
        <v>5848297.4579404537</v>
      </c>
      <c r="K95" s="76">
        <v>5427610.993101513</v>
      </c>
      <c r="L95" s="76">
        <v>8308818.6557102706</v>
      </c>
      <c r="M95" s="76">
        <v>5993946.6661721002</v>
      </c>
      <c r="N95" s="76">
        <v>6787853.712641241</v>
      </c>
      <c r="O95" s="76">
        <v>6915092.0717000989</v>
      </c>
      <c r="P95" s="76">
        <v>6497456.2608067263</v>
      </c>
      <c r="Q95" s="76">
        <v>5656401.6346369637</v>
      </c>
      <c r="R95" s="76">
        <v>6765128.5214473428</v>
      </c>
      <c r="S95" s="76">
        <v>6240146.9602880795</v>
      </c>
      <c r="T95" s="76">
        <v>5928056.384951069</v>
      </c>
      <c r="U95" s="76">
        <v>6993033.7516244631</v>
      </c>
      <c r="V95" s="76">
        <v>6085140.4835532866</v>
      </c>
      <c r="W95" s="76">
        <v>5757499.4329527859</v>
      </c>
    </row>
    <row r="96" spans="1:23">
      <c r="A96" s="113" t="s">
        <v>114</v>
      </c>
      <c r="B96" s="113" t="s">
        <v>62</v>
      </c>
      <c r="C96" s="76">
        <v>294584.80389948469</v>
      </c>
      <c r="D96" s="76">
        <v>315112.13445280748</v>
      </c>
      <c r="E96" s="76">
        <v>265416.8555350221</v>
      </c>
      <c r="F96" s="76">
        <v>281673.34978084092</v>
      </c>
      <c r="G96" s="76">
        <v>294143.16009554121</v>
      </c>
      <c r="H96" s="76">
        <v>258306.62225291019</v>
      </c>
      <c r="I96" s="76">
        <v>304482.76958907407</v>
      </c>
      <c r="J96" s="76">
        <v>258935.76126186631</v>
      </c>
      <c r="K96" s="76">
        <v>237000.62289903831</v>
      </c>
      <c r="L96" s="76">
        <v>365049.97716835962</v>
      </c>
      <c r="M96" s="76">
        <v>266636.73991834198</v>
      </c>
      <c r="N96" s="76">
        <v>299894.05293017958</v>
      </c>
      <c r="O96" s="76">
        <v>293292.39990825718</v>
      </c>
      <c r="P96" s="76">
        <v>275070.87543770351</v>
      </c>
      <c r="Q96" s="76">
        <v>240122.5985439934</v>
      </c>
      <c r="R96" s="76">
        <v>269113.8213108991</v>
      </c>
      <c r="S96" s="76">
        <v>250148.83701245571</v>
      </c>
      <c r="T96" s="76">
        <v>233352.53726962709</v>
      </c>
      <c r="U96" s="76">
        <v>273731.5860605152</v>
      </c>
      <c r="V96" s="76">
        <v>237878.6852099697</v>
      </c>
      <c r="W96" s="76">
        <v>220434.984344556</v>
      </c>
    </row>
    <row r="97" spans="1:23">
      <c r="A97" s="113" t="s">
        <v>114</v>
      </c>
      <c r="B97" s="113" t="s">
        <v>63</v>
      </c>
      <c r="C97" s="76">
        <v>3797932.7511071591</v>
      </c>
      <c r="D97" s="76">
        <v>4017927.2300675041</v>
      </c>
      <c r="E97" s="76">
        <v>3397320.206096848</v>
      </c>
      <c r="F97" s="76">
        <v>3721207.4359817929</v>
      </c>
      <c r="G97" s="76">
        <v>3820306.8667252818</v>
      </c>
      <c r="H97" s="76">
        <v>3416475.372115226</v>
      </c>
      <c r="I97" s="76">
        <v>4042894.2646082859</v>
      </c>
      <c r="J97" s="76">
        <v>3502503.3414652692</v>
      </c>
      <c r="K97" s="76">
        <v>3250542.9430257608</v>
      </c>
      <c r="L97" s="76">
        <v>5001231.9305320503</v>
      </c>
      <c r="M97" s="76">
        <v>3610118.8431184851</v>
      </c>
      <c r="N97" s="76">
        <v>4084117.987570846</v>
      </c>
      <c r="O97" s="76">
        <v>4157602.3581086998</v>
      </c>
      <c r="P97" s="76">
        <v>3901118.6302311788</v>
      </c>
      <c r="Q97" s="76">
        <v>3403570.023959483</v>
      </c>
      <c r="R97" s="76">
        <v>3944248.8170776921</v>
      </c>
      <c r="S97" s="76">
        <v>3640624.9558103639</v>
      </c>
      <c r="T97" s="76">
        <v>3454704.436775391</v>
      </c>
      <c r="U97" s="76">
        <v>4082837.7474346571</v>
      </c>
      <c r="V97" s="76">
        <v>3554165.1307485499</v>
      </c>
      <c r="W97" s="76">
        <v>3353789.5040082019</v>
      </c>
    </row>
    <row r="98" spans="1:23">
      <c r="A98" s="113" t="s">
        <v>114</v>
      </c>
      <c r="B98" s="113" t="s">
        <v>6</v>
      </c>
      <c r="C98" s="77">
        <v>182906123.86561891</v>
      </c>
      <c r="D98" s="77">
        <v>193798740.5468449</v>
      </c>
      <c r="E98" s="77">
        <v>164252794.94611591</v>
      </c>
      <c r="F98" s="77">
        <v>184598950.46847701</v>
      </c>
      <c r="G98" s="77">
        <v>190738359.9771564</v>
      </c>
      <c r="H98" s="77">
        <v>170615404.22083551</v>
      </c>
      <c r="I98" s="77">
        <v>201138891.32406461</v>
      </c>
      <c r="J98" s="77">
        <v>175609084.14400309</v>
      </c>
      <c r="K98" s="77">
        <v>162429082.28360379</v>
      </c>
      <c r="L98" s="77">
        <v>248692738.82679409</v>
      </c>
      <c r="M98" s="77">
        <v>179995479.4594923</v>
      </c>
      <c r="N98" s="77">
        <v>203944952.63154289</v>
      </c>
      <c r="O98" s="77">
        <v>206958667.60061669</v>
      </c>
      <c r="P98" s="77">
        <v>194633894.47583181</v>
      </c>
      <c r="Q98" s="77">
        <v>169571759.38125551</v>
      </c>
      <c r="R98" s="77">
        <v>202683107.31807169</v>
      </c>
      <c r="S98" s="77">
        <v>187481179.0554176</v>
      </c>
      <c r="T98" s="77">
        <v>178088767.25039831</v>
      </c>
      <c r="U98" s="77">
        <v>210254482.6115458</v>
      </c>
      <c r="V98" s="77">
        <v>182927304.0581933</v>
      </c>
      <c r="W98" s="77">
        <v>172828614.16027781</v>
      </c>
    </row>
    <row r="99" spans="1:23">
      <c r="A99" s="113" t="s">
        <v>115</v>
      </c>
      <c r="B99" s="113" t="s">
        <v>42</v>
      </c>
      <c r="C99" s="76">
        <v>1115573.523711029</v>
      </c>
      <c r="D99" s="76">
        <v>1184482.401398181</v>
      </c>
      <c r="E99" s="76">
        <v>1093797.0198020351</v>
      </c>
      <c r="F99" s="76">
        <v>1292745.1114992979</v>
      </c>
      <c r="G99" s="76">
        <v>1392267.91810785</v>
      </c>
      <c r="H99" s="76">
        <v>1262411.060357529</v>
      </c>
      <c r="I99" s="76">
        <v>1506166.612717337</v>
      </c>
      <c r="J99" s="76">
        <v>1344306.5456401419</v>
      </c>
      <c r="K99" s="76">
        <v>1247082.7839316931</v>
      </c>
      <c r="L99" s="76">
        <v>1931860.152446202</v>
      </c>
      <c r="M99" s="76">
        <v>1404066.2316280929</v>
      </c>
      <c r="N99" s="76">
        <v>1605753.6034218201</v>
      </c>
      <c r="O99" s="76">
        <v>1637110.8731212651</v>
      </c>
      <c r="P99" s="76">
        <v>1554032.5395439011</v>
      </c>
      <c r="Q99" s="76">
        <v>1350524.8449946139</v>
      </c>
      <c r="R99" s="76">
        <v>1664245.78536405</v>
      </c>
      <c r="S99" s="76">
        <v>1555989.533056681</v>
      </c>
      <c r="T99" s="76">
        <v>1472826.180827653</v>
      </c>
      <c r="U99" s="76">
        <v>1733625.808140378</v>
      </c>
      <c r="V99" s="76">
        <v>1511945.6673739559</v>
      </c>
      <c r="W99" s="76">
        <v>1423751.0323898869</v>
      </c>
    </row>
    <row r="100" spans="1:23">
      <c r="A100" s="113" t="s">
        <v>115</v>
      </c>
      <c r="B100" s="113" t="s">
        <v>43</v>
      </c>
      <c r="C100" s="76">
        <v>3331244.0685931868</v>
      </c>
      <c r="D100" s="76">
        <v>3523140.8911550851</v>
      </c>
      <c r="E100" s="76">
        <v>3052898.8678902108</v>
      </c>
      <c r="F100" s="76">
        <v>3409073.656635589</v>
      </c>
      <c r="G100" s="76">
        <v>3530809.748601119</v>
      </c>
      <c r="H100" s="76">
        <v>3165413.448760225</v>
      </c>
      <c r="I100" s="76">
        <v>3758539.653541049</v>
      </c>
      <c r="J100" s="76">
        <v>3269207.977523556</v>
      </c>
      <c r="K100" s="76">
        <v>3030574.2694935952</v>
      </c>
      <c r="L100" s="76">
        <v>4676312.1737768259</v>
      </c>
      <c r="M100" s="76">
        <v>3383451.5482228808</v>
      </c>
      <c r="N100" s="76">
        <v>3836831.3027982032</v>
      </c>
      <c r="O100" s="76">
        <v>3887444.2440574099</v>
      </c>
      <c r="P100" s="76">
        <v>3650879.5277139242</v>
      </c>
      <c r="Q100" s="76">
        <v>3189216.438670313</v>
      </c>
      <c r="R100" s="76">
        <v>3739556.589279016</v>
      </c>
      <c r="S100" s="76">
        <v>3458618.2584432601</v>
      </c>
      <c r="T100" s="76">
        <v>3281701.748369189</v>
      </c>
      <c r="U100" s="76">
        <v>3882424.0928381351</v>
      </c>
      <c r="V100" s="76">
        <v>3378388.8956529312</v>
      </c>
      <c r="W100" s="76">
        <v>3187880.601513708</v>
      </c>
    </row>
    <row r="101" spans="1:23">
      <c r="A101" s="113" t="s">
        <v>115</v>
      </c>
      <c r="B101" s="113" t="s">
        <v>44</v>
      </c>
      <c r="C101" s="76">
        <v>5527052.4177523702</v>
      </c>
      <c r="D101" s="76">
        <v>5872940.0538875936</v>
      </c>
      <c r="E101" s="76">
        <v>5214285.4689071095</v>
      </c>
      <c r="F101" s="76">
        <v>5897798.6410736339</v>
      </c>
      <c r="G101" s="76">
        <v>6241027.9609700469</v>
      </c>
      <c r="H101" s="76">
        <v>5595343.8707276965</v>
      </c>
      <c r="I101" s="76">
        <v>6607854.6466253363</v>
      </c>
      <c r="J101" s="76">
        <v>5795965.0129374508</v>
      </c>
      <c r="K101" s="76">
        <v>5343348.0907613384</v>
      </c>
      <c r="L101" s="76">
        <v>8228481.3551572291</v>
      </c>
      <c r="M101" s="76">
        <v>5940573.7775264289</v>
      </c>
      <c r="N101" s="76">
        <v>6739559.5699098213</v>
      </c>
      <c r="O101" s="76">
        <v>6838007.3032898242</v>
      </c>
      <c r="P101" s="76">
        <v>6452155.892060806</v>
      </c>
      <c r="Q101" s="76">
        <v>5603362.6083064144</v>
      </c>
      <c r="R101" s="76">
        <v>6702979.3425199948</v>
      </c>
      <c r="S101" s="76">
        <v>6247339.1726552192</v>
      </c>
      <c r="T101" s="76">
        <v>5903593.8871332007</v>
      </c>
      <c r="U101" s="76">
        <v>6937716.8132744664</v>
      </c>
      <c r="V101" s="76">
        <v>6045043.1149806604</v>
      </c>
      <c r="W101" s="76">
        <v>5678333.0922590028</v>
      </c>
    </row>
    <row r="102" spans="1:23">
      <c r="A102" s="113" t="s">
        <v>115</v>
      </c>
      <c r="B102" s="113" t="s">
        <v>45</v>
      </c>
      <c r="C102" s="76">
        <v>15209086.60005587</v>
      </c>
      <c r="D102" s="76">
        <v>16123548.646140389</v>
      </c>
      <c r="E102" s="76">
        <v>14319167.347078411</v>
      </c>
      <c r="F102" s="76">
        <v>16206097.5655146</v>
      </c>
      <c r="G102" s="76">
        <v>16916048.619567711</v>
      </c>
      <c r="H102" s="76">
        <v>15256434.219746759</v>
      </c>
      <c r="I102" s="76">
        <v>18115078.566836011</v>
      </c>
      <c r="J102" s="76">
        <v>15861129.39864688</v>
      </c>
      <c r="K102" s="76">
        <v>14721665.75739586</v>
      </c>
      <c r="L102" s="76">
        <v>22625492.572915949</v>
      </c>
      <c r="M102" s="76">
        <v>16398353.54031878</v>
      </c>
      <c r="N102" s="76">
        <v>18600803.175890621</v>
      </c>
      <c r="O102" s="76">
        <v>18911248.51467504</v>
      </c>
      <c r="P102" s="76">
        <v>17800980.209476519</v>
      </c>
      <c r="Q102" s="76">
        <v>15520876.35586611</v>
      </c>
      <c r="R102" s="76">
        <v>18409429.312980451</v>
      </c>
      <c r="S102" s="76">
        <v>17031781.899172202</v>
      </c>
      <c r="T102" s="76">
        <v>16177191.085498011</v>
      </c>
      <c r="U102" s="76">
        <v>19107688.817035761</v>
      </c>
      <c r="V102" s="76">
        <v>16635013.019451739</v>
      </c>
      <c r="W102" s="76">
        <v>15704391.66356617</v>
      </c>
    </row>
    <row r="103" spans="1:23">
      <c r="A103" s="113" t="s">
        <v>115</v>
      </c>
      <c r="B103" s="113" t="s">
        <v>46</v>
      </c>
      <c r="C103" s="76">
        <v>20075124.46528472</v>
      </c>
      <c r="D103" s="76">
        <v>21124530.746615939</v>
      </c>
      <c r="E103" s="76">
        <v>17995563.023436151</v>
      </c>
      <c r="F103" s="76">
        <v>20536129.278203931</v>
      </c>
      <c r="G103" s="76">
        <v>20866340.97389517</v>
      </c>
      <c r="H103" s="76">
        <v>18619456.562174451</v>
      </c>
      <c r="I103" s="76">
        <v>22070031.967441119</v>
      </c>
      <c r="J103" s="76">
        <v>19222596.988446161</v>
      </c>
      <c r="K103" s="76">
        <v>17997412.104262982</v>
      </c>
      <c r="L103" s="76">
        <v>27913589.74324638</v>
      </c>
      <c r="M103" s="76">
        <v>19929635.003844</v>
      </c>
      <c r="N103" s="76">
        <v>22610780.205505282</v>
      </c>
      <c r="O103" s="76">
        <v>23114457.495538309</v>
      </c>
      <c r="P103" s="76">
        <v>21625013.014005609</v>
      </c>
      <c r="Q103" s="76">
        <v>18828861.17138207</v>
      </c>
      <c r="R103" s="76">
        <v>22305323.856045321</v>
      </c>
      <c r="S103" s="76">
        <v>20458397.372776721</v>
      </c>
      <c r="T103" s="76">
        <v>19413105.338307619</v>
      </c>
      <c r="U103" s="76">
        <v>22993488.881453902</v>
      </c>
      <c r="V103" s="76">
        <v>19999036.225790769</v>
      </c>
      <c r="W103" s="76">
        <v>18995733.153325692</v>
      </c>
    </row>
    <row r="104" spans="1:23">
      <c r="A104" s="113" t="s">
        <v>115</v>
      </c>
      <c r="B104" s="113" t="s">
        <v>47</v>
      </c>
      <c r="C104" s="76">
        <v>34694791.072201483</v>
      </c>
      <c r="D104" s="76">
        <v>36750477.772313133</v>
      </c>
      <c r="E104" s="76">
        <v>32668195.849155921</v>
      </c>
      <c r="F104" s="76">
        <v>37591630.797040507</v>
      </c>
      <c r="G104" s="76">
        <v>39296844.481043153</v>
      </c>
      <c r="H104" s="76">
        <v>35423001.395018697</v>
      </c>
      <c r="I104" s="76">
        <v>41961433.509421401</v>
      </c>
      <c r="J104" s="76">
        <v>36872553.101159163</v>
      </c>
      <c r="K104" s="76">
        <v>34201024.427806184</v>
      </c>
      <c r="L104" s="76">
        <v>52441422.952069238</v>
      </c>
      <c r="M104" s="76">
        <v>38029965.310946949</v>
      </c>
      <c r="N104" s="76">
        <v>43169209.98451636</v>
      </c>
      <c r="O104" s="76">
        <v>43820488.177925289</v>
      </c>
      <c r="P104" s="76">
        <v>41248602.501249559</v>
      </c>
      <c r="Q104" s="76">
        <v>35935145.008245267</v>
      </c>
      <c r="R104" s="76">
        <v>43355772.959174067</v>
      </c>
      <c r="S104" s="76">
        <v>40117453.794588223</v>
      </c>
      <c r="T104" s="76">
        <v>38122226.151968993</v>
      </c>
      <c r="U104" s="76">
        <v>45000477.488058344</v>
      </c>
      <c r="V104" s="76">
        <v>39134170.042174563</v>
      </c>
      <c r="W104" s="76">
        <v>37003469.719811887</v>
      </c>
    </row>
    <row r="105" spans="1:23">
      <c r="A105" s="113" t="s">
        <v>115</v>
      </c>
      <c r="B105" s="113" t="s">
        <v>48</v>
      </c>
      <c r="C105" s="76">
        <v>752576.90552010515</v>
      </c>
      <c r="D105" s="76">
        <v>795285.54610016593</v>
      </c>
      <c r="E105" s="76">
        <v>732974.70288257301</v>
      </c>
      <c r="F105" s="76">
        <v>835593.27610552846</v>
      </c>
      <c r="G105" s="76">
        <v>868423.01773121755</v>
      </c>
      <c r="H105" s="76">
        <v>793318.43826319848</v>
      </c>
      <c r="I105" s="76">
        <v>956318.51288269553</v>
      </c>
      <c r="J105" s="76">
        <v>841697.60105583281</v>
      </c>
      <c r="K105" s="76">
        <v>801881.04472321027</v>
      </c>
      <c r="L105" s="76">
        <v>1251820.579524732</v>
      </c>
      <c r="M105" s="76">
        <v>903251.12804225867</v>
      </c>
      <c r="N105" s="76">
        <v>1029300.464989771</v>
      </c>
      <c r="O105" s="76">
        <v>1063597.132782426</v>
      </c>
      <c r="P105" s="76">
        <v>1001062.423055453</v>
      </c>
      <c r="Q105" s="76">
        <v>878808.6230829265</v>
      </c>
      <c r="R105" s="76">
        <v>1019312.787129519</v>
      </c>
      <c r="S105" s="76">
        <v>937698.9766957165</v>
      </c>
      <c r="T105" s="76">
        <v>893053.80138168577</v>
      </c>
      <c r="U105" s="76">
        <v>1059562.06557771</v>
      </c>
      <c r="V105" s="76">
        <v>924092.66217364057</v>
      </c>
      <c r="W105" s="76">
        <v>879836.180573644</v>
      </c>
    </row>
    <row r="106" spans="1:23">
      <c r="A106" s="113" t="s">
        <v>115</v>
      </c>
      <c r="B106" s="113" t="s">
        <v>49</v>
      </c>
      <c r="C106" s="76">
        <v>5791449.0885897782</v>
      </c>
      <c r="D106" s="76">
        <v>6158605.1025537141</v>
      </c>
      <c r="E106" s="76">
        <v>5388394.2055378919</v>
      </c>
      <c r="F106" s="76">
        <v>5854744.2788235601</v>
      </c>
      <c r="G106" s="76">
        <v>6142647.3196786009</v>
      </c>
      <c r="H106" s="76">
        <v>5585434.6755376458</v>
      </c>
      <c r="I106" s="76">
        <v>6624061.1918687252</v>
      </c>
      <c r="J106" s="76">
        <v>5778744.1368479487</v>
      </c>
      <c r="K106" s="76">
        <v>5327041.8517597057</v>
      </c>
      <c r="L106" s="76">
        <v>8060694.7024811376</v>
      </c>
      <c r="M106" s="76">
        <v>5936436.3886657991</v>
      </c>
      <c r="N106" s="76">
        <v>6713067.5919814305</v>
      </c>
      <c r="O106" s="76">
        <v>6824155.6339390231</v>
      </c>
      <c r="P106" s="76">
        <v>6436413.9115395257</v>
      </c>
      <c r="Q106" s="76">
        <v>5634084.4854062814</v>
      </c>
      <c r="R106" s="76">
        <v>6575513.700113209</v>
      </c>
      <c r="S106" s="76">
        <v>6106085.8435053173</v>
      </c>
      <c r="T106" s="76">
        <v>5832492.2951568384</v>
      </c>
      <c r="U106" s="76">
        <v>6889477.9348090608</v>
      </c>
      <c r="V106" s="76">
        <v>5999399.8536222652</v>
      </c>
      <c r="W106" s="76">
        <v>5648085.3365762345</v>
      </c>
    </row>
    <row r="107" spans="1:23">
      <c r="A107" s="113" t="s">
        <v>115</v>
      </c>
      <c r="B107" s="113" t="s">
        <v>50</v>
      </c>
      <c r="C107" s="76">
        <v>9214881.4132459331</v>
      </c>
      <c r="D107" s="76">
        <v>9843738.1763181817</v>
      </c>
      <c r="E107" s="76">
        <v>9111794.7644488383</v>
      </c>
      <c r="F107" s="76">
        <v>10062898.98864338</v>
      </c>
      <c r="G107" s="76">
        <v>10681118.96684395</v>
      </c>
      <c r="H107" s="76">
        <v>9803364.1240021475</v>
      </c>
      <c r="I107" s="76">
        <v>11731956.07680851</v>
      </c>
      <c r="J107" s="76">
        <v>10291604.56567101</v>
      </c>
      <c r="K107" s="76">
        <v>9577385.5552213658</v>
      </c>
      <c r="L107" s="76">
        <v>14558073.18051197</v>
      </c>
      <c r="M107" s="76">
        <v>10774941.363284551</v>
      </c>
      <c r="N107" s="76">
        <v>12212570.746541779</v>
      </c>
      <c r="O107" s="76">
        <v>12368529.00903785</v>
      </c>
      <c r="P107" s="76">
        <v>11686924.297116591</v>
      </c>
      <c r="Q107" s="76">
        <v>10302865.306949049</v>
      </c>
      <c r="R107" s="76">
        <v>12000189.28293081</v>
      </c>
      <c r="S107" s="76">
        <v>11150935.938003549</v>
      </c>
      <c r="T107" s="76">
        <v>10676726.363266449</v>
      </c>
      <c r="U107" s="76">
        <v>12664535.582741691</v>
      </c>
      <c r="V107" s="76">
        <v>11038898.43550708</v>
      </c>
      <c r="W107" s="76">
        <v>10439022.721469199</v>
      </c>
    </row>
    <row r="108" spans="1:23">
      <c r="A108" s="113" t="s">
        <v>115</v>
      </c>
      <c r="B108" s="113" t="s">
        <v>51</v>
      </c>
      <c r="C108" s="76">
        <v>11416818.66646616</v>
      </c>
      <c r="D108" s="76">
        <v>12086918.80106435</v>
      </c>
      <c r="E108" s="76">
        <v>10968214.97719316</v>
      </c>
      <c r="F108" s="76">
        <v>12775292.565211341</v>
      </c>
      <c r="G108" s="76">
        <v>13374894.839270899</v>
      </c>
      <c r="H108" s="76">
        <v>12032577.849779081</v>
      </c>
      <c r="I108" s="76">
        <v>14299714.74682199</v>
      </c>
      <c r="J108" s="76">
        <v>12587696.13901278</v>
      </c>
      <c r="K108" s="76">
        <v>11734850.650055571</v>
      </c>
      <c r="L108" s="76">
        <v>18163551.2026201</v>
      </c>
      <c r="M108" s="76">
        <v>13031435.72850362</v>
      </c>
      <c r="N108" s="76">
        <v>14812325.870976759</v>
      </c>
      <c r="O108" s="76">
        <v>15126931.07744264</v>
      </c>
      <c r="P108" s="76">
        <v>14241259.807136141</v>
      </c>
      <c r="Q108" s="76">
        <v>12371422.352482131</v>
      </c>
      <c r="R108" s="76">
        <v>14906335.742353881</v>
      </c>
      <c r="S108" s="76">
        <v>13782348.564393841</v>
      </c>
      <c r="T108" s="76">
        <v>13048674.054021079</v>
      </c>
      <c r="U108" s="76">
        <v>15396281.85153708</v>
      </c>
      <c r="V108" s="76">
        <v>13398933.100854181</v>
      </c>
      <c r="W108" s="76">
        <v>12675670.509682421</v>
      </c>
    </row>
    <row r="109" spans="1:23">
      <c r="A109" s="113" t="s">
        <v>115</v>
      </c>
      <c r="B109" s="113" t="s">
        <v>52</v>
      </c>
      <c r="C109" s="76">
        <v>20642647.884528719</v>
      </c>
      <c r="D109" s="76">
        <v>21888716.873030331</v>
      </c>
      <c r="E109" s="76">
        <v>19003923.026951559</v>
      </c>
      <c r="F109" s="76">
        <v>21803360.644458368</v>
      </c>
      <c r="G109" s="76">
        <v>22785233.302394278</v>
      </c>
      <c r="H109" s="76">
        <v>20455436.24467922</v>
      </c>
      <c r="I109" s="76">
        <v>24107946.53103536</v>
      </c>
      <c r="J109" s="76">
        <v>21170464.812999129</v>
      </c>
      <c r="K109" s="76">
        <v>19514966.33309868</v>
      </c>
      <c r="L109" s="76">
        <v>29796976.205168981</v>
      </c>
      <c r="M109" s="76">
        <v>21673047.145984549</v>
      </c>
      <c r="N109" s="76">
        <v>24585223.927454431</v>
      </c>
      <c r="O109" s="76">
        <v>24837709.77709325</v>
      </c>
      <c r="P109" s="76">
        <v>23397971.0380514</v>
      </c>
      <c r="Q109" s="76">
        <v>20361158.4333749</v>
      </c>
      <c r="R109" s="76">
        <v>24768938.745471191</v>
      </c>
      <c r="S109" s="76">
        <v>22967650.181022052</v>
      </c>
      <c r="T109" s="76">
        <v>21812357.526410069</v>
      </c>
      <c r="U109" s="76">
        <v>25707881.834674701</v>
      </c>
      <c r="V109" s="76">
        <v>22357785.582036909</v>
      </c>
      <c r="W109" s="76">
        <v>21092941.868480559</v>
      </c>
    </row>
    <row r="110" spans="1:23">
      <c r="A110" s="113" t="s">
        <v>115</v>
      </c>
      <c r="B110" s="113" t="s">
        <v>53</v>
      </c>
      <c r="C110" s="76">
        <v>1249632.531648481</v>
      </c>
      <c r="D110" s="76">
        <v>1324909.813787729</v>
      </c>
      <c r="E110" s="76">
        <v>1155499.20316971</v>
      </c>
      <c r="F110" s="76">
        <v>1280418.950278945</v>
      </c>
      <c r="G110" s="76">
        <v>1334606.5595637751</v>
      </c>
      <c r="H110" s="76">
        <v>1206045.811772604</v>
      </c>
      <c r="I110" s="76">
        <v>1429475.1814954011</v>
      </c>
      <c r="J110" s="76">
        <v>1245579.16681788</v>
      </c>
      <c r="K110" s="76">
        <v>1149436.8893519619</v>
      </c>
      <c r="L110" s="76">
        <v>1753038.9369323209</v>
      </c>
      <c r="M110" s="76">
        <v>1284752.6230028409</v>
      </c>
      <c r="N110" s="76">
        <v>1454856.9408624261</v>
      </c>
      <c r="O110" s="76">
        <v>1468675.3546769321</v>
      </c>
      <c r="P110" s="76">
        <v>1381674.4154608101</v>
      </c>
      <c r="Q110" s="76">
        <v>1209063.948488618</v>
      </c>
      <c r="R110" s="76">
        <v>1422302.4204619951</v>
      </c>
      <c r="S110" s="76">
        <v>1317404.919059251</v>
      </c>
      <c r="T110" s="76">
        <v>1255010.1019670239</v>
      </c>
      <c r="U110" s="76">
        <v>1483075.7093565869</v>
      </c>
      <c r="V110" s="76">
        <v>1290632.5430117319</v>
      </c>
      <c r="W110" s="76">
        <v>1215859.507407967</v>
      </c>
    </row>
    <row r="111" spans="1:23">
      <c r="A111" s="113" t="s">
        <v>115</v>
      </c>
      <c r="B111" s="113" t="s">
        <v>54</v>
      </c>
      <c r="C111" s="76">
        <v>2325722.607146644</v>
      </c>
      <c r="D111" s="76">
        <v>2477457.9628808871</v>
      </c>
      <c r="E111" s="76">
        <v>2177925.6499204691</v>
      </c>
      <c r="F111" s="76">
        <v>2370346.1520057488</v>
      </c>
      <c r="G111" s="76">
        <v>2471056.5353047769</v>
      </c>
      <c r="H111" s="76">
        <v>2265131.2548039299</v>
      </c>
      <c r="I111" s="76">
        <v>2697666.164062303</v>
      </c>
      <c r="J111" s="76">
        <v>2354423.3421276989</v>
      </c>
      <c r="K111" s="76">
        <v>2190644.9207657939</v>
      </c>
      <c r="L111" s="76">
        <v>3296560.6373329768</v>
      </c>
      <c r="M111" s="76">
        <v>2439908.3344232258</v>
      </c>
      <c r="N111" s="76">
        <v>2757917.0961229</v>
      </c>
      <c r="O111" s="76">
        <v>2804643.5494085061</v>
      </c>
      <c r="P111" s="76">
        <v>2643913.109377054</v>
      </c>
      <c r="Q111" s="76">
        <v>2326391.0823053881</v>
      </c>
      <c r="R111" s="76">
        <v>2716803.729313625</v>
      </c>
      <c r="S111" s="76">
        <v>2511910.6522253822</v>
      </c>
      <c r="T111" s="76">
        <v>2415443.6456562998</v>
      </c>
      <c r="U111" s="76">
        <v>2867364.143769308</v>
      </c>
      <c r="V111" s="76">
        <v>2493729.3106747558</v>
      </c>
      <c r="W111" s="76">
        <v>2365137.7411614149</v>
      </c>
    </row>
    <row r="112" spans="1:23">
      <c r="A112" s="113" t="s">
        <v>115</v>
      </c>
      <c r="B112" s="113" t="s">
        <v>55</v>
      </c>
      <c r="C112" s="76">
        <v>2704510.5627440969</v>
      </c>
      <c r="D112" s="76">
        <v>2869549.556617104</v>
      </c>
      <c r="E112" s="76">
        <v>2498970.2461294029</v>
      </c>
      <c r="F112" s="76">
        <v>2836127.3834515559</v>
      </c>
      <c r="G112" s="76">
        <v>2946838.7707467568</v>
      </c>
      <c r="H112" s="76">
        <v>2661603.5891472222</v>
      </c>
      <c r="I112" s="76">
        <v>3155162.4541901201</v>
      </c>
      <c r="J112" s="76">
        <v>2766106.6564819459</v>
      </c>
      <c r="K112" s="76">
        <v>2568799.1190534979</v>
      </c>
      <c r="L112" s="76">
        <v>3918286.4949111692</v>
      </c>
      <c r="M112" s="76">
        <v>2859231.726771411</v>
      </c>
      <c r="N112" s="76">
        <v>3242625.3117554542</v>
      </c>
      <c r="O112" s="76">
        <v>3286201.8734252048</v>
      </c>
      <c r="P112" s="76">
        <v>3092883.7847357048</v>
      </c>
      <c r="Q112" s="76">
        <v>2705960.5488324468</v>
      </c>
      <c r="R112" s="76">
        <v>3246890.9842632138</v>
      </c>
      <c r="S112" s="76">
        <v>3001123.9791123918</v>
      </c>
      <c r="T112" s="76">
        <v>2864219.218252386</v>
      </c>
      <c r="U112" s="76">
        <v>3392843.2696293741</v>
      </c>
      <c r="V112" s="76">
        <v>2951352.638068473</v>
      </c>
      <c r="W112" s="76">
        <v>2797710.3835741212</v>
      </c>
    </row>
    <row r="113" spans="1:23">
      <c r="A113" s="113" t="s">
        <v>115</v>
      </c>
      <c r="B113" s="113" t="s">
        <v>56</v>
      </c>
      <c r="C113" s="76">
        <v>1483936.8665368711</v>
      </c>
      <c r="D113" s="76">
        <v>1570866.848606111</v>
      </c>
      <c r="E113" s="76">
        <v>2185038.3702838798</v>
      </c>
      <c r="F113" s="76">
        <v>2822979.1243151492</v>
      </c>
      <c r="G113" s="76">
        <v>3245552.44055025</v>
      </c>
      <c r="H113" s="76">
        <v>3140484.6094180308</v>
      </c>
      <c r="I113" s="76">
        <v>3949792.755814536</v>
      </c>
      <c r="J113" s="76">
        <v>3631097.4665303971</v>
      </c>
      <c r="K113" s="76">
        <v>3502486.4845947241</v>
      </c>
      <c r="L113" s="76">
        <v>5577746.6002845298</v>
      </c>
      <c r="M113" s="76">
        <v>4120898.076937316</v>
      </c>
      <c r="N113" s="76">
        <v>4780902.0704972548</v>
      </c>
      <c r="O113" s="76">
        <v>4975419.4827147862</v>
      </c>
      <c r="P113" s="76">
        <v>4758174.5751588447</v>
      </c>
      <c r="Q113" s="76">
        <v>4189292.1171348421</v>
      </c>
      <c r="R113" s="76">
        <v>5045637.8945950316</v>
      </c>
      <c r="S113" s="76">
        <v>4716508.8990338761</v>
      </c>
      <c r="T113" s="76">
        <v>4501791.8427245216</v>
      </c>
      <c r="U113" s="76">
        <v>5341512.4349644631</v>
      </c>
      <c r="V113" s="76">
        <v>4677461.4041628065</v>
      </c>
      <c r="W113" s="76">
        <v>4432702.0868847091</v>
      </c>
    </row>
    <row r="114" spans="1:23">
      <c r="A114" s="113" t="s">
        <v>115</v>
      </c>
      <c r="B114" s="113" t="s">
        <v>57</v>
      </c>
      <c r="C114" s="76">
        <v>6409732.6803103955</v>
      </c>
      <c r="D114" s="76">
        <v>6805900.6859291382</v>
      </c>
      <c r="E114" s="76">
        <v>6318632.170709393</v>
      </c>
      <c r="F114" s="76">
        <v>7268671.1092760591</v>
      </c>
      <c r="G114" s="76">
        <v>7726386.8769452767</v>
      </c>
      <c r="H114" s="76">
        <v>7085588.1684906967</v>
      </c>
      <c r="I114" s="76">
        <v>8500855.9792879336</v>
      </c>
      <c r="J114" s="76">
        <v>7532435.2987040067</v>
      </c>
      <c r="K114" s="76">
        <v>7054293.9921898469</v>
      </c>
      <c r="L114" s="76">
        <v>10870194.55626248</v>
      </c>
      <c r="M114" s="76">
        <v>7991277.1783854384</v>
      </c>
      <c r="N114" s="76">
        <v>9112765.7150597498</v>
      </c>
      <c r="O114" s="76">
        <v>9280875.6236049719</v>
      </c>
      <c r="P114" s="76">
        <v>8780761.5981802121</v>
      </c>
      <c r="Q114" s="76">
        <v>7701127.5452309912</v>
      </c>
      <c r="R114" s="76">
        <v>9179367.8030189667</v>
      </c>
      <c r="S114" s="76">
        <v>8522552.5625786707</v>
      </c>
      <c r="T114" s="76">
        <v>8127022.1354589434</v>
      </c>
      <c r="U114" s="76">
        <v>9612703.8799027819</v>
      </c>
      <c r="V114" s="76">
        <v>8383464.7912809635</v>
      </c>
      <c r="W114" s="76">
        <v>7928964.1860895017</v>
      </c>
    </row>
    <row r="115" spans="1:23">
      <c r="A115" s="113" t="s">
        <v>115</v>
      </c>
      <c r="B115" s="113" t="s">
        <v>58</v>
      </c>
      <c r="C115" s="76">
        <v>4366540.8896996286</v>
      </c>
      <c r="D115" s="76">
        <v>4630826.3904182808</v>
      </c>
      <c r="E115" s="76">
        <v>4129001.5174068739</v>
      </c>
      <c r="F115" s="76">
        <v>4640125.7140039084</v>
      </c>
      <c r="G115" s="76">
        <v>4895826.1325576911</v>
      </c>
      <c r="H115" s="76">
        <v>4430624.660383014</v>
      </c>
      <c r="I115" s="76">
        <v>5251839.611668678</v>
      </c>
      <c r="J115" s="76">
        <v>4593025.9171600901</v>
      </c>
      <c r="K115" s="76">
        <v>4214360.7887227926</v>
      </c>
      <c r="L115" s="76">
        <v>6431576.441986477</v>
      </c>
      <c r="M115" s="76">
        <v>4721577.6766830254</v>
      </c>
      <c r="N115" s="76">
        <v>5352833.4502044348</v>
      </c>
      <c r="O115" s="76">
        <v>5385010.1754257614</v>
      </c>
      <c r="P115" s="76">
        <v>5074762.1660294998</v>
      </c>
      <c r="Q115" s="76">
        <v>4422714.5141008198</v>
      </c>
      <c r="R115" s="76">
        <v>5257646.579310663</v>
      </c>
      <c r="S115" s="76">
        <v>4885164.4481600784</v>
      </c>
      <c r="T115" s="76">
        <v>4643405.0080633294</v>
      </c>
      <c r="U115" s="76">
        <v>5472111.4673784822</v>
      </c>
      <c r="V115" s="76">
        <v>4763264.0964662898</v>
      </c>
      <c r="W115" s="76">
        <v>4468110.9392995816</v>
      </c>
    </row>
    <row r="116" spans="1:23">
      <c r="A116" s="113" t="s">
        <v>115</v>
      </c>
      <c r="B116" s="113" t="s">
        <v>59</v>
      </c>
      <c r="C116" s="76">
        <v>1636020.44462918</v>
      </c>
      <c r="D116" s="76">
        <v>1724763.3308497579</v>
      </c>
      <c r="E116" s="76">
        <v>1590816.3953162311</v>
      </c>
      <c r="F116" s="76">
        <v>1899989.818595788</v>
      </c>
      <c r="G116" s="76">
        <v>2003544.1622816231</v>
      </c>
      <c r="H116" s="76">
        <v>1830503.0062036631</v>
      </c>
      <c r="I116" s="76">
        <v>2192407.7494537798</v>
      </c>
      <c r="J116" s="76">
        <v>1953061.618708031</v>
      </c>
      <c r="K116" s="76">
        <v>1830989.5825458879</v>
      </c>
      <c r="L116" s="76">
        <v>2836166.0392890582</v>
      </c>
      <c r="M116" s="76">
        <v>2054576.442661271</v>
      </c>
      <c r="N116" s="76">
        <v>2349804.7441350762</v>
      </c>
      <c r="O116" s="76">
        <v>2413681.3224243429</v>
      </c>
      <c r="P116" s="76">
        <v>2278859.6405468779</v>
      </c>
      <c r="Q116" s="76">
        <v>1984432.913481184</v>
      </c>
      <c r="R116" s="76">
        <v>2442215.9764387179</v>
      </c>
      <c r="S116" s="76">
        <v>2257195.143450459</v>
      </c>
      <c r="T116" s="76">
        <v>2150699.2728757639</v>
      </c>
      <c r="U116" s="76">
        <v>2541768.073045928</v>
      </c>
      <c r="V116" s="76">
        <v>2213467.9953317228</v>
      </c>
      <c r="W116" s="76">
        <v>2098723.4343512622</v>
      </c>
    </row>
    <row r="117" spans="1:23">
      <c r="A117" s="113" t="s">
        <v>115</v>
      </c>
      <c r="B117" s="113" t="s">
        <v>60</v>
      </c>
      <c r="C117" s="76">
        <v>4912679.255960783</v>
      </c>
      <c r="D117" s="76">
        <v>5204734.3182425303</v>
      </c>
      <c r="E117" s="76">
        <v>4504172.0799393589</v>
      </c>
      <c r="F117" s="76">
        <v>5284961.7499358431</v>
      </c>
      <c r="G117" s="76">
        <v>5560494.8877877044</v>
      </c>
      <c r="H117" s="76">
        <v>4958404.9142852696</v>
      </c>
      <c r="I117" s="76">
        <v>5829420.6200468363</v>
      </c>
      <c r="J117" s="76">
        <v>5141069.5496367449</v>
      </c>
      <c r="K117" s="76">
        <v>4716616.5979067907</v>
      </c>
      <c r="L117" s="76">
        <v>7232461.639822023</v>
      </c>
      <c r="M117" s="76">
        <v>5223226.7341537587</v>
      </c>
      <c r="N117" s="76">
        <v>5939106.0414674701</v>
      </c>
      <c r="O117" s="76">
        <v>5998200.7137888595</v>
      </c>
      <c r="P117" s="76">
        <v>5658398.5411848836</v>
      </c>
      <c r="Q117" s="76">
        <v>4900891.5325455125</v>
      </c>
      <c r="R117" s="76">
        <v>6104027.6092107724</v>
      </c>
      <c r="S117" s="76">
        <v>5679679.6903714016</v>
      </c>
      <c r="T117" s="76">
        <v>5374294.1284387046</v>
      </c>
      <c r="U117" s="76">
        <v>6323673.738126277</v>
      </c>
      <c r="V117" s="76">
        <v>5494021.3492217734</v>
      </c>
      <c r="W117" s="76">
        <v>5176962.2142394604</v>
      </c>
    </row>
    <row r="118" spans="1:23">
      <c r="A118" s="113" t="s">
        <v>115</v>
      </c>
      <c r="B118" s="113" t="s">
        <v>61</v>
      </c>
      <c r="C118" s="76">
        <v>5206097.3846588498</v>
      </c>
      <c r="D118" s="76">
        <v>5510851.5805923287</v>
      </c>
      <c r="E118" s="76">
        <v>5025457.9958636547</v>
      </c>
      <c r="F118" s="76">
        <v>5795003.6051184935</v>
      </c>
      <c r="G118" s="76">
        <v>6054914.8778490983</v>
      </c>
      <c r="H118" s="76">
        <v>5484901.5162477903</v>
      </c>
      <c r="I118" s="76">
        <v>6517251.3480992876</v>
      </c>
      <c r="J118" s="76">
        <v>5731199.4366344623</v>
      </c>
      <c r="K118" s="76">
        <v>5346104.8993688952</v>
      </c>
      <c r="L118" s="76">
        <v>8215238.8993929336</v>
      </c>
      <c r="M118" s="76">
        <v>5943315.635609109</v>
      </c>
      <c r="N118" s="76">
        <v>6744850.8239033269</v>
      </c>
      <c r="O118" s="76">
        <v>6882235.3380887862</v>
      </c>
      <c r="P118" s="76">
        <v>6474301.9932316598</v>
      </c>
      <c r="Q118" s="76">
        <v>5641283.8140965104</v>
      </c>
      <c r="R118" s="76">
        <v>6751567.6917635826</v>
      </c>
      <c r="S118" s="76">
        <v>6230765.589720414</v>
      </c>
      <c r="T118" s="76">
        <v>5921372.2522639111</v>
      </c>
      <c r="U118" s="76">
        <v>6987120.0470584584</v>
      </c>
      <c r="V118" s="76">
        <v>6081281.0295229796</v>
      </c>
      <c r="W118" s="76">
        <v>5754760.6953117577</v>
      </c>
    </row>
    <row r="119" spans="1:23">
      <c r="A119" s="113" t="s">
        <v>115</v>
      </c>
      <c r="B119" s="113" t="s">
        <v>62</v>
      </c>
      <c r="C119" s="76">
        <v>279855.56370451051</v>
      </c>
      <c r="D119" s="76">
        <v>299356.52773016709</v>
      </c>
      <c r="E119" s="76">
        <v>257952.00647309961</v>
      </c>
      <c r="F119" s="76">
        <v>275731.80255890131</v>
      </c>
      <c r="G119" s="76">
        <v>289489.72338309221</v>
      </c>
      <c r="H119" s="76">
        <v>255241.75363926479</v>
      </c>
      <c r="I119" s="76">
        <v>301773.20002083149</v>
      </c>
      <c r="J119" s="76">
        <v>257207.57367068069</v>
      </c>
      <c r="K119" s="76">
        <v>235814.28173781349</v>
      </c>
      <c r="L119" s="76">
        <v>363679.49401776207</v>
      </c>
      <c r="M119" s="76">
        <v>265885.97731956822</v>
      </c>
      <c r="N119" s="76">
        <v>299260.7496241433</v>
      </c>
      <c r="O119" s="76">
        <v>292827.87824298319</v>
      </c>
      <c r="P119" s="76">
        <v>274744.1288671309</v>
      </c>
      <c r="Q119" s="76">
        <v>239908.67394510671</v>
      </c>
      <c r="R119" s="76">
        <v>268934.00670797989</v>
      </c>
      <c r="S119" s="76">
        <v>250023.47997882499</v>
      </c>
      <c r="T119" s="76">
        <v>233264.83233899961</v>
      </c>
      <c r="U119" s="76">
        <v>273654.42509395711</v>
      </c>
      <c r="V119" s="76">
        <v>237828.39429486601</v>
      </c>
      <c r="W119" s="76">
        <v>220400.03204185041</v>
      </c>
    </row>
    <row r="120" spans="1:23">
      <c r="A120" s="113" t="s">
        <v>115</v>
      </c>
      <c r="B120" s="113" t="s">
        <v>63</v>
      </c>
      <c r="C120" s="76">
        <v>2848449.5633303691</v>
      </c>
      <c r="D120" s="76">
        <v>3013445.422550628</v>
      </c>
      <c r="E120" s="76">
        <v>2783679.2438706048</v>
      </c>
      <c r="F120" s="76">
        <v>3149885.8068262129</v>
      </c>
      <c r="G120" s="76">
        <v>3321750.8513881541</v>
      </c>
      <c r="H120" s="76">
        <v>3037498.3039569911</v>
      </c>
      <c r="I120" s="76">
        <v>3661700.3612032598</v>
      </c>
      <c r="J120" s="76">
        <v>3221797.7607396981</v>
      </c>
      <c r="K120" s="76">
        <v>3029107.4047239842</v>
      </c>
      <c r="L120" s="76">
        <v>4711639.4136810796</v>
      </c>
      <c r="M120" s="76">
        <v>3432433.8439089428</v>
      </c>
      <c r="N120" s="76">
        <v>3913255.599658045</v>
      </c>
      <c r="O120" s="76">
        <v>4009756.1918859808</v>
      </c>
      <c r="P120" s="76">
        <v>3783201.961869522</v>
      </c>
      <c r="Q120" s="76">
        <v>3316124.0823125979</v>
      </c>
      <c r="R120" s="76">
        <v>3858112.1232384779</v>
      </c>
      <c r="S120" s="76">
        <v>3573044.8664236041</v>
      </c>
      <c r="T120" s="76">
        <v>3400194.8809011779</v>
      </c>
      <c r="U120" s="76">
        <v>4028080.350692539</v>
      </c>
      <c r="V120" s="76">
        <v>3513648.1384353898</v>
      </c>
      <c r="W120" s="76">
        <v>3321291.6768753212</v>
      </c>
    </row>
    <row r="121" spans="1:23">
      <c r="A121" s="113" t="s">
        <v>115</v>
      </c>
      <c r="B121" s="113" t="s">
        <v>6</v>
      </c>
      <c r="C121" s="77">
        <v>161194424.45631921</v>
      </c>
      <c r="D121" s="77">
        <v>170785047.44878179</v>
      </c>
      <c r="E121" s="77">
        <v>152176354.13236651</v>
      </c>
      <c r="F121" s="77">
        <v>173889606.01957631</v>
      </c>
      <c r="G121" s="77">
        <v>181946118.96646219</v>
      </c>
      <c r="H121" s="77">
        <v>164348219.47739509</v>
      </c>
      <c r="I121" s="77">
        <v>195226447.44134241</v>
      </c>
      <c r="J121" s="77">
        <v>171462970.0671517</v>
      </c>
      <c r="K121" s="77">
        <v>159335887.82947209</v>
      </c>
      <c r="L121" s="77">
        <v>244854863.9738315</v>
      </c>
      <c r="M121" s="77">
        <v>177742241.4168238</v>
      </c>
      <c r="N121" s="77">
        <v>201863604.98727649</v>
      </c>
      <c r="O121" s="77">
        <v>205227206.74258941</v>
      </c>
      <c r="P121" s="77">
        <v>193296971.07559159</v>
      </c>
      <c r="Q121" s="77">
        <v>168613516.40123409</v>
      </c>
      <c r="R121" s="77">
        <v>201741104.9216845</v>
      </c>
      <c r="S121" s="77">
        <v>186759673.76442721</v>
      </c>
      <c r="T121" s="77">
        <v>177520665.7512818</v>
      </c>
      <c r="U121" s="77">
        <v>209697068.7091594</v>
      </c>
      <c r="V121" s="77">
        <v>182522858.29009041</v>
      </c>
      <c r="W121" s="77">
        <v>172509738.77688539</v>
      </c>
    </row>
    <row r="122" spans="1:23">
      <c r="A122" s="113" t="s">
        <v>116</v>
      </c>
      <c r="B122" s="113" t="s">
        <v>42</v>
      </c>
      <c r="C122" s="76">
        <v>743715.68247401959</v>
      </c>
      <c r="D122" s="76">
        <v>789654.9342654543</v>
      </c>
      <c r="E122" s="76">
        <v>667458.13565341546</v>
      </c>
      <c r="F122" s="76">
        <v>970549.14119133598</v>
      </c>
      <c r="G122" s="76">
        <v>1075947.2210927</v>
      </c>
      <c r="H122" s="76">
        <v>1000693.795111455</v>
      </c>
      <c r="I122" s="76">
        <v>1221079.6687002371</v>
      </c>
      <c r="J122" s="76">
        <v>1111932.760616163</v>
      </c>
      <c r="K122" s="76">
        <v>1050211.855596042</v>
      </c>
      <c r="L122" s="76">
        <v>1653376.5572899759</v>
      </c>
      <c r="M122" s="76">
        <v>1219294.383788601</v>
      </c>
      <c r="N122" s="76">
        <v>1412912.704443027</v>
      </c>
      <c r="O122" s="76">
        <v>1457765.4192718361</v>
      </c>
      <c r="P122" s="76">
        <v>1398806.2697363349</v>
      </c>
      <c r="Q122" s="76">
        <v>1227586.1169638319</v>
      </c>
      <c r="R122" s="76">
        <v>1526250.158638122</v>
      </c>
      <c r="S122" s="76">
        <v>1438528.6101074039</v>
      </c>
      <c r="T122" s="76">
        <v>1371655.7034376641</v>
      </c>
      <c r="U122" s="76">
        <v>1625319.986954561</v>
      </c>
      <c r="V122" s="76">
        <v>1426082.0863887791</v>
      </c>
      <c r="W122" s="76">
        <v>1350287.718344019</v>
      </c>
    </row>
    <row r="123" spans="1:23">
      <c r="A123" s="113" t="s">
        <v>116</v>
      </c>
      <c r="B123" s="113" t="s">
        <v>43</v>
      </c>
      <c r="C123" s="76">
        <v>3155915.4334040722</v>
      </c>
      <c r="D123" s="76">
        <v>3337712.423199554</v>
      </c>
      <c r="E123" s="76">
        <v>2827121.7811973649</v>
      </c>
      <c r="F123" s="76">
        <v>3304227.6371366992</v>
      </c>
      <c r="G123" s="76">
        <v>3440619.4562905128</v>
      </c>
      <c r="H123" s="76">
        <v>3098453.0525395661</v>
      </c>
      <c r="I123" s="76">
        <v>3692874.4069138672</v>
      </c>
      <c r="J123" s="76">
        <v>3222152.992289423</v>
      </c>
      <c r="K123" s="76">
        <v>2994720.1787111131</v>
      </c>
      <c r="L123" s="76">
        <v>4630933.3832516074</v>
      </c>
      <c r="M123" s="76">
        <v>3356573.0351041239</v>
      </c>
      <c r="N123" s="76">
        <v>3811923.0272466121</v>
      </c>
      <c r="O123" s="76">
        <v>3866854.3225655812</v>
      </c>
      <c r="P123" s="76">
        <v>3635126.638416667</v>
      </c>
      <c r="Q123" s="76">
        <v>3178021.4074502569</v>
      </c>
      <c r="R123" s="76">
        <v>3728890.7385303471</v>
      </c>
      <c r="S123" s="76">
        <v>3450612.3181248368</v>
      </c>
      <c r="T123" s="76">
        <v>3275543.117154262</v>
      </c>
      <c r="U123" s="76">
        <v>3876522.8749699169</v>
      </c>
      <c r="V123" s="76">
        <v>3374233.4847761388</v>
      </c>
      <c r="W123" s="76">
        <v>3184710.1949637192</v>
      </c>
    </row>
    <row r="124" spans="1:23">
      <c r="A124" s="113" t="s">
        <v>116</v>
      </c>
      <c r="B124" s="113" t="s">
        <v>44</v>
      </c>
      <c r="C124" s="76">
        <v>4912935.4824465513</v>
      </c>
      <c r="D124" s="76">
        <v>5220391.1590111954</v>
      </c>
      <c r="E124" s="76">
        <v>4420056.5564245703</v>
      </c>
      <c r="F124" s="76">
        <v>5527035.8866977552</v>
      </c>
      <c r="G124" s="76">
        <v>5916979.8923125844</v>
      </c>
      <c r="H124" s="76">
        <v>5355741.675273844</v>
      </c>
      <c r="I124" s="76">
        <v>6374871.778573365</v>
      </c>
      <c r="J124" s="76">
        <v>5627989.20795005</v>
      </c>
      <c r="K124" s="76">
        <v>5216276.7476836666</v>
      </c>
      <c r="L124" s="76">
        <v>8068179.4126859773</v>
      </c>
      <c r="M124" s="76">
        <v>5845921.3649341362</v>
      </c>
      <c r="N124" s="76">
        <v>6651869.0776773402</v>
      </c>
      <c r="O124" s="76">
        <v>6765456.946112901</v>
      </c>
      <c r="P124" s="76">
        <v>6396409.8074416723</v>
      </c>
      <c r="Q124" s="76">
        <v>5563988.7958778786</v>
      </c>
      <c r="R124" s="76">
        <v>6664717.6881587403</v>
      </c>
      <c r="S124" s="76">
        <v>6218402.2328765253</v>
      </c>
      <c r="T124" s="76">
        <v>5881427.5016774898</v>
      </c>
      <c r="U124" s="76">
        <v>6916620.4442935288</v>
      </c>
      <c r="V124" s="76">
        <v>6030169.1904092077</v>
      </c>
      <c r="W124" s="76">
        <v>5667036.8850970706</v>
      </c>
    </row>
    <row r="125" spans="1:23">
      <c r="A125" s="113" t="s">
        <v>116</v>
      </c>
      <c r="B125" s="113" t="s">
        <v>45</v>
      </c>
      <c r="C125" s="76">
        <v>13519188.088938549</v>
      </c>
      <c r="D125" s="76">
        <v>14332043.24101368</v>
      </c>
      <c r="E125" s="76">
        <v>12138102.12202673</v>
      </c>
      <c r="F125" s="76">
        <v>15187307.719210081</v>
      </c>
      <c r="G125" s="76">
        <v>16037729.708201271</v>
      </c>
      <c r="H125" s="76">
        <v>14603127.610125789</v>
      </c>
      <c r="I125" s="76">
        <v>17476368.54895696</v>
      </c>
      <c r="J125" s="76">
        <v>15401449.953929739</v>
      </c>
      <c r="K125" s="76">
        <v>14371566.567083459</v>
      </c>
      <c r="L125" s="76">
        <v>22184717.38582335</v>
      </c>
      <c r="M125" s="76">
        <v>16137075.12121987</v>
      </c>
      <c r="N125" s="76">
        <v>18358782.37772217</v>
      </c>
      <c r="O125" s="76">
        <v>18710602.657841701</v>
      </c>
      <c r="P125" s="76">
        <v>17647181.23659645</v>
      </c>
      <c r="Q125" s="76">
        <v>15411813.973671449</v>
      </c>
      <c r="R125" s="76">
        <v>18304345.411424462</v>
      </c>
      <c r="S125" s="76">
        <v>16952892.689939339</v>
      </c>
      <c r="T125" s="76">
        <v>16116450.14361625</v>
      </c>
      <c r="U125" s="76">
        <v>19049585.717052508</v>
      </c>
      <c r="V125" s="76">
        <v>16594082.30577605</v>
      </c>
      <c r="W125" s="76">
        <v>15673150.08990337</v>
      </c>
    </row>
    <row r="126" spans="1:23">
      <c r="A126" s="113" t="s">
        <v>116</v>
      </c>
      <c r="B126" s="113" t="s">
        <v>46</v>
      </c>
      <c r="C126" s="76">
        <v>19661204.373217002</v>
      </c>
      <c r="D126" s="76">
        <v>20688973.41163417</v>
      </c>
      <c r="E126" s="76">
        <v>17389228.09639094</v>
      </c>
      <c r="F126" s="76">
        <v>20266907.415661369</v>
      </c>
      <c r="G126" s="76">
        <v>20634868.350167401</v>
      </c>
      <c r="H126" s="76">
        <v>18445713.010711432</v>
      </c>
      <c r="I126" s="76">
        <v>21897675.115820039</v>
      </c>
      <c r="J126" s="76">
        <v>19097509.74466962</v>
      </c>
      <c r="K126" s="76">
        <v>17900200.105476111</v>
      </c>
      <c r="L126" s="76">
        <v>27788860.349304851</v>
      </c>
      <c r="M126" s="76">
        <v>19856183.735486459</v>
      </c>
      <c r="N126" s="76">
        <v>22542229.868334271</v>
      </c>
      <c r="O126" s="76">
        <v>23056947.624017991</v>
      </c>
      <c r="P126" s="76">
        <v>21580951.761919409</v>
      </c>
      <c r="Q126" s="76">
        <v>18797504.056292418</v>
      </c>
      <c r="R126" s="76">
        <v>22275014.05379393</v>
      </c>
      <c r="S126" s="76">
        <v>20435749.315788411</v>
      </c>
      <c r="T126" s="76">
        <v>19395622.000588231</v>
      </c>
      <c r="U126" s="76">
        <v>22976664.261036679</v>
      </c>
      <c r="V126" s="76">
        <v>19987160.742366549</v>
      </c>
      <c r="W126" s="76">
        <v>18986589.173649579</v>
      </c>
    </row>
    <row r="127" spans="1:23">
      <c r="A127" s="113" t="s">
        <v>116</v>
      </c>
      <c r="B127" s="113" t="s">
        <v>47</v>
      </c>
      <c r="C127" s="76">
        <v>30839814.28640132</v>
      </c>
      <c r="D127" s="76">
        <v>32667091.353167228</v>
      </c>
      <c r="E127" s="76">
        <v>27692245.488026209</v>
      </c>
      <c r="F127" s="76">
        <v>35228447.951372072</v>
      </c>
      <c r="G127" s="76">
        <v>37256464.813134164</v>
      </c>
      <c r="H127" s="76">
        <v>33906127.883774161</v>
      </c>
      <c r="I127" s="76">
        <v>40481937.417359218</v>
      </c>
      <c r="J127" s="76">
        <v>35803930.91740156</v>
      </c>
      <c r="K127" s="76">
        <v>33387682.299452651</v>
      </c>
      <c r="L127" s="76">
        <v>51419793.12727727</v>
      </c>
      <c r="M127" s="76">
        <v>37424025.86767298</v>
      </c>
      <c r="N127" s="76">
        <v>42607522.053196497</v>
      </c>
      <c r="O127" s="76">
        <v>43355558.567884363</v>
      </c>
      <c r="P127" s="76">
        <v>40892218.042485163</v>
      </c>
      <c r="Q127" s="76">
        <v>35682635.26399824</v>
      </c>
      <c r="R127" s="76">
        <v>43108291.426744737</v>
      </c>
      <c r="S127" s="76">
        <v>39931634.470161296</v>
      </c>
      <c r="T127" s="76">
        <v>37979087.586635754</v>
      </c>
      <c r="U127" s="76">
        <v>44863639.000273719</v>
      </c>
      <c r="V127" s="76">
        <v>39037879.795388527</v>
      </c>
      <c r="W127" s="76">
        <v>36929856.768110432</v>
      </c>
    </row>
    <row r="128" spans="1:23">
      <c r="A128" s="113" t="s">
        <v>116</v>
      </c>
      <c r="B128" s="113" t="s">
        <v>48</v>
      </c>
      <c r="C128" s="76">
        <v>501717.93701340351</v>
      </c>
      <c r="D128" s="76">
        <v>530190.36406677729</v>
      </c>
      <c r="E128" s="76">
        <v>447276.70656449918</v>
      </c>
      <c r="F128" s="76">
        <v>627335.06342090399</v>
      </c>
      <c r="G128" s="76">
        <v>671118.91361448437</v>
      </c>
      <c r="H128" s="76">
        <v>628851.30180391495</v>
      </c>
      <c r="I128" s="76">
        <v>775306.71774481563</v>
      </c>
      <c r="J128" s="76">
        <v>696203.65993259742</v>
      </c>
      <c r="K128" s="76">
        <v>675291.96200673585</v>
      </c>
      <c r="L128" s="76">
        <v>1071366.7847533191</v>
      </c>
      <c r="M128" s="76">
        <v>784385.38208813139</v>
      </c>
      <c r="N128" s="76">
        <v>905687.95895837352</v>
      </c>
      <c r="O128" s="76">
        <v>947080.09436820133</v>
      </c>
      <c r="P128" s="76">
        <v>901070.18877377687</v>
      </c>
      <c r="Q128" s="76">
        <v>798810.38039622572</v>
      </c>
      <c r="R128" s="76">
        <v>934793.59643863118</v>
      </c>
      <c r="S128" s="76">
        <v>866912.51900348556</v>
      </c>
      <c r="T128" s="76">
        <v>831708.69454093347</v>
      </c>
      <c r="U128" s="76">
        <v>993367.42364812864</v>
      </c>
      <c r="V128" s="76">
        <v>871613.32587965333</v>
      </c>
      <c r="W128" s="76">
        <v>834438.01743138314</v>
      </c>
    </row>
    <row r="129" spans="1:23">
      <c r="A129" s="113" t="s">
        <v>116</v>
      </c>
      <c r="B129" s="113" t="s">
        <v>49</v>
      </c>
      <c r="C129" s="76">
        <v>5486635.9786640014</v>
      </c>
      <c r="D129" s="76">
        <v>5834467.9918929935</v>
      </c>
      <c r="E129" s="76">
        <v>4989895.5986974686</v>
      </c>
      <c r="F129" s="76">
        <v>5674681.68861706</v>
      </c>
      <c r="G129" s="76">
        <v>5985740.7750701671</v>
      </c>
      <c r="H129" s="76">
        <v>5467281.7312247651</v>
      </c>
      <c r="I129" s="76">
        <v>6508332.5706666568</v>
      </c>
      <c r="J129" s="76">
        <v>5695568.4190897923</v>
      </c>
      <c r="K129" s="76">
        <v>5264018.7329806387</v>
      </c>
      <c r="L129" s="76">
        <v>7982473.9672524622</v>
      </c>
      <c r="M129" s="76">
        <v>5889276.6817578552</v>
      </c>
      <c r="N129" s="76">
        <v>6669487.1152334483</v>
      </c>
      <c r="O129" s="76">
        <v>6788011.3653837582</v>
      </c>
      <c r="P129" s="76">
        <v>6408641.9417853514</v>
      </c>
      <c r="Q129" s="76">
        <v>5614307.2915646331</v>
      </c>
      <c r="R129" s="76">
        <v>6556759.2178512467</v>
      </c>
      <c r="S129" s="76">
        <v>6091951.5982115706</v>
      </c>
      <c r="T129" s="76">
        <v>5821546.7029415714</v>
      </c>
      <c r="U129" s="76">
        <v>6879006.0468031671</v>
      </c>
      <c r="V129" s="76">
        <v>5992020.605058535</v>
      </c>
      <c r="W129" s="76">
        <v>5642468.2106595756</v>
      </c>
    </row>
    <row r="130" spans="1:23">
      <c r="A130" s="113" t="s">
        <v>116</v>
      </c>
      <c r="B130" s="113" t="s">
        <v>50</v>
      </c>
      <c r="C130" s="76">
        <v>7588725.869731945</v>
      </c>
      <c r="D130" s="76">
        <v>8106607.909909091</v>
      </c>
      <c r="E130" s="76">
        <v>6966013.7448346065</v>
      </c>
      <c r="F130" s="76">
        <v>9092630.7432062775</v>
      </c>
      <c r="G130" s="76">
        <v>9835421.3879792113</v>
      </c>
      <c r="H130" s="76">
        <v>9165921.6428211145</v>
      </c>
      <c r="I130" s="76">
        <v>11105806.758934841</v>
      </c>
      <c r="J130" s="76">
        <v>9841158.199673811</v>
      </c>
      <c r="K130" s="76">
        <v>9234006.4522086978</v>
      </c>
      <c r="L130" s="76">
        <v>14131041.450727301</v>
      </c>
      <c r="M130" s="76">
        <v>10516690.982346769</v>
      </c>
      <c r="N130" s="76">
        <v>11973711.897422411</v>
      </c>
      <c r="O130" s="76">
        <v>12171373.06124497</v>
      </c>
      <c r="P130" s="76">
        <v>11535282.67315067</v>
      </c>
      <c r="Q130" s="76">
        <v>10194173.753192561</v>
      </c>
      <c r="R130" s="76">
        <v>11897372.05560896</v>
      </c>
      <c r="S130" s="76">
        <v>11073422.32033552</v>
      </c>
      <c r="T130" s="76">
        <v>10616571.442398369</v>
      </c>
      <c r="U130" s="76">
        <v>12606753.368609181</v>
      </c>
      <c r="V130" s="76">
        <v>10998147.739264959</v>
      </c>
      <c r="W130" s="76">
        <v>10407867.433140639</v>
      </c>
    </row>
    <row r="131" spans="1:23">
      <c r="A131" s="113" t="s">
        <v>116</v>
      </c>
      <c r="B131" s="113" t="s">
        <v>51</v>
      </c>
      <c r="C131" s="76">
        <v>9402085.9606191907</v>
      </c>
      <c r="D131" s="76">
        <v>9953933.1302882899</v>
      </c>
      <c r="E131" s="76">
        <v>8385256.5013353825</v>
      </c>
      <c r="F131" s="76">
        <v>11543494.380992031</v>
      </c>
      <c r="G131" s="76">
        <v>12315912.515578641</v>
      </c>
      <c r="H131" s="76">
        <v>11250185.582946099</v>
      </c>
      <c r="I131" s="76">
        <v>13536520.90464505</v>
      </c>
      <c r="J131" s="76">
        <v>12036753.67460751</v>
      </c>
      <c r="K131" s="76">
        <v>11314119.703497101</v>
      </c>
      <c r="L131" s="76">
        <v>17630760.043178041</v>
      </c>
      <c r="M131" s="76">
        <v>12719102.40551036</v>
      </c>
      <c r="N131" s="76">
        <v>14522619.86363801</v>
      </c>
      <c r="O131" s="76">
        <v>14885805.844879299</v>
      </c>
      <c r="P131" s="76">
        <v>14056474.85349291</v>
      </c>
      <c r="Q131" s="76">
        <v>12240908.25978967</v>
      </c>
      <c r="R131" s="76">
        <v>14778618.74769469</v>
      </c>
      <c r="S131" s="76">
        <v>13686543.18060117</v>
      </c>
      <c r="T131" s="76">
        <v>12975155.08121556</v>
      </c>
      <c r="U131" s="76">
        <v>15326035.986698391</v>
      </c>
      <c r="V131" s="76">
        <v>13349470.207799099</v>
      </c>
      <c r="W131" s="76">
        <v>12637839.94066998</v>
      </c>
    </row>
    <row r="132" spans="1:23">
      <c r="A132" s="113" t="s">
        <v>116</v>
      </c>
      <c r="B132" s="113" t="s">
        <v>52</v>
      </c>
      <c r="C132" s="76">
        <v>19556192.732711419</v>
      </c>
      <c r="D132" s="76">
        <v>20736679.14287084</v>
      </c>
      <c r="E132" s="76">
        <v>17598488.20502267</v>
      </c>
      <c r="F132" s="76">
        <v>21132798.548851948</v>
      </c>
      <c r="G132" s="76">
        <v>22203211.89704315</v>
      </c>
      <c r="H132" s="76">
        <v>20022726.85679606</v>
      </c>
      <c r="I132" s="76">
        <v>23686757.87784557</v>
      </c>
      <c r="J132" s="76">
        <v>20865750.05761363</v>
      </c>
      <c r="K132" s="76">
        <v>19284088.845103331</v>
      </c>
      <c r="L132" s="76">
        <v>29507827.258038871</v>
      </c>
      <c r="M132" s="76">
        <v>21500874.063635331</v>
      </c>
      <c r="N132" s="76">
        <v>24425619.429952551</v>
      </c>
      <c r="O132" s="76">
        <v>24706156.380506542</v>
      </c>
      <c r="P132" s="76">
        <v>23297012.996367231</v>
      </c>
      <c r="Q132" s="76">
        <v>20289685.139316142</v>
      </c>
      <c r="R132" s="76">
        <v>24698293.523890771</v>
      </c>
      <c r="S132" s="76">
        <v>22914485.12409367</v>
      </c>
      <c r="T132" s="76">
        <v>21771423.195311859</v>
      </c>
      <c r="U132" s="76">
        <v>25668806.29629736</v>
      </c>
      <c r="V132" s="76">
        <v>22330285.555172581</v>
      </c>
      <c r="W132" s="76">
        <v>21071964.54548214</v>
      </c>
    </row>
    <row r="133" spans="1:23">
      <c r="A133" s="113" t="s">
        <v>116</v>
      </c>
      <c r="B133" s="113" t="s">
        <v>53</v>
      </c>
      <c r="C133" s="76">
        <v>1183862.3984038241</v>
      </c>
      <c r="D133" s="76">
        <v>1255177.718325217</v>
      </c>
      <c r="E133" s="76">
        <v>1070044.278176452</v>
      </c>
      <c r="F133" s="76">
        <v>1241039.6807913559</v>
      </c>
      <c r="G133" s="76">
        <v>1300515.638699404</v>
      </c>
      <c r="H133" s="76">
        <v>1180533.4081881079</v>
      </c>
      <c r="I133" s="76">
        <v>1404500.896535577</v>
      </c>
      <c r="J133" s="76">
        <v>1227651.0601616141</v>
      </c>
      <c r="K133" s="76">
        <v>1135838.141750094</v>
      </c>
      <c r="L133" s="76">
        <v>1736027.5006240909</v>
      </c>
      <c r="M133" s="76">
        <v>1274546.4061442381</v>
      </c>
      <c r="N133" s="76">
        <v>1445412.173889034</v>
      </c>
      <c r="O133" s="76">
        <v>1460896.488061415</v>
      </c>
      <c r="P133" s="76">
        <v>1375712.7385699721</v>
      </c>
      <c r="Q133" s="76">
        <v>1204819.7998362251</v>
      </c>
      <c r="R133" s="76">
        <v>1418245.772307609</v>
      </c>
      <c r="S133" s="76">
        <v>1314355.4165212249</v>
      </c>
      <c r="T133" s="76">
        <v>1252654.8774580129</v>
      </c>
      <c r="U133" s="76">
        <v>1480821.4597777941</v>
      </c>
      <c r="V133" s="76">
        <v>1289045.067835598</v>
      </c>
      <c r="W133" s="76">
        <v>1214650.3125139291</v>
      </c>
    </row>
    <row r="134" spans="1:23">
      <c r="A134" s="113" t="s">
        <v>116</v>
      </c>
      <c r="B134" s="113" t="s">
        <v>54</v>
      </c>
      <c r="C134" s="76">
        <v>2203316.154138926</v>
      </c>
      <c r="D134" s="76">
        <v>2347065.4385187351</v>
      </c>
      <c r="E134" s="76">
        <v>2016857.193495482</v>
      </c>
      <c r="F134" s="76">
        <v>2297446.1844768641</v>
      </c>
      <c r="G134" s="76">
        <v>2407936.3653994258</v>
      </c>
      <c r="H134" s="76">
        <v>2217215.2119966699</v>
      </c>
      <c r="I134" s="76">
        <v>2650535.3818144519</v>
      </c>
      <c r="J134" s="76">
        <v>2320535.2088671662</v>
      </c>
      <c r="K134" s="76">
        <v>2164727.8585601398</v>
      </c>
      <c r="L134" s="76">
        <v>3264570.913581409</v>
      </c>
      <c r="M134" s="76">
        <v>2420525.4328977689</v>
      </c>
      <c r="N134" s="76">
        <v>2740013.009766907</v>
      </c>
      <c r="O134" s="76">
        <v>2789788.7021439662</v>
      </c>
      <c r="P134" s="76">
        <v>2632505.0992777278</v>
      </c>
      <c r="Q134" s="76">
        <v>2318224.8065767558</v>
      </c>
      <c r="R134" s="76">
        <v>2709054.9434887599</v>
      </c>
      <c r="S134" s="76">
        <v>2506096.1317249392</v>
      </c>
      <c r="T134" s="76">
        <v>2410910.6844749772</v>
      </c>
      <c r="U134" s="76">
        <v>2863005.7995711281</v>
      </c>
      <c r="V134" s="76">
        <v>2490662.0291327499</v>
      </c>
      <c r="W134" s="76">
        <v>2362785.5676883431</v>
      </c>
    </row>
    <row r="135" spans="1:23">
      <c r="A135" s="113" t="s">
        <v>116</v>
      </c>
      <c r="B135" s="113" t="s">
        <v>55</v>
      </c>
      <c r="C135" s="76">
        <v>2562167.9015470399</v>
      </c>
      <c r="D135" s="76">
        <v>2718520.6325846249</v>
      </c>
      <c r="E135" s="76">
        <v>2314158.9417532738</v>
      </c>
      <c r="F135" s="76">
        <v>2748902.319725547</v>
      </c>
      <c r="G135" s="76">
        <v>2871565.3153499682</v>
      </c>
      <c r="H135" s="76">
        <v>2605300.6657545669</v>
      </c>
      <c r="I135" s="76">
        <v>3100038.7785604042</v>
      </c>
      <c r="J135" s="76">
        <v>2726293.0047437688</v>
      </c>
      <c r="K135" s="76">
        <v>2538408.1935633612</v>
      </c>
      <c r="L135" s="76">
        <v>3880263.5624244451</v>
      </c>
      <c r="M135" s="76">
        <v>2836517.6738635292</v>
      </c>
      <c r="N135" s="76">
        <v>3221574.5543982401</v>
      </c>
      <c r="O135" s="76">
        <v>3268796.4434480271</v>
      </c>
      <c r="P135" s="76">
        <v>3079538.5468278602</v>
      </c>
      <c r="Q135" s="76">
        <v>2696461.8793608169</v>
      </c>
      <c r="R135" s="76">
        <v>3237630.2995246449</v>
      </c>
      <c r="S135" s="76">
        <v>2994177.0373947551</v>
      </c>
      <c r="T135" s="76">
        <v>2858844.0588879832</v>
      </c>
      <c r="U135" s="76">
        <v>3387686.206194771</v>
      </c>
      <c r="V135" s="76">
        <v>2947722.4808449331</v>
      </c>
      <c r="W135" s="76">
        <v>2794928.0085626971</v>
      </c>
    </row>
    <row r="136" spans="1:23">
      <c r="A136" s="113" t="s">
        <v>116</v>
      </c>
      <c r="B136" s="113" t="s">
        <v>56</v>
      </c>
      <c r="C136" s="76">
        <v>494645.62217895692</v>
      </c>
      <c r="D136" s="76">
        <v>523622.28286870359</v>
      </c>
      <c r="E136" s="76">
        <v>442091.72893958108</v>
      </c>
      <c r="F136" s="76">
        <v>1702861.313954666</v>
      </c>
      <c r="G136" s="76">
        <v>2094382.8283243091</v>
      </c>
      <c r="H136" s="76">
        <v>2134448.6816050499</v>
      </c>
      <c r="I136" s="76">
        <v>2799771.9763969872</v>
      </c>
      <c r="J136" s="76">
        <v>2666373.9485649369</v>
      </c>
      <c r="K136" s="76">
        <v>2651262.1236868761</v>
      </c>
      <c r="L136" s="76">
        <v>4335893.0282547362</v>
      </c>
      <c r="M136" s="76">
        <v>3279698.7053041351</v>
      </c>
      <c r="N136" s="76">
        <v>3885820.137056252</v>
      </c>
      <c r="O136" s="76">
        <v>4121065.9718170171</v>
      </c>
      <c r="P136" s="76">
        <v>4008949.6808449971</v>
      </c>
      <c r="Q136" s="76">
        <v>3584627.7251566779</v>
      </c>
      <c r="R136" s="76">
        <v>4378401.2836975018</v>
      </c>
      <c r="S136" s="76">
        <v>4145387.824234467</v>
      </c>
      <c r="T136" s="76">
        <v>4002944.7190599851</v>
      </c>
      <c r="U136" s="76">
        <v>4800213.2554076882</v>
      </c>
      <c r="V136" s="76">
        <v>4244266.6470519071</v>
      </c>
      <c r="W136" s="76">
        <v>4057774.5115363281</v>
      </c>
    </row>
    <row r="137" spans="1:23">
      <c r="A137" s="113" t="s">
        <v>116</v>
      </c>
      <c r="B137" s="113" t="s">
        <v>57</v>
      </c>
      <c r="C137" s="76">
        <v>4273155.1202069307</v>
      </c>
      <c r="D137" s="76">
        <v>4537267.1239527576</v>
      </c>
      <c r="E137" s="76">
        <v>3855763.338342879</v>
      </c>
      <c r="F137" s="76">
        <v>5457071.4984397655</v>
      </c>
      <c r="G137" s="76">
        <v>5970966.0627922388</v>
      </c>
      <c r="H137" s="76">
        <v>5616636.5596604254</v>
      </c>
      <c r="I137" s="76">
        <v>6891815.4971779352</v>
      </c>
      <c r="J137" s="76">
        <v>6230395.5917005828</v>
      </c>
      <c r="K137" s="76">
        <v>5940666.7134805843</v>
      </c>
      <c r="L137" s="76">
        <v>9303222.5079791304</v>
      </c>
      <c r="M137" s="76">
        <v>6939643.7029932672</v>
      </c>
      <c r="N137" s="76">
        <v>8018379.9207943929</v>
      </c>
      <c r="O137" s="76">
        <v>8264155.9388458831</v>
      </c>
      <c r="P137" s="76">
        <v>7903685.4532012464</v>
      </c>
      <c r="Q137" s="76">
        <v>7000091.3308122223</v>
      </c>
      <c r="R137" s="76">
        <v>8418234.6674777437</v>
      </c>
      <c r="S137" s="76">
        <v>7879189.0510532083</v>
      </c>
      <c r="T137" s="76">
        <v>7568765.6895140819</v>
      </c>
      <c r="U137" s="76">
        <v>9012163.7964312918</v>
      </c>
      <c r="V137" s="76">
        <v>7907366.7914812788</v>
      </c>
      <c r="W137" s="76">
        <v>7519842.1044827364</v>
      </c>
    </row>
    <row r="138" spans="1:23">
      <c r="A138" s="113" t="s">
        <v>116</v>
      </c>
      <c r="B138" s="113" t="s">
        <v>58</v>
      </c>
      <c r="C138" s="76">
        <v>3881369.679733003</v>
      </c>
      <c r="D138" s="76">
        <v>4116290.1248162501</v>
      </c>
      <c r="E138" s="76">
        <v>3500080.7564773499</v>
      </c>
      <c r="F138" s="76">
        <v>4348426.0655294303</v>
      </c>
      <c r="G138" s="76">
        <v>4641623.9381981147</v>
      </c>
      <c r="H138" s="76">
        <v>4240897.7337836511</v>
      </c>
      <c r="I138" s="76">
        <v>5066667.7638132758</v>
      </c>
      <c r="J138" s="76">
        <v>4459913.1009093327</v>
      </c>
      <c r="K138" s="76">
        <v>4114138.1424454879</v>
      </c>
      <c r="L138" s="76">
        <v>6306280.6368065095</v>
      </c>
      <c r="M138" s="76">
        <v>4646347.7855855282</v>
      </c>
      <c r="N138" s="76">
        <v>5283186.0800435375</v>
      </c>
      <c r="O138" s="76">
        <v>5327875.9264698504</v>
      </c>
      <c r="P138" s="76">
        <v>5030916.6474366281</v>
      </c>
      <c r="Q138" s="76">
        <v>4391636.9016248714</v>
      </c>
      <c r="R138" s="76">
        <v>5227635.1103963666</v>
      </c>
      <c r="S138" s="76">
        <v>4862536.9413866065</v>
      </c>
      <c r="T138" s="76">
        <v>4625970.2882632362</v>
      </c>
      <c r="U138" s="76">
        <v>5455471.744869234</v>
      </c>
      <c r="V138" s="76">
        <v>4751544.0095227947</v>
      </c>
      <c r="W138" s="76">
        <v>4459222.2908225078</v>
      </c>
    </row>
    <row r="139" spans="1:23">
      <c r="A139" s="113" t="s">
        <v>116</v>
      </c>
      <c r="B139" s="113" t="s">
        <v>59</v>
      </c>
      <c r="C139" s="76">
        <v>1090680.2964194531</v>
      </c>
      <c r="D139" s="76">
        <v>1149842.2205665051</v>
      </c>
      <c r="E139" s="76">
        <v>970749.89798091922</v>
      </c>
      <c r="F139" s="76">
        <v>1426447.8514034019</v>
      </c>
      <c r="G139" s="76">
        <v>1548342.6326975271</v>
      </c>
      <c r="H139" s="76">
        <v>1451011.526881024</v>
      </c>
      <c r="I139" s="76">
        <v>1777429.2072036969</v>
      </c>
      <c r="J139" s="76">
        <v>1615459.810403117</v>
      </c>
      <c r="K139" s="76">
        <v>1541940.1116260339</v>
      </c>
      <c r="L139" s="76">
        <v>2427323.9633856332</v>
      </c>
      <c r="M139" s="76">
        <v>1784198.9652414101</v>
      </c>
      <c r="N139" s="76">
        <v>2067607.9872241679</v>
      </c>
      <c r="O139" s="76">
        <v>2149262.5959194228</v>
      </c>
      <c r="P139" s="76">
        <v>2051233.2090431191</v>
      </c>
      <c r="Q139" s="76">
        <v>1803789.322102627</v>
      </c>
      <c r="R139" s="76">
        <v>2239712.7601274252</v>
      </c>
      <c r="S139" s="76">
        <v>2086800.536550069</v>
      </c>
      <c r="T139" s="76">
        <v>2002964.7506411921</v>
      </c>
      <c r="U139" s="76">
        <v>2382974.7064944538</v>
      </c>
      <c r="V139" s="76">
        <v>2087764.874792103</v>
      </c>
      <c r="W139" s="76">
        <v>1990432.605936995</v>
      </c>
    </row>
    <row r="140" spans="1:23">
      <c r="A140" s="113" t="s">
        <v>116</v>
      </c>
      <c r="B140" s="113" t="s">
        <v>60</v>
      </c>
      <c r="C140" s="76">
        <v>4654117.1898575844</v>
      </c>
      <c r="D140" s="76">
        <v>4930800.9330718713</v>
      </c>
      <c r="E140" s="76">
        <v>4171066.106181785</v>
      </c>
      <c r="F140" s="76">
        <v>5122422.8145842655</v>
      </c>
      <c r="G140" s="76">
        <v>5418458.7275216654</v>
      </c>
      <c r="H140" s="76">
        <v>4853516.0070200767</v>
      </c>
      <c r="I140" s="76">
        <v>5727575.1220624484</v>
      </c>
      <c r="J140" s="76">
        <v>5067072.1308707912</v>
      </c>
      <c r="K140" s="76">
        <v>4660815.2927251915</v>
      </c>
      <c r="L140" s="76">
        <v>7162278.0529401209</v>
      </c>
      <c r="M140" s="76">
        <v>5181732.8435821813</v>
      </c>
      <c r="N140" s="76">
        <v>5900550.03570743</v>
      </c>
      <c r="O140" s="76">
        <v>5966431.130989586</v>
      </c>
      <c r="P140" s="76">
        <v>5633983.56798667</v>
      </c>
      <c r="Q140" s="76">
        <v>4883688.0486277426</v>
      </c>
      <c r="R140" s="76">
        <v>6086617.8853862286</v>
      </c>
      <c r="S140" s="76">
        <v>5666532.481506166</v>
      </c>
      <c r="T140" s="76">
        <v>5364208.4173913645</v>
      </c>
      <c r="U140" s="76">
        <v>6314061.8627711227</v>
      </c>
      <c r="V140" s="76">
        <v>5487263.7151017757</v>
      </c>
      <c r="W140" s="76">
        <v>5171813.6290304428</v>
      </c>
    </row>
    <row r="141" spans="1:23">
      <c r="A141" s="113" t="s">
        <v>116</v>
      </c>
      <c r="B141" s="113" t="s">
        <v>61</v>
      </c>
      <c r="C141" s="76">
        <v>4287374.3167778766</v>
      </c>
      <c r="D141" s="76">
        <v>4538348.3604878001</v>
      </c>
      <c r="E141" s="76">
        <v>3841988.365438425</v>
      </c>
      <c r="F141" s="76">
        <v>5236247.3275700863</v>
      </c>
      <c r="G141" s="76">
        <v>5575505.663484537</v>
      </c>
      <c r="H141" s="76">
        <v>5128257.6960931979</v>
      </c>
      <c r="I141" s="76">
        <v>6169417.4098108197</v>
      </c>
      <c r="J141" s="76">
        <v>5480354.3966250112</v>
      </c>
      <c r="K141" s="76">
        <v>5154430.387115797</v>
      </c>
      <c r="L141" s="76">
        <v>7974261.4270102363</v>
      </c>
      <c r="M141" s="76">
        <v>5800868.1293832697</v>
      </c>
      <c r="N141" s="76">
        <v>6612932.0544062834</v>
      </c>
      <c r="O141" s="76">
        <v>6772531.6190755507</v>
      </c>
      <c r="P141" s="76">
        <v>6390295.8301608814</v>
      </c>
      <c r="Q141" s="76">
        <v>5581770.2822131095</v>
      </c>
      <c r="R141" s="76">
        <v>6693720.481709131</v>
      </c>
      <c r="S141" s="76">
        <v>6187453.6036785347</v>
      </c>
      <c r="T141" s="76">
        <v>5888009.9961616239</v>
      </c>
      <c r="U141" s="76">
        <v>6955241.1625868566</v>
      </c>
      <c r="V141" s="76">
        <v>6058831.6485956283</v>
      </c>
      <c r="W141" s="76">
        <v>5737585.5982257472</v>
      </c>
    </row>
    <row r="142" spans="1:23">
      <c r="A142" s="113" t="s">
        <v>116</v>
      </c>
      <c r="B142" s="113" t="s">
        <v>62</v>
      </c>
      <c r="C142" s="76">
        <v>265126.32350953622</v>
      </c>
      <c r="D142" s="76">
        <v>283600.92100752669</v>
      </c>
      <c r="E142" s="76">
        <v>238875.1699815199</v>
      </c>
      <c r="F142" s="76">
        <v>267251.67427206179</v>
      </c>
      <c r="G142" s="76">
        <v>282095.05625802779</v>
      </c>
      <c r="H142" s="76">
        <v>249842.43085492679</v>
      </c>
      <c r="I142" s="76">
        <v>296500.93647395831</v>
      </c>
      <c r="J142" s="76">
        <v>253505.48476584791</v>
      </c>
      <c r="K142" s="76">
        <v>233024.41225652659</v>
      </c>
      <c r="L142" s="76">
        <v>360150.35931416071</v>
      </c>
      <c r="M142" s="76">
        <v>263773.7497236887</v>
      </c>
      <c r="N142" s="76">
        <v>297317.98263097962</v>
      </c>
      <c r="O142" s="76">
        <v>291276.90988302312</v>
      </c>
      <c r="P142" s="76">
        <v>273558.65730767208</v>
      </c>
      <c r="Q142" s="76">
        <v>239066.52818722979</v>
      </c>
      <c r="R142" s="76">
        <v>268166.9612285741</v>
      </c>
      <c r="S142" s="76">
        <v>249444.73063173291</v>
      </c>
      <c r="T142" s="76">
        <v>232827.07406968041</v>
      </c>
      <c r="U142" s="76">
        <v>273238.47507292248</v>
      </c>
      <c r="V142" s="76">
        <v>237535.86589538699</v>
      </c>
      <c r="W142" s="76">
        <v>220180.84011073751</v>
      </c>
    </row>
    <row r="143" spans="1:23">
      <c r="A143" s="113" t="s">
        <v>116</v>
      </c>
      <c r="B143" s="113" t="s">
        <v>63</v>
      </c>
      <c r="C143" s="76">
        <v>1898966.37555358</v>
      </c>
      <c r="D143" s="76">
        <v>2008963.6150337521</v>
      </c>
      <c r="E143" s="76">
        <v>1698660.103048424</v>
      </c>
      <c r="F143" s="76">
        <v>2364827.3255664292</v>
      </c>
      <c r="G143" s="76">
        <v>2567055.1990960538</v>
      </c>
      <c r="H143" s="76">
        <v>2407778.1008750671</v>
      </c>
      <c r="I143" s="76">
        <v>2968614.3791694399</v>
      </c>
      <c r="J143" s="76">
        <v>2664885.0962340292</v>
      </c>
      <c r="K143" s="76">
        <v>2550916.8671910162</v>
      </c>
      <c r="L143" s="76">
        <v>4032442.07046748</v>
      </c>
      <c r="M143" s="76">
        <v>2980733.5397214</v>
      </c>
      <c r="N143" s="76">
        <v>3443298.237480097</v>
      </c>
      <c r="O143" s="76">
        <v>3570487.5046722228</v>
      </c>
      <c r="P143" s="76">
        <v>3405312.6233090661</v>
      </c>
      <c r="Q143" s="76">
        <v>3014256.1987392451</v>
      </c>
      <c r="R143" s="76">
        <v>3538205.8899721391</v>
      </c>
      <c r="S143" s="76">
        <v>3303317.378652642</v>
      </c>
      <c r="T143" s="76">
        <v>3166630.7687216541</v>
      </c>
      <c r="U143" s="76">
        <v>3776431.7260956438</v>
      </c>
      <c r="V143" s="76">
        <v>3314107.627160294</v>
      </c>
      <c r="W143" s="76">
        <v>3149918.2499590609</v>
      </c>
    </row>
    <row r="144" spans="1:23">
      <c r="A144" s="113" t="s">
        <v>116</v>
      </c>
      <c r="B144" s="113" t="s">
        <v>6</v>
      </c>
      <c r="C144" s="77">
        <v>142162913.2039482</v>
      </c>
      <c r="D144" s="77">
        <v>150607244.43255299</v>
      </c>
      <c r="E144" s="77">
        <v>127641478.81599</v>
      </c>
      <c r="F144" s="77">
        <v>160768360.23267141</v>
      </c>
      <c r="G144" s="77">
        <v>170052462.3583056</v>
      </c>
      <c r="H144" s="77">
        <v>155030262.16584101</v>
      </c>
      <c r="I144" s="77">
        <v>185610399.1151796</v>
      </c>
      <c r="J144" s="77">
        <v>164112838.4216201</v>
      </c>
      <c r="K144" s="77">
        <v>153378351.69420069</v>
      </c>
      <c r="L144" s="77">
        <v>236852043.74237099</v>
      </c>
      <c r="M144" s="77">
        <v>172657989.95798501</v>
      </c>
      <c r="N144" s="77">
        <v>196798457.54722211</v>
      </c>
      <c r="O144" s="77">
        <v>200694181.51540309</v>
      </c>
      <c r="P144" s="77">
        <v>189534868.4641315</v>
      </c>
      <c r="Q144" s="77">
        <v>165717867.26175079</v>
      </c>
      <c r="R144" s="77">
        <v>198688972.6740908</v>
      </c>
      <c r="S144" s="77">
        <v>184256425.51257759</v>
      </c>
      <c r="T144" s="77">
        <v>175410922.4941617</v>
      </c>
      <c r="U144" s="77">
        <v>207483631.60191011</v>
      </c>
      <c r="V144" s="77">
        <v>180807255.79569459</v>
      </c>
      <c r="W144" s="77">
        <v>171065342.6963214</v>
      </c>
    </row>
    <row r="145" spans="1:23">
      <c r="A145" s="113" t="s">
        <v>117</v>
      </c>
      <c r="B145" s="113" t="s">
        <v>42</v>
      </c>
      <c r="C145" s="111">
        <v>154615.4531087387</v>
      </c>
      <c r="D145" s="111">
        <v>99078.122032989035</v>
      </c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</row>
    <row r="146" spans="1:23">
      <c r="A146" s="113" t="s">
        <v>117</v>
      </c>
      <c r="B146" s="113" t="s">
        <v>43</v>
      </c>
      <c r="C146" s="111">
        <v>369134.36415023549</v>
      </c>
      <c r="D146" s="111">
        <v>236542.58900063179</v>
      </c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</row>
    <row r="147" spans="1:23">
      <c r="A147" s="113" t="s">
        <v>117</v>
      </c>
      <c r="B147" s="113" t="s">
        <v>44</v>
      </c>
      <c r="C147" s="111">
        <v>631461.98800748494</v>
      </c>
      <c r="D147" s="111">
        <v>404643.04601558222</v>
      </c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</row>
    <row r="148" spans="1:23">
      <c r="A148" s="113" t="s">
        <v>117</v>
      </c>
      <c r="B148" s="113" t="s">
        <v>45</v>
      </c>
      <c r="C148" s="111">
        <v>1756469.214240642</v>
      </c>
      <c r="D148" s="111">
        <v>1125551.603392008</v>
      </c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</row>
    <row r="149" spans="1:23">
      <c r="A149" s="113" t="s">
        <v>117</v>
      </c>
      <c r="B149" s="113" t="s">
        <v>46</v>
      </c>
      <c r="C149" s="111">
        <v>2131717.596780011</v>
      </c>
      <c r="D149" s="111">
        <v>1366012.076717207</v>
      </c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</row>
    <row r="150" spans="1:23">
      <c r="A150" s="113" t="s">
        <v>117</v>
      </c>
      <c r="B150" s="113" t="s">
        <v>47</v>
      </c>
      <c r="C150" s="111">
        <v>4055551.8945845002</v>
      </c>
      <c r="D150" s="111">
        <v>2598811.809840065</v>
      </c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</row>
    <row r="151" spans="1:23">
      <c r="A151" s="113" t="s">
        <v>117</v>
      </c>
      <c r="B151" s="113" t="s">
        <v>48</v>
      </c>
      <c r="C151" s="111">
        <v>100241.5208060969</v>
      </c>
      <c r="D151" s="111">
        <v>64235.116422768129</v>
      </c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</row>
    <row r="152" spans="1:23">
      <c r="A152" s="113" t="s">
        <v>117</v>
      </c>
      <c r="B152" s="113" t="s">
        <v>49</v>
      </c>
      <c r="C152" s="111">
        <v>627680.20239101897</v>
      </c>
      <c r="D152" s="111">
        <v>402219.66459233413</v>
      </c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</row>
    <row r="153" spans="1:23">
      <c r="A153" s="113" t="s">
        <v>117</v>
      </c>
      <c r="B153" s="113" t="s">
        <v>50</v>
      </c>
      <c r="C153" s="111">
        <v>1154964.211255928</v>
      </c>
      <c r="D153" s="111">
        <v>740105.09794303484</v>
      </c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</row>
    <row r="154" spans="1:23">
      <c r="A154" s="113" t="s">
        <v>117</v>
      </c>
      <c r="B154" s="113" t="s">
        <v>51</v>
      </c>
      <c r="C154" s="111">
        <v>1380266.6501172001</v>
      </c>
      <c r="D154" s="111">
        <v>884479.6871771916</v>
      </c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</row>
    <row r="155" spans="1:23">
      <c r="A155" s="113" t="s">
        <v>117</v>
      </c>
      <c r="B155" s="113" t="s">
        <v>52</v>
      </c>
      <c r="C155" s="111">
        <v>2311339.9967316729</v>
      </c>
      <c r="D155" s="111">
        <v>1481114.737573189</v>
      </c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</row>
    <row r="156" spans="1:23">
      <c r="A156" s="113" t="s">
        <v>117</v>
      </c>
      <c r="B156" s="113" t="s">
        <v>53</v>
      </c>
      <c r="C156" s="111">
        <v>140092.5835333764</v>
      </c>
      <c r="D156" s="111">
        <v>89771.816517427302</v>
      </c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</row>
    <row r="157" spans="1:23">
      <c r="A157" s="113" t="s">
        <v>117</v>
      </c>
      <c r="B157" s="113" t="s">
        <v>54</v>
      </c>
      <c r="C157" s="111">
        <v>256826.54844062839</v>
      </c>
      <c r="D157" s="111">
        <v>164575.34868662991</v>
      </c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</row>
    <row r="158" spans="1:23">
      <c r="A158" s="113" t="s">
        <v>117</v>
      </c>
      <c r="B158" s="113" t="s">
        <v>55</v>
      </c>
      <c r="C158" s="111">
        <v>303471.14602913242</v>
      </c>
      <c r="D158" s="111">
        <v>194465.36963300491</v>
      </c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</row>
    <row r="159" spans="1:23">
      <c r="A159" s="113" t="s">
        <v>117</v>
      </c>
      <c r="B159" s="113" t="s">
        <v>56</v>
      </c>
      <c r="C159" s="111">
        <v>501152.76744948962</v>
      </c>
      <c r="D159" s="111">
        <v>321140.44264133368</v>
      </c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</row>
    <row r="160" spans="1:23">
      <c r="A160" s="113" t="s">
        <v>117</v>
      </c>
      <c r="B160" s="113" t="s">
        <v>57</v>
      </c>
      <c r="C160" s="111">
        <v>900662.71088234405</v>
      </c>
      <c r="D160" s="111">
        <v>577147.80887137656</v>
      </c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</row>
    <row r="161" spans="1:23">
      <c r="A161" s="113" t="s">
        <v>117</v>
      </c>
      <c r="B161" s="113" t="s">
        <v>58</v>
      </c>
      <c r="C161" s="111">
        <v>518936.24366250349</v>
      </c>
      <c r="D161" s="111">
        <v>332536.15627135849</v>
      </c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</row>
    <row r="162" spans="1:23">
      <c r="A162" s="113" t="s">
        <v>117</v>
      </c>
      <c r="B162" s="113" t="s">
        <v>59</v>
      </c>
      <c r="C162" s="111">
        <v>225569.2054224569</v>
      </c>
      <c r="D162" s="111">
        <v>144545.53417770521</v>
      </c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</row>
    <row r="163" spans="1:23">
      <c r="A163" s="113" t="s">
        <v>117</v>
      </c>
      <c r="B163" s="113" t="s">
        <v>60</v>
      </c>
      <c r="C163" s="111">
        <v>550742.44434177142</v>
      </c>
      <c r="D163" s="111">
        <v>352917.68068528618</v>
      </c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</row>
    <row r="164" spans="1:23">
      <c r="A164" s="113" t="s">
        <v>117</v>
      </c>
      <c r="B164" s="113" t="s">
        <v>61</v>
      </c>
      <c r="C164" s="111">
        <v>631452.20884935453</v>
      </c>
      <c r="D164" s="111">
        <v>404636.77949691837</v>
      </c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</row>
    <row r="165" spans="1:23">
      <c r="A165" s="113" t="s">
        <v>117</v>
      </c>
      <c r="B165" s="113" t="s">
        <v>62</v>
      </c>
      <c r="C165" s="111">
        <v>34557.104864904708</v>
      </c>
      <c r="D165" s="111">
        <v>22144.313418037738</v>
      </c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</row>
    <row r="166" spans="1:23">
      <c r="A166" s="113" t="s">
        <v>117</v>
      </c>
      <c r="B166" s="113" t="s">
        <v>63</v>
      </c>
      <c r="C166" s="111">
        <v>387905.21707778069</v>
      </c>
      <c r="D166" s="111">
        <v>248571.01707573931</v>
      </c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</row>
    <row r="167" spans="1:23">
      <c r="A167" s="113" t="s">
        <v>117</v>
      </c>
      <c r="B167" s="113" t="s">
        <v>6</v>
      </c>
      <c r="C167" s="115">
        <v>19124811.27272727</v>
      </c>
      <c r="D167" s="115">
        <v>12255245.81818182</v>
      </c>
      <c r="E167" s="115">
        <v>0</v>
      </c>
      <c r="F167" s="115">
        <v>0</v>
      </c>
      <c r="G167" s="115">
        <v>0</v>
      </c>
      <c r="H167" s="115">
        <v>0</v>
      </c>
      <c r="I167" s="115">
        <v>0</v>
      </c>
      <c r="J167" s="115">
        <v>0</v>
      </c>
      <c r="K167" s="115">
        <v>0</v>
      </c>
      <c r="L167" s="115">
        <v>0</v>
      </c>
      <c r="M167" s="115">
        <v>0</v>
      </c>
      <c r="N167" s="115">
        <v>0</v>
      </c>
      <c r="O167" s="115">
        <v>0</v>
      </c>
      <c r="P167" s="115">
        <v>0</v>
      </c>
      <c r="Q167" s="115">
        <v>0</v>
      </c>
      <c r="R167" s="115">
        <v>0</v>
      </c>
      <c r="S167" s="115">
        <v>0</v>
      </c>
      <c r="T167" s="115">
        <v>0</v>
      </c>
      <c r="U167" s="115">
        <v>0</v>
      </c>
      <c r="V167" s="115">
        <v>0</v>
      </c>
      <c r="W167" s="115">
        <v>0</v>
      </c>
    </row>
  </sheetData>
  <mergeCells count="4">
    <mergeCell ref="A1:J1"/>
    <mergeCell ref="A11:J11"/>
    <mergeCell ref="A42:J42"/>
    <mergeCell ref="A74:K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9F2B1"/>
  </sheetPr>
  <dimension ref="A1:W113"/>
  <sheetViews>
    <sheetView topLeftCell="A88" workbookViewId="0">
      <selection activeCell="W113" sqref="C113:W113"/>
    </sheetView>
  </sheetViews>
  <sheetFormatPr baseColWidth="10" defaultRowHeight="16"/>
  <cols>
    <col min="1" max="1" width="21.6640625" style="94" customWidth="1"/>
    <col min="2" max="2" width="16.33203125" style="94" customWidth="1"/>
    <col min="3" max="4" width="15" style="94" bestFit="1" customWidth="1"/>
    <col min="5" max="6" width="15.83203125" style="94" bestFit="1" customWidth="1"/>
    <col min="7" max="11" width="15" style="94" bestFit="1" customWidth="1"/>
    <col min="12" max="12" width="18.1640625" style="94" customWidth="1"/>
    <col min="13" max="13" width="15.83203125" style="94" bestFit="1" customWidth="1"/>
    <col min="14" max="23" width="15" style="94" bestFit="1" customWidth="1"/>
    <col min="24" max="54" width="10.83203125" style="94" customWidth="1"/>
    <col min="55" max="16384" width="10.83203125" style="94"/>
  </cols>
  <sheetData>
    <row r="1" spans="1:22" ht="26" customHeight="1">
      <c r="A1" s="131" t="s">
        <v>118</v>
      </c>
      <c r="B1" s="132"/>
      <c r="C1" s="132"/>
      <c r="D1" s="132"/>
      <c r="E1" s="132"/>
      <c r="F1" s="132"/>
      <c r="G1" s="132"/>
      <c r="H1" s="132"/>
      <c r="I1" s="132"/>
      <c r="J1" s="132"/>
    </row>
    <row r="3" spans="1:22" ht="19" customHeight="1" thickBot="1">
      <c r="B3" s="4"/>
    </row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21</v>
      </c>
      <c r="E5" s="63">
        <f>SUM(B29:D29)</f>
        <v>-26484689.873610541</v>
      </c>
      <c r="F5" s="64">
        <f>SUM(B51:D51)</f>
        <v>-38190246.157471083</v>
      </c>
    </row>
    <row r="6" spans="1:22" ht="19" customHeight="1">
      <c r="B6" s="4"/>
      <c r="D6" s="20" t="s">
        <v>22</v>
      </c>
      <c r="E6" s="65">
        <f>SUM(E29:P29)</f>
        <v>-38316177.775714673</v>
      </c>
      <c r="F6" s="66">
        <f>SUM(E51:P51)</f>
        <v>-64378845.877599247</v>
      </c>
      <c r="K6" s="32"/>
      <c r="L6" s="32"/>
      <c r="M6" s="32"/>
    </row>
    <row r="7" spans="1:22" ht="17" customHeight="1" thickBot="1">
      <c r="D7" s="21" t="s">
        <v>93</v>
      </c>
      <c r="E7" s="67">
        <f>SUM(Q29:V29)</f>
        <v>0</v>
      </c>
      <c r="F7" s="68">
        <f>SUM(Q51:V51)</f>
        <v>-3628549.2471015733</v>
      </c>
    </row>
    <row r="8" spans="1:22" ht="20" customHeight="1" thickTop="1" thickBot="1">
      <c r="D8" s="22" t="s">
        <v>6</v>
      </c>
      <c r="E8" s="69">
        <f>SUM(E5:E7)</f>
        <v>-64800867.649325214</v>
      </c>
      <c r="F8" s="70">
        <f>SUM(F5:F7)</f>
        <v>-106197641.28217191</v>
      </c>
    </row>
    <row r="9" spans="1:22" ht="19" customHeight="1">
      <c r="B9" s="9"/>
    </row>
    <row r="10" spans="1:22" ht="17" customHeight="1"/>
    <row r="11" spans="1:22" ht="26" customHeight="1">
      <c r="A11" s="133" t="s">
        <v>94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30"/>
      <c r="L11" s="29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>
      <c r="M12" s="71"/>
    </row>
    <row r="13" spans="1:22">
      <c r="M13" s="71"/>
    </row>
    <row r="14" spans="1:22" ht="17" customHeight="1">
      <c r="M14" s="71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25">
        <v>44196</v>
      </c>
      <c r="K15" s="6">
        <v>44227</v>
      </c>
      <c r="L15" s="25">
        <v>44255</v>
      </c>
      <c r="M15" s="6">
        <v>44286</v>
      </c>
      <c r="N15" s="25">
        <v>44316</v>
      </c>
      <c r="O15" s="6">
        <v>44347</v>
      </c>
      <c r="P15" s="25">
        <v>44377</v>
      </c>
      <c r="Q15" s="6">
        <v>44408</v>
      </c>
      <c r="R15" s="25">
        <v>44439</v>
      </c>
      <c r="S15" s="6">
        <v>44469</v>
      </c>
      <c r="T15" s="25">
        <v>44500</v>
      </c>
      <c r="U15" s="6">
        <v>44530</v>
      </c>
      <c r="V15" s="25">
        <v>44561</v>
      </c>
    </row>
    <row r="16" spans="1:22">
      <c r="A16" s="7" t="s">
        <v>64</v>
      </c>
      <c r="B16" s="74">
        <f>'Sales Scenario Analysis'!C72-'Sales Scenario Analysis'!C58</f>
        <v>-193189.71297823923</v>
      </c>
      <c r="C16" s="74">
        <f>'Sales Scenario Analysis'!D72-'Sales Scenario Analysis'!D58</f>
        <v>-210343.68044278288</v>
      </c>
      <c r="D16" s="74">
        <f>'Sales Scenario Analysis'!E72-'Sales Scenario Analysis'!E58</f>
        <v>-255578.68083468452</v>
      </c>
      <c r="E16" s="74">
        <f>'Sales Scenario Analysis'!F72-'Sales Scenario Analysis'!F58</f>
        <v>-296199.52768399613</v>
      </c>
      <c r="F16" s="74">
        <f>'Sales Scenario Analysis'!G72-'Sales Scenario Analysis'!G58</f>
        <v>-280665.34901277116</v>
      </c>
      <c r="G16" s="74">
        <f>'Sales Scenario Analysis'!H72-'Sales Scenario Analysis'!H58</f>
        <v>-115795.20245167671</v>
      </c>
      <c r="H16" s="74">
        <f>'Sales Scenario Analysis'!I72-'Sales Scenario Analysis'!I58</f>
        <v>-55380.351355797262</v>
      </c>
      <c r="I16" s="74">
        <f>'Sales Scenario Analysis'!J72-'Sales Scenario Analysis'!J58</f>
        <v>-66803.789350032341</v>
      </c>
      <c r="J16" s="74">
        <f>'Sales Scenario Analysis'!K72-'Sales Scenario Analysis'!K58</f>
        <v>-57147.280390489614</v>
      </c>
      <c r="K16" s="74">
        <f>'Sales Scenario Analysis'!L72-'Sales Scenario Analysis'!L58</f>
        <v>-27169.384617657517</v>
      </c>
      <c r="L16" s="74">
        <f>'Sales Scenario Analysis'!M72-'Sales Scenario Analysis'!M58</f>
        <v>-33956.894145980477</v>
      </c>
      <c r="M16" s="74">
        <f>'Sales Scenario Analysis'!N72-'Sales Scenario Analysis'!N58</f>
        <v>-28636.178994415794</v>
      </c>
      <c r="N16" s="74">
        <f>'Sales Scenario Analysis'!O72-'Sales Scenario Analysis'!O58</f>
        <v>-16355.892090370646</v>
      </c>
      <c r="O16" s="74">
        <f>'Sales Scenario Analysis'!P72-'Sales Scenario Analysis'!P58</f>
        <v>-21118.764581929659</v>
      </c>
      <c r="P16" s="74">
        <f>'Sales Scenario Analysis'!Q72-'Sales Scenario Analysis'!Q58</f>
        <v>-27397.595806484343</v>
      </c>
      <c r="Q16" s="74">
        <f>'Sales Scenario Analysis'!R72-'Sales Scenario Analysis'!R58</f>
        <v>0</v>
      </c>
      <c r="R16" s="74">
        <f>'Sales Scenario Analysis'!S72-'Sales Scenario Analysis'!S58</f>
        <v>0</v>
      </c>
      <c r="S16" s="74">
        <f>'Sales Scenario Analysis'!T72-'Sales Scenario Analysis'!T58</f>
        <v>0</v>
      </c>
      <c r="T16" s="74">
        <f>'Sales Scenario Analysis'!U72-'Sales Scenario Analysis'!U58</f>
        <v>0</v>
      </c>
      <c r="U16" s="74">
        <f>'Sales Scenario Analysis'!V72-'Sales Scenario Analysis'!V58</f>
        <v>0</v>
      </c>
      <c r="V16" s="74">
        <f>'Sales Scenario Analysis'!W72-'Sales Scenario Analysis'!W58</f>
        <v>0</v>
      </c>
    </row>
    <row r="17" spans="1:22">
      <c r="A17" s="7" t="s">
        <v>65</v>
      </c>
      <c r="B17" s="74">
        <f>'Sales Scenario Analysis'!C73-'Sales Scenario Analysis'!C59</f>
        <v>-21793.130717193118</v>
      </c>
      <c r="C17" s="74">
        <f>'Sales Scenario Analysis'!D73-'Sales Scenario Analysis'!D59</f>
        <v>-34447.416424627867</v>
      </c>
      <c r="D17" s="74">
        <f>'Sales Scenario Analysis'!E73-'Sales Scenario Analysis'!E59</f>
        <v>-64205.080549749488</v>
      </c>
      <c r="E17" s="74">
        <f>'Sales Scenario Analysis'!F73-'Sales Scenario Analysis'!F59</f>
        <v>-113377.76393231365</v>
      </c>
      <c r="F17" s="74">
        <f>'Sales Scenario Analysis'!G73-'Sales Scenario Analysis'!G59</f>
        <v>-105499.82951122493</v>
      </c>
      <c r="G17" s="74">
        <f>'Sales Scenario Analysis'!H73-'Sales Scenario Analysis'!H59</f>
        <v>-14366.323497834375</v>
      </c>
      <c r="H17" s="74">
        <f>'Sales Scenario Analysis'!I73-'Sales Scenario Analysis'!I59</f>
        <v>-5630.0856559120803</v>
      </c>
      <c r="I17" s="74">
        <f>'Sales Scenario Analysis'!J73-'Sales Scenario Analysis'!J59</f>
        <v>-12278.62589878001</v>
      </c>
      <c r="J17" s="74">
        <f>'Sales Scenario Analysis'!K73-'Sales Scenario Analysis'!K59</f>
        <v>-5805.333799774191</v>
      </c>
      <c r="K17" s="74">
        <f>'Sales Scenario Analysis'!L73-'Sales Scenario Analysis'!L59</f>
        <v>-1754.7609064391145</v>
      </c>
      <c r="L17" s="74">
        <f>'Sales Scenario Analysis'!M73-'Sales Scenario Analysis'!M59</f>
        <v>-6355.0706673561945</v>
      </c>
      <c r="M17" s="74">
        <f>'Sales Scenario Analysis'!N73-'Sales Scenario Analysis'!N59</f>
        <v>-3309.7859572579473</v>
      </c>
      <c r="N17" s="74">
        <f>'Sales Scenario Analysis'!O73-'Sales Scenario Analysis'!O59</f>
        <v>-1718.577288348024</v>
      </c>
      <c r="O17" s="74">
        <f>'Sales Scenario Analysis'!P73-'Sales Scenario Analysis'!P59</f>
        <v>-4862.4718362735002</v>
      </c>
      <c r="P17" s="74">
        <f>'Sales Scenario Analysis'!Q73-'Sales Scenario Analysis'!Q59</f>
        <v>-8719.7140385469538</v>
      </c>
      <c r="Q17" s="74">
        <f>'Sales Scenario Analysis'!R73-'Sales Scenario Analysis'!R59</f>
        <v>0</v>
      </c>
      <c r="R17" s="74">
        <f>'Sales Scenario Analysis'!S73-'Sales Scenario Analysis'!S59</f>
        <v>0</v>
      </c>
      <c r="S17" s="74">
        <f>'Sales Scenario Analysis'!T73-'Sales Scenario Analysis'!T59</f>
        <v>0</v>
      </c>
      <c r="T17" s="74">
        <f>'Sales Scenario Analysis'!U73-'Sales Scenario Analysis'!U59</f>
        <v>0</v>
      </c>
      <c r="U17" s="74">
        <f>'Sales Scenario Analysis'!V73-'Sales Scenario Analysis'!V59</f>
        <v>0</v>
      </c>
      <c r="V17" s="74">
        <f>'Sales Scenario Analysis'!W73-'Sales Scenario Analysis'!W59</f>
        <v>0</v>
      </c>
    </row>
    <row r="18" spans="1:22">
      <c r="A18" s="7" t="s">
        <v>44</v>
      </c>
      <c r="B18" s="74">
        <f>'Sales Scenario Analysis'!C74-'Sales Scenario Analysis'!C60</f>
        <v>66439.146899870888</v>
      </c>
      <c r="C18" s="74">
        <f>'Sales Scenario Analysis'!D74-'Sales Scenario Analysis'!D60</f>
        <v>53188.844479440188</v>
      </c>
      <c r="D18" s="74">
        <f>'Sales Scenario Analysis'!E74-'Sales Scenario Analysis'!E60</f>
        <v>32250.215741245047</v>
      </c>
      <c r="E18" s="74">
        <f>'Sales Scenario Analysis'!F74-'Sales Scenario Analysis'!F60</f>
        <v>-24261.895332849512</v>
      </c>
      <c r="F18" s="74">
        <f>'Sales Scenario Analysis'!G74-'Sales Scenario Analysis'!G60</f>
        <v>-21194.6679452237</v>
      </c>
      <c r="G18" s="74">
        <f>'Sales Scenario Analysis'!H74-'Sales Scenario Analysis'!H60</f>
        <v>40874.204666515812</v>
      </c>
      <c r="H18" s="74">
        <f>'Sales Scenario Analysis'!I74-'Sales Scenario Analysis'!I60</f>
        <v>20832.689417641785</v>
      </c>
      <c r="I18" s="74">
        <f>'Sales Scenario Analysis'!J74-'Sales Scenario Analysis'!J60</f>
        <v>17042.046097536106</v>
      </c>
      <c r="J18" s="74">
        <f>'Sales Scenario Analysis'!K74-'Sales Scenario Analysis'!K60</f>
        <v>21729.16835651669</v>
      </c>
      <c r="K18" s="74">
        <f>'Sales Scenario Analysis'!L74-'Sales Scenario Analysis'!L60</f>
        <v>12210.802334131004</v>
      </c>
      <c r="L18" s="74">
        <f>'Sales Scenario Analysis'!M74-'Sales Scenario Analysis'!M60</f>
        <v>8453.0694493097253</v>
      </c>
      <c r="M18" s="74">
        <f>'Sales Scenario Analysis'!N74-'Sales Scenario Analysis'!N60</f>
        <v>11109.965736026381</v>
      </c>
      <c r="N18" s="74">
        <f>'Sales Scenario Analysis'!O74-'Sales Scenario Analysis'!O60</f>
        <v>7112.0790212018765</v>
      </c>
      <c r="O18" s="74">
        <f>'Sales Scenario Analysis'!P74-'Sales Scenario Analysis'!P60</f>
        <v>4990.0156701352971</v>
      </c>
      <c r="P18" s="74">
        <f>'Sales Scenario Analysis'!Q74-'Sales Scenario Analysis'!Q60</f>
        <v>2531.4899826110632</v>
      </c>
      <c r="Q18" s="74">
        <f>'Sales Scenario Analysis'!R74-'Sales Scenario Analysis'!R60</f>
        <v>0</v>
      </c>
      <c r="R18" s="74">
        <f>'Sales Scenario Analysis'!S74-'Sales Scenario Analysis'!S60</f>
        <v>0</v>
      </c>
      <c r="S18" s="74">
        <f>'Sales Scenario Analysis'!T74-'Sales Scenario Analysis'!T60</f>
        <v>0</v>
      </c>
      <c r="T18" s="74">
        <f>'Sales Scenario Analysis'!U74-'Sales Scenario Analysis'!U60</f>
        <v>0</v>
      </c>
      <c r="U18" s="74">
        <f>'Sales Scenario Analysis'!V74-'Sales Scenario Analysis'!V60</f>
        <v>0</v>
      </c>
      <c r="V18" s="74">
        <f>'Sales Scenario Analysis'!W74-'Sales Scenario Analysis'!W60</f>
        <v>0</v>
      </c>
    </row>
    <row r="19" spans="1:22">
      <c r="A19" s="7" t="s">
        <v>48</v>
      </c>
      <c r="B19" s="74">
        <f>'Sales Scenario Analysis'!C75-'Sales Scenario Analysis'!C61</f>
        <v>-230838.3638715946</v>
      </c>
      <c r="C19" s="74">
        <f>'Sales Scenario Analysis'!D75-'Sales Scenario Analysis'!D61</f>
        <v>-253584.33787663901</v>
      </c>
      <c r="D19" s="74">
        <f>'Sales Scenario Analysis'!E75-'Sales Scenario Analysis'!E61</f>
        <v>-321483.06708713801</v>
      </c>
      <c r="E19" s="74">
        <f>'Sales Scenario Analysis'!F75-'Sales Scenario Analysis'!F61</f>
        <v>-368179.9008731239</v>
      </c>
      <c r="F19" s="74">
        <f>'Sales Scenario Analysis'!G75-'Sales Scenario Analysis'!G61</f>
        <v>-347997.34200740594</v>
      </c>
      <c r="G19" s="74">
        <f>'Sales Scenario Analysis'!H75-'Sales Scenario Analysis'!H61</f>
        <v>-144967.50071707641</v>
      </c>
      <c r="H19" s="74">
        <f>'Sales Scenario Analysis'!I75-'Sales Scenario Analysis'!I61</f>
        <v>-88534.872880987066</v>
      </c>
      <c r="I19" s="74">
        <f>'Sales Scenario Analysis'!J75-'Sales Scenario Analysis'!J61</f>
        <v>-106314.51321084698</v>
      </c>
      <c r="J19" s="74">
        <f>'Sales Scenario Analysis'!K75-'Sales Scenario Analysis'!K61</f>
        <v>-88340.726366930117</v>
      </c>
      <c r="K19" s="74">
        <f>'Sales Scenario Analysis'!L75-'Sales Scenario Analysis'!L61</f>
        <v>-43696.872986723145</v>
      </c>
      <c r="L19" s="74">
        <f>'Sales Scenario Analysis'!M75-'Sales Scenario Analysis'!M61</f>
        <v>-53630.858163681638</v>
      </c>
      <c r="M19" s="74">
        <f>'Sales Scenario Analysis'!N75-'Sales Scenario Analysis'!N61</f>
        <v>-47921.696905794262</v>
      </c>
      <c r="N19" s="74">
        <f>'Sales Scenario Analysis'!O75-'Sales Scenario Analysis'!O61</f>
        <v>-23224.415275437699</v>
      </c>
      <c r="O19" s="74">
        <f>'Sales Scenario Analysis'!P75-'Sales Scenario Analysis'!P61</f>
        <v>-31215.039925879915</v>
      </c>
      <c r="P19" s="74">
        <f>'Sales Scenario Analysis'!Q75-'Sales Scenario Analysis'!Q61</f>
        <v>-40759.795456530061</v>
      </c>
      <c r="Q19" s="74">
        <f>'Sales Scenario Analysis'!R75-'Sales Scenario Analysis'!R61</f>
        <v>0</v>
      </c>
      <c r="R19" s="74">
        <f>'Sales Scenario Analysis'!S75-'Sales Scenario Analysis'!S61</f>
        <v>0</v>
      </c>
      <c r="S19" s="74">
        <f>'Sales Scenario Analysis'!T75-'Sales Scenario Analysis'!T61</f>
        <v>0</v>
      </c>
      <c r="T19" s="74">
        <f>'Sales Scenario Analysis'!U75-'Sales Scenario Analysis'!U61</f>
        <v>0</v>
      </c>
      <c r="U19" s="74">
        <f>'Sales Scenario Analysis'!V75-'Sales Scenario Analysis'!V61</f>
        <v>0</v>
      </c>
      <c r="V19" s="74">
        <f>'Sales Scenario Analysis'!W75-'Sales Scenario Analysis'!W61</f>
        <v>0</v>
      </c>
    </row>
    <row r="20" spans="1:22">
      <c r="A20" s="7" t="s">
        <v>66</v>
      </c>
      <c r="B20" s="74">
        <f>'Sales Scenario Analysis'!C76-'Sales Scenario Analysis'!C62</f>
        <v>-89350.574979566416</v>
      </c>
      <c r="C20" s="74">
        <f>'Sales Scenario Analysis'!D76-'Sales Scenario Analysis'!D62</f>
        <v>-99702.649875023519</v>
      </c>
      <c r="D20" s="74">
        <f>'Sales Scenario Analysis'!E76-'Sales Scenario Analysis'!E62</f>
        <v>-131808.16962367384</v>
      </c>
      <c r="E20" s="74">
        <f>'Sales Scenario Analysis'!F76-'Sales Scenario Analysis'!F62</f>
        <v>-190739.9272743332</v>
      </c>
      <c r="F20" s="74">
        <f>'Sales Scenario Analysis'!G76-'Sales Scenario Analysis'!G62</f>
        <v>-177718.64314229554</v>
      </c>
      <c r="G20" s="74">
        <f>'Sales Scenario Analysis'!H76-'Sales Scenario Analysis'!H62</f>
        <v>-60344.389971635333</v>
      </c>
      <c r="H20" s="74">
        <f>'Sales Scenario Analysis'!I76-'Sales Scenario Analysis'!I62</f>
        <v>-26648.662940859998</v>
      </c>
      <c r="I20" s="74">
        <f>'Sales Scenario Analysis'!J76-'Sales Scenario Analysis'!J62</f>
        <v>-34681.093332331511</v>
      </c>
      <c r="J20" s="74">
        <f>'Sales Scenario Analysis'!K76-'Sales Scenario Analysis'!K62</f>
        <v>-27347.951440286677</v>
      </c>
      <c r="K20" s="74">
        <f>'Sales Scenario Analysis'!L76-'Sales Scenario Analysis'!L62</f>
        <v>-13673.972904227179</v>
      </c>
      <c r="L20" s="74">
        <f>'Sales Scenario Analysis'!M76-'Sales Scenario Analysis'!M62</f>
        <v>-17896.207539447641</v>
      </c>
      <c r="M20" s="74">
        <f>'Sales Scenario Analysis'!N76-'Sales Scenario Analysis'!N62</f>
        <v>-15102.077657368383</v>
      </c>
      <c r="N20" s="74">
        <f>'Sales Scenario Analysis'!O76-'Sales Scenario Analysis'!O62</f>
        <v>-8549.5352226970135</v>
      </c>
      <c r="O20" s="74">
        <f>'Sales Scenario Analysis'!P76-'Sales Scenario Analysis'!P62</f>
        <v>-12478.780910965055</v>
      </c>
      <c r="P20" s="74">
        <f>'Sales Scenario Analysis'!Q76-'Sales Scenario Analysis'!Q62</f>
        <v>-17200.636373452959</v>
      </c>
      <c r="Q20" s="74">
        <f>'Sales Scenario Analysis'!R76-'Sales Scenario Analysis'!R62</f>
        <v>0</v>
      </c>
      <c r="R20" s="74">
        <f>'Sales Scenario Analysis'!S76-'Sales Scenario Analysis'!S62</f>
        <v>0</v>
      </c>
      <c r="S20" s="74">
        <f>'Sales Scenario Analysis'!T76-'Sales Scenario Analysis'!T62</f>
        <v>0</v>
      </c>
      <c r="T20" s="74">
        <f>'Sales Scenario Analysis'!U76-'Sales Scenario Analysis'!U62</f>
        <v>0</v>
      </c>
      <c r="U20" s="74">
        <f>'Sales Scenario Analysis'!V76-'Sales Scenario Analysis'!V62</f>
        <v>0</v>
      </c>
      <c r="V20" s="74">
        <f>'Sales Scenario Analysis'!W76-'Sales Scenario Analysis'!W62</f>
        <v>0</v>
      </c>
    </row>
    <row r="21" spans="1:22">
      <c r="A21" s="7" t="s">
        <v>53</v>
      </c>
      <c r="B21" s="74">
        <f>'Sales Scenario Analysis'!C77-'Sales Scenario Analysis'!C63</f>
        <v>-197063.71089904895</v>
      </c>
      <c r="C21" s="74">
        <f>'Sales Scenario Analysis'!D77-'Sales Scenario Analysis'!D63</f>
        <v>-206860.87190507131</v>
      </c>
      <c r="D21" s="74">
        <f>'Sales Scenario Analysis'!E77-'Sales Scenario Analysis'!E63</f>
        <v>-245228.56813198549</v>
      </c>
      <c r="E21" s="74">
        <f>'Sales Scenario Analysis'!F77-'Sales Scenario Analysis'!F63</f>
        <v>-301818.22912449413</v>
      </c>
      <c r="F21" s="74">
        <f>'Sales Scenario Analysis'!G77-'Sales Scenario Analysis'!G63</f>
        <v>-282730.10555170709</v>
      </c>
      <c r="G21" s="74">
        <f>'Sales Scenario Analysis'!H77-'Sales Scenario Analysis'!H63</f>
        <v>-131208.6857629813</v>
      </c>
      <c r="H21" s="74">
        <f>'Sales Scenario Analysis'!I77-'Sales Scenario Analysis'!I63</f>
        <v>-60048.127120524645</v>
      </c>
      <c r="I21" s="74">
        <f>'Sales Scenario Analysis'!J77-'Sales Scenario Analysis'!J63</f>
        <v>-70211.873088473105</v>
      </c>
      <c r="J21" s="74">
        <f>'Sales Scenario Analysis'!K77-'Sales Scenario Analysis'!K63</f>
        <v>-61629.068728600512</v>
      </c>
      <c r="K21" s="74">
        <f>'Sales Scenario Analysis'!L77-'Sales Scenario Analysis'!L63</f>
        <v>-32473.730786136468</v>
      </c>
      <c r="L21" s="74">
        <f>'Sales Scenario Analysis'!M77-'Sales Scenario Analysis'!M63</f>
        <v>-35380.868850621744</v>
      </c>
      <c r="M21" s="74">
        <f>'Sales Scenario Analysis'!N77-'Sales Scenario Analysis'!N63</f>
        <v>-33158.150402469561</v>
      </c>
      <c r="N21" s="74">
        <f>'Sales Scenario Analysis'!O77-'Sales Scenario Analysis'!O63</f>
        <v>-20143.411091173301</v>
      </c>
      <c r="O21" s="74">
        <f>'Sales Scenario Analysis'!P77-'Sales Scenario Analysis'!P63</f>
        <v>-25548.334795409814</v>
      </c>
      <c r="P21" s="74">
        <f>'Sales Scenario Analysis'!Q77-'Sales Scenario Analysis'!Q63</f>
        <v>-31828.53691971011</v>
      </c>
      <c r="Q21" s="74">
        <f>'Sales Scenario Analysis'!R77-'Sales Scenario Analysis'!R63</f>
        <v>0</v>
      </c>
      <c r="R21" s="74">
        <f>'Sales Scenario Analysis'!S77-'Sales Scenario Analysis'!S63</f>
        <v>0</v>
      </c>
      <c r="S21" s="74">
        <f>'Sales Scenario Analysis'!T77-'Sales Scenario Analysis'!T63</f>
        <v>0</v>
      </c>
      <c r="T21" s="74">
        <f>'Sales Scenario Analysis'!U77-'Sales Scenario Analysis'!U63</f>
        <v>0</v>
      </c>
      <c r="U21" s="74">
        <f>'Sales Scenario Analysis'!V77-'Sales Scenario Analysis'!V63</f>
        <v>0</v>
      </c>
      <c r="V21" s="74">
        <f>'Sales Scenario Analysis'!W77-'Sales Scenario Analysis'!W63</f>
        <v>0</v>
      </c>
    </row>
    <row r="22" spans="1:22">
      <c r="A22" s="7" t="s">
        <v>67</v>
      </c>
      <c r="B22" s="74">
        <f>'Sales Scenario Analysis'!C78-'Sales Scenario Analysis'!C64</f>
        <v>64223.0280936083</v>
      </c>
      <c r="C22" s="74">
        <f>'Sales Scenario Analysis'!D78-'Sales Scenario Analysis'!D64</f>
        <v>58365.550888071302</v>
      </c>
      <c r="D22" s="74">
        <f>'Sales Scenario Analysis'!E78-'Sales Scenario Analysis'!E64</f>
        <v>39017.697338883183</v>
      </c>
      <c r="E22" s="74">
        <f>'Sales Scenario Analysis'!F78-'Sales Scenario Analysis'!F64</f>
        <v>-32040.722704643704</v>
      </c>
      <c r="F22" s="74">
        <f>'Sales Scenario Analysis'!G78-'Sales Scenario Analysis'!G64</f>
        <v>-25572.580846530109</v>
      </c>
      <c r="G22" s="74">
        <f>'Sales Scenario Analysis'!H78-'Sales Scenario Analysis'!H64</f>
        <v>40129.806588539999</v>
      </c>
      <c r="H22" s="74">
        <f>'Sales Scenario Analysis'!I78-'Sales Scenario Analysis'!I64</f>
        <v>21410.620154149103</v>
      </c>
      <c r="I22" s="74">
        <f>'Sales Scenario Analysis'!J78-'Sales Scenario Analysis'!J64</f>
        <v>16512.551152329717</v>
      </c>
      <c r="J22" s="74">
        <f>'Sales Scenario Analysis'!K78-'Sales Scenario Analysis'!K64</f>
        <v>20474.968503254699</v>
      </c>
      <c r="K22" s="74">
        <f>'Sales Scenario Analysis'!L78-'Sales Scenario Analysis'!L64</f>
        <v>10600.744944101898</v>
      </c>
      <c r="L22" s="74">
        <f>'Sales Scenario Analysis'!M78-'Sales Scenario Analysis'!M64</f>
        <v>8144.3765930563968</v>
      </c>
      <c r="M22" s="74">
        <f>'Sales Scenario Analysis'!N78-'Sales Scenario Analysis'!N64</f>
        <v>9898.9886127474019</v>
      </c>
      <c r="N22" s="74">
        <f>'Sales Scenario Analysis'!O78-'Sales Scenario Analysis'!O64</f>
        <v>6067.4769899393141</v>
      </c>
      <c r="O22" s="74">
        <f>'Sales Scenario Analysis'!P78-'Sales Scenario Analysis'!P64</f>
        <v>4012.8988729031116</v>
      </c>
      <c r="P22" s="74">
        <f>'Sales Scenario Analysis'!Q78-'Sales Scenario Analysis'!Q64</f>
        <v>1322.0205754229391</v>
      </c>
      <c r="Q22" s="74">
        <f>'Sales Scenario Analysis'!R78-'Sales Scenario Analysis'!R64</f>
        <v>0</v>
      </c>
      <c r="R22" s="74">
        <f>'Sales Scenario Analysis'!S78-'Sales Scenario Analysis'!S64</f>
        <v>0</v>
      </c>
      <c r="S22" s="74">
        <f>'Sales Scenario Analysis'!T78-'Sales Scenario Analysis'!T64</f>
        <v>0</v>
      </c>
      <c r="T22" s="74">
        <f>'Sales Scenario Analysis'!U78-'Sales Scenario Analysis'!U64</f>
        <v>0</v>
      </c>
      <c r="U22" s="74">
        <f>'Sales Scenario Analysis'!V78-'Sales Scenario Analysis'!V64</f>
        <v>0</v>
      </c>
      <c r="V22" s="74">
        <f>'Sales Scenario Analysis'!W78-'Sales Scenario Analysis'!W64</f>
        <v>0</v>
      </c>
    </row>
    <row r="23" spans="1:22">
      <c r="A23" s="7" t="s">
        <v>68</v>
      </c>
      <c r="B23" s="74">
        <f>'Sales Scenario Analysis'!C79-'Sales Scenario Analysis'!C65</f>
        <v>63335.841080206679</v>
      </c>
      <c r="C23" s="74">
        <f>'Sales Scenario Analysis'!D79-'Sales Scenario Analysis'!D65</f>
        <v>54308.419823314485</v>
      </c>
      <c r="D23" s="74">
        <f>'Sales Scenario Analysis'!E79-'Sales Scenario Analysis'!E65</f>
        <v>34460.811649145457</v>
      </c>
      <c r="E23" s="74">
        <f>'Sales Scenario Analysis'!F79-'Sales Scenario Analysis'!F65</f>
        <v>-26858.586945311981</v>
      </c>
      <c r="F23" s="74">
        <f>'Sales Scenario Analysis'!G79-'Sales Scenario Analysis'!G65</f>
        <v>-21639.35544976544</v>
      </c>
      <c r="G23" s="74">
        <f>'Sales Scenario Analysis'!H79-'Sales Scenario Analysis'!H65</f>
        <v>38710.215265280101</v>
      </c>
      <c r="H23" s="74">
        <f>'Sales Scenario Analysis'!I79-'Sales Scenario Analysis'!I65</f>
        <v>20456.647427583812</v>
      </c>
      <c r="I23" s="74">
        <f>'Sales Scenario Analysis'!J79-'Sales Scenario Analysis'!J65</f>
        <v>16057.418197793479</v>
      </c>
      <c r="J23" s="74">
        <f>'Sales Scenario Analysis'!K79-'Sales Scenario Analysis'!K65</f>
        <v>20506.232175512414</v>
      </c>
      <c r="K23" s="74">
        <f>'Sales Scenario Analysis'!L79-'Sales Scenario Analysis'!L65</f>
        <v>11052.785904699587</v>
      </c>
      <c r="L23" s="74">
        <f>'Sales Scenario Analysis'!M79-'Sales Scenario Analysis'!M65</f>
        <v>7832.1147580585966</v>
      </c>
      <c r="M23" s="74">
        <f>'Sales Scenario Analysis'!N79-'Sales Scenario Analysis'!N65</f>
        <v>9921.6850696127804</v>
      </c>
      <c r="N23" s="74">
        <f>'Sales Scenario Analysis'!O79-'Sales Scenario Analysis'!O65</f>
        <v>6186.8504977843259</v>
      </c>
      <c r="O23" s="74">
        <f>'Sales Scenario Analysis'!P79-'Sales Scenario Analysis'!P65</f>
        <v>4032.9842567457963</v>
      </c>
      <c r="P23" s="74">
        <f>'Sales Scenario Analysis'!Q79-'Sales Scenario Analysis'!Q65</f>
        <v>1481.8767489011079</v>
      </c>
      <c r="Q23" s="74">
        <f>'Sales Scenario Analysis'!R79-'Sales Scenario Analysis'!R65</f>
        <v>0</v>
      </c>
      <c r="R23" s="74">
        <f>'Sales Scenario Analysis'!S79-'Sales Scenario Analysis'!S65</f>
        <v>0</v>
      </c>
      <c r="S23" s="74">
        <f>'Sales Scenario Analysis'!T79-'Sales Scenario Analysis'!T65</f>
        <v>0</v>
      </c>
      <c r="T23" s="74">
        <f>'Sales Scenario Analysis'!U79-'Sales Scenario Analysis'!U65</f>
        <v>0</v>
      </c>
      <c r="U23" s="74">
        <f>'Sales Scenario Analysis'!V79-'Sales Scenario Analysis'!V65</f>
        <v>0</v>
      </c>
      <c r="V23" s="74">
        <f>'Sales Scenario Analysis'!W79-'Sales Scenario Analysis'!W65</f>
        <v>0</v>
      </c>
    </row>
    <row r="24" spans="1:22">
      <c r="A24" s="7" t="s">
        <v>69</v>
      </c>
      <c r="B24" s="74">
        <f>'Sales Scenario Analysis'!C80-'Sales Scenario Analysis'!C66</f>
        <v>-1594108.312026504</v>
      </c>
      <c r="C24" s="74">
        <f>'Sales Scenario Analysis'!D80-'Sales Scenario Analysis'!D66</f>
        <v>-1687970.9152915049</v>
      </c>
      <c r="D24" s="74">
        <f>'Sales Scenario Analysis'!E80-'Sales Scenario Analysis'!E66</f>
        <v>-1906687.0278370169</v>
      </c>
      <c r="E24" s="74">
        <f>'Sales Scenario Analysis'!F80-'Sales Scenario Analysis'!F66</f>
        <v>-1583267.827763122</v>
      </c>
      <c r="F24" s="74">
        <f>'Sales Scenario Analysis'!G80-'Sales Scenario Analysis'!G66</f>
        <v>-1526793.3428528602</v>
      </c>
      <c r="G24" s="74">
        <f>'Sales Scenario Analysis'!H80-'Sales Scenario Analysis'!H66</f>
        <v>-892659.09398009395</v>
      </c>
      <c r="H24" s="74">
        <f>'Sales Scenario Analysis'!I80-'Sales Scenario Analysis'!I66</f>
        <v>-581736.54233954893</v>
      </c>
      <c r="I24" s="74">
        <f>'Sales Scenario Analysis'!J80-'Sales Scenario Analysis'!J66</f>
        <v>-645694.65387385804</v>
      </c>
      <c r="J24" s="74">
        <f>'Sales Scenario Analysis'!K80-'Sales Scenario Analysis'!K66</f>
        <v>-589422.54310579319</v>
      </c>
      <c r="K24" s="74">
        <f>'Sales Scenario Analysis'!L80-'Sales Scenario Analysis'!L66</f>
        <v>-285126.84563442785</v>
      </c>
      <c r="L24" s="74">
        <f>'Sales Scenario Analysis'!M80-'Sales Scenario Analysis'!M66</f>
        <v>-325550.77647508821</v>
      </c>
      <c r="M24" s="74">
        <f>'Sales Scenario Analysis'!N80-'Sales Scenario Analysis'!N66</f>
        <v>-296808.4623863264</v>
      </c>
      <c r="N24" s="74">
        <f>'Sales Scenario Analysis'!O80-'Sales Scenario Analysis'!O66</f>
        <v>-146222.78454915574</v>
      </c>
      <c r="O24" s="74">
        <f>'Sales Scenario Analysis'!P80-'Sales Scenario Analysis'!P66</f>
        <v>-169776.74282307876</v>
      </c>
      <c r="P24" s="74">
        <f>'Sales Scenario Analysis'!Q80-'Sales Scenario Analysis'!Q66</f>
        <v>-198565.56774990913</v>
      </c>
      <c r="Q24" s="74">
        <f>'Sales Scenario Analysis'!R80-'Sales Scenario Analysis'!R66</f>
        <v>0</v>
      </c>
      <c r="R24" s="74">
        <f>'Sales Scenario Analysis'!S80-'Sales Scenario Analysis'!S66</f>
        <v>0</v>
      </c>
      <c r="S24" s="74">
        <f>'Sales Scenario Analysis'!T80-'Sales Scenario Analysis'!T66</f>
        <v>0</v>
      </c>
      <c r="T24" s="74">
        <f>'Sales Scenario Analysis'!U80-'Sales Scenario Analysis'!U66</f>
        <v>0</v>
      </c>
      <c r="U24" s="74">
        <f>'Sales Scenario Analysis'!V80-'Sales Scenario Analysis'!V66</f>
        <v>0</v>
      </c>
      <c r="V24" s="74">
        <f>'Sales Scenario Analysis'!W80-'Sales Scenario Analysis'!W66</f>
        <v>0</v>
      </c>
    </row>
    <row r="25" spans="1:22">
      <c r="A25" s="7" t="s">
        <v>70</v>
      </c>
      <c r="B25" s="74">
        <f>'Sales Scenario Analysis'!C81-'Sales Scenario Analysis'!C67</f>
        <v>-327355.83765626769</v>
      </c>
      <c r="C25" s="74">
        <f>'Sales Scenario Analysis'!D81-'Sales Scenario Analysis'!D67</f>
        <v>-353206.55068184587</v>
      </c>
      <c r="D25" s="74">
        <f>'Sales Scenario Analysis'!E81-'Sales Scenario Analysis'!E67</f>
        <v>-411811.12176450621</v>
      </c>
      <c r="E25" s="74">
        <f>'Sales Scenario Analysis'!F81-'Sales Scenario Analysis'!F67</f>
        <v>-422161.64657091093</v>
      </c>
      <c r="F25" s="74">
        <f>'Sales Scenario Analysis'!G81-'Sales Scenario Analysis'!G67</f>
        <v>-402412.1550773182</v>
      </c>
      <c r="G25" s="74">
        <f>'Sales Scenario Analysis'!H81-'Sales Scenario Analysis'!H67</f>
        <v>-197888.85666167678</v>
      </c>
      <c r="H25" s="74">
        <f>'Sales Scenario Analysis'!I81-'Sales Scenario Analysis'!I67</f>
        <v>-95848.238341749995</v>
      </c>
      <c r="I25" s="74">
        <f>'Sales Scenario Analysis'!J81-'Sales Scenario Analysis'!J67</f>
        <v>-111464.361408022</v>
      </c>
      <c r="J25" s="74">
        <f>'Sales Scenario Analysis'!K81-'Sales Scenario Analysis'!K67</f>
        <v>-99061.910821823636</v>
      </c>
      <c r="K25" s="74">
        <f>'Sales Scenario Analysis'!L81-'Sales Scenario Analysis'!L67</f>
        <v>-47693.447890018811</v>
      </c>
      <c r="L25" s="74">
        <f>'Sales Scenario Analysis'!M81-'Sales Scenario Analysis'!M67</f>
        <v>-56588.050978199113</v>
      </c>
      <c r="M25" s="74">
        <f>'Sales Scenario Analysis'!N81-'Sales Scenario Analysis'!N67</f>
        <v>-49483.384759358014</v>
      </c>
      <c r="N25" s="74">
        <f>'Sales Scenario Analysis'!O81-'Sales Scenario Analysis'!O67</f>
        <v>-29064.942866552039</v>
      </c>
      <c r="O25" s="74">
        <f>'Sales Scenario Analysis'!P81-'Sales Scenario Analysis'!P67</f>
        <v>-35568.622255078983</v>
      </c>
      <c r="P25" s="74">
        <f>'Sales Scenario Analysis'!Q81-'Sales Scenario Analysis'!Q67</f>
        <v>-43595.037009963999</v>
      </c>
      <c r="Q25" s="74">
        <f>'Sales Scenario Analysis'!R81-'Sales Scenario Analysis'!R67</f>
        <v>0</v>
      </c>
      <c r="R25" s="74">
        <f>'Sales Scenario Analysis'!S81-'Sales Scenario Analysis'!S67</f>
        <v>0</v>
      </c>
      <c r="S25" s="74">
        <f>'Sales Scenario Analysis'!T81-'Sales Scenario Analysis'!T67</f>
        <v>0</v>
      </c>
      <c r="T25" s="74">
        <f>'Sales Scenario Analysis'!U81-'Sales Scenario Analysis'!U67</f>
        <v>0</v>
      </c>
      <c r="U25" s="74">
        <f>'Sales Scenario Analysis'!V81-'Sales Scenario Analysis'!V67</f>
        <v>0</v>
      </c>
      <c r="V25" s="74">
        <f>'Sales Scenario Analysis'!W81-'Sales Scenario Analysis'!W67</f>
        <v>0</v>
      </c>
    </row>
    <row r="26" spans="1:22">
      <c r="A26" s="7" t="s">
        <v>71</v>
      </c>
      <c r="B26" s="74">
        <f>'Sales Scenario Analysis'!C82-'Sales Scenario Analysis'!C68</f>
        <v>-551374.81959030591</v>
      </c>
      <c r="C26" s="74">
        <f>'Sales Scenario Analysis'!D82-'Sales Scenario Analysis'!D68</f>
        <v>-579476.45044209203</v>
      </c>
      <c r="D26" s="74">
        <f>'Sales Scenario Analysis'!E82-'Sales Scenario Analysis'!E68</f>
        <v>-661593.78255833383</v>
      </c>
      <c r="E26" s="74">
        <f>'Sales Scenario Analysis'!F82-'Sales Scenario Analysis'!F68</f>
        <v>-678006.96681334684</v>
      </c>
      <c r="F26" s="74">
        <f>'Sales Scenario Analysis'!G82-'Sales Scenario Analysis'!G68</f>
        <v>-649391.36743746698</v>
      </c>
      <c r="G26" s="74">
        <f>'Sales Scenario Analysis'!H82-'Sales Scenario Analysis'!H68</f>
        <v>-364336.58846425102</v>
      </c>
      <c r="H26" s="74">
        <f>'Sales Scenario Analysis'!I82-'Sales Scenario Analysis'!I68</f>
        <v>-173827.51355332416</v>
      </c>
      <c r="I26" s="74">
        <f>'Sales Scenario Analysis'!J82-'Sales Scenario Analysis'!J68</f>
        <v>-192973.39299088088</v>
      </c>
      <c r="J26" s="74">
        <f>'Sales Scenario Analysis'!K82-'Sales Scenario Analysis'!K68</f>
        <v>-174893.93019274203</v>
      </c>
      <c r="K26" s="74">
        <f>'Sales Scenario Analysis'!L82-'Sales Scenario Analysis'!L68</f>
        <v>-87362.726499789162</v>
      </c>
      <c r="L26" s="74">
        <f>'Sales Scenario Analysis'!M82-'Sales Scenario Analysis'!M68</f>
        <v>-97270.148139813915</v>
      </c>
      <c r="M26" s="74">
        <f>'Sales Scenario Analysis'!N82-'Sales Scenario Analysis'!N68</f>
        <v>-91314.848990392871</v>
      </c>
      <c r="N26" s="74">
        <f>'Sales Scenario Analysis'!O82-'Sales Scenario Analysis'!O68</f>
        <v>-53764.77772936807</v>
      </c>
      <c r="O26" s="74">
        <f>'Sales Scenario Analysis'!P82-'Sales Scenario Analysis'!P68</f>
        <v>-63789.727712274063</v>
      </c>
      <c r="P26" s="74">
        <f>'Sales Scenario Analysis'!Q82-'Sales Scenario Analysis'!Q68</f>
        <v>-75507.525147395208</v>
      </c>
      <c r="Q26" s="74">
        <f>'Sales Scenario Analysis'!R82-'Sales Scenario Analysis'!R68</f>
        <v>0</v>
      </c>
      <c r="R26" s="74">
        <f>'Sales Scenario Analysis'!S82-'Sales Scenario Analysis'!S68</f>
        <v>0</v>
      </c>
      <c r="S26" s="74">
        <f>'Sales Scenario Analysis'!T82-'Sales Scenario Analysis'!T68</f>
        <v>0</v>
      </c>
      <c r="T26" s="74">
        <f>'Sales Scenario Analysis'!U82-'Sales Scenario Analysis'!U68</f>
        <v>0</v>
      </c>
      <c r="U26" s="74">
        <f>'Sales Scenario Analysis'!V82-'Sales Scenario Analysis'!V68</f>
        <v>0</v>
      </c>
      <c r="V26" s="74">
        <f>'Sales Scenario Analysis'!W82-'Sales Scenario Analysis'!W68</f>
        <v>0</v>
      </c>
    </row>
    <row r="27" spans="1:22">
      <c r="A27" s="7" t="s">
        <v>72</v>
      </c>
      <c r="B27" s="74">
        <f>'Sales Scenario Analysis'!C83-'Sales Scenario Analysis'!C69</f>
        <v>-4190841.1697824281</v>
      </c>
      <c r="C27" s="74">
        <f>'Sales Scenario Analysis'!D83-'Sales Scenario Analysis'!D69</f>
        <v>-4424108.8095548991</v>
      </c>
      <c r="D27" s="74">
        <f>'Sales Scenario Analysis'!E83-'Sales Scenario Analysis'!E69</f>
        <v>-4934444.7004777025</v>
      </c>
      <c r="E27" s="74">
        <f>'Sales Scenario Analysis'!F83-'Sales Scenario Analysis'!F69</f>
        <v>-3925190.9278554581</v>
      </c>
      <c r="F27" s="74">
        <f>'Sales Scenario Analysis'!G83-'Sales Scenario Analysis'!G69</f>
        <v>-3802426.716892004</v>
      </c>
      <c r="G27" s="74">
        <f>'Sales Scenario Analysis'!H83-'Sales Scenario Analysis'!H69</f>
        <v>-2425891.1320287865</v>
      </c>
      <c r="H27" s="74">
        <f>'Sales Scenario Analysis'!I83-'Sales Scenario Analysis'!I69</f>
        <v>-1574254.1550362939</v>
      </c>
      <c r="I27" s="74">
        <f>'Sales Scenario Analysis'!J83-'Sales Scenario Analysis'!J69</f>
        <v>-1699332.7226225864</v>
      </c>
      <c r="J27" s="74">
        <f>'Sales Scenario Analysis'!K83-'Sales Scenario Analysis'!K69</f>
        <v>-1555035.0106792552</v>
      </c>
      <c r="K27" s="74">
        <f>'Sales Scenario Analysis'!L83-'Sales Scenario Analysis'!L69</f>
        <v>-753542.12479837798</v>
      </c>
      <c r="L27" s="74">
        <f>'Sales Scenario Analysis'!M83-'Sales Scenario Analysis'!M69</f>
        <v>-856440.421896955</v>
      </c>
      <c r="M27" s="74">
        <f>'Sales Scenario Analysis'!N83-'Sales Scenario Analysis'!N69</f>
        <v>-794826.20134744979</v>
      </c>
      <c r="N27" s="74">
        <f>'Sales Scenario Analysis'!O83-'Sales Scenario Analysis'!O69</f>
        <v>-388876.68304764014</v>
      </c>
      <c r="O27" s="74">
        <f>'Sales Scenario Analysis'!P83-'Sales Scenario Analysis'!P69</f>
        <v>-445394.27044271678</v>
      </c>
      <c r="P27" s="74">
        <f>'Sales Scenario Analysis'!Q83-'Sales Scenario Analysis'!Q69</f>
        <v>-511307.77039825171</v>
      </c>
      <c r="Q27" s="74">
        <f>'Sales Scenario Analysis'!R83-'Sales Scenario Analysis'!R69</f>
        <v>0</v>
      </c>
      <c r="R27" s="74">
        <f>'Sales Scenario Analysis'!S83-'Sales Scenario Analysis'!S69</f>
        <v>0</v>
      </c>
      <c r="S27" s="74">
        <f>'Sales Scenario Analysis'!T83-'Sales Scenario Analysis'!T69</f>
        <v>0</v>
      </c>
      <c r="T27" s="74">
        <f>'Sales Scenario Analysis'!U83-'Sales Scenario Analysis'!U69</f>
        <v>0</v>
      </c>
      <c r="U27" s="74">
        <f>'Sales Scenario Analysis'!V83-'Sales Scenario Analysis'!V69</f>
        <v>0</v>
      </c>
      <c r="V27" s="74">
        <f>'Sales Scenario Analysis'!W83-'Sales Scenario Analysis'!W69</f>
        <v>0</v>
      </c>
    </row>
    <row r="28" spans="1:22" ht="16" customHeight="1" thickBot="1">
      <c r="A28" s="10" t="s">
        <v>73</v>
      </c>
      <c r="B28" s="75">
        <f>'Sales Scenario Analysis'!C84-'Sales Scenario Analysis'!C70</f>
        <v>-829789.33850547776</v>
      </c>
      <c r="C28" s="75">
        <f>'Sales Scenario Analysis'!D84-'Sales Scenario Analysis'!D70</f>
        <v>-898132.57150216587</v>
      </c>
      <c r="D28" s="75">
        <f>'Sales Scenario Analysis'!E84-'Sales Scenario Analysis'!E70</f>
        <v>-1043900.0057362599</v>
      </c>
      <c r="E28" s="75">
        <f>'Sales Scenario Analysis'!F84-'Sales Scenario Analysis'!F70</f>
        <v>-887963.36018626997</v>
      </c>
      <c r="F28" s="75">
        <f>'Sales Scenario Analysis'!G84-'Sales Scenario Analysis'!G70</f>
        <v>-859233.83748755371</v>
      </c>
      <c r="G28" s="75">
        <f>'Sales Scenario Analysis'!H84-'Sales Scenario Analysis'!H70</f>
        <v>-475767.61220468185</v>
      </c>
      <c r="H28" s="75">
        <f>'Sales Scenario Analysis'!I84-'Sales Scenario Analysis'!I70</f>
        <v>-309790.32456242992</v>
      </c>
      <c r="I28" s="75">
        <f>'Sales Scenario Analysis'!J84-'Sales Scenario Analysis'!J70</f>
        <v>-345299.4211799961</v>
      </c>
      <c r="J28" s="75">
        <f>'Sales Scenario Analysis'!K84-'Sales Scenario Analysis'!K70</f>
        <v>-306872.86388287391</v>
      </c>
      <c r="K28" s="75">
        <f>'Sales Scenario Analysis'!L84-'Sales Scenario Analysis'!L70</f>
        <v>-145104.59380598692</v>
      </c>
      <c r="L28" s="75">
        <f>'Sales Scenario Analysis'!M84-'Sales Scenario Analysis'!M70</f>
        <v>-173393.32320494205</v>
      </c>
      <c r="M28" s="75">
        <f>'Sales Scenario Analysis'!N84-'Sales Scenario Analysis'!N70</f>
        <v>-155481.17931378493</v>
      </c>
      <c r="N28" s="75">
        <f>'Sales Scenario Analysis'!O84-'Sales Scenario Analysis'!O70</f>
        <v>-76030.318374022841</v>
      </c>
      <c r="O28" s="75">
        <f>'Sales Scenario Analysis'!P84-'Sales Scenario Analysis'!P70</f>
        <v>-91051.648819491966</v>
      </c>
      <c r="P28" s="75">
        <f>'Sales Scenario Analysis'!Q84-'Sales Scenario Analysis'!Q70</f>
        <v>-109257.69942330709</v>
      </c>
      <c r="Q28" s="75">
        <f>'Sales Scenario Analysis'!R84-'Sales Scenario Analysis'!R70</f>
        <v>0</v>
      </c>
      <c r="R28" s="75">
        <f>'Sales Scenario Analysis'!S84-'Sales Scenario Analysis'!S70</f>
        <v>0</v>
      </c>
      <c r="S28" s="75">
        <f>'Sales Scenario Analysis'!T84-'Sales Scenario Analysis'!T70</f>
        <v>0</v>
      </c>
      <c r="T28" s="75">
        <f>'Sales Scenario Analysis'!U84-'Sales Scenario Analysis'!U70</f>
        <v>0</v>
      </c>
      <c r="U28" s="75">
        <f>'Sales Scenario Analysis'!V84-'Sales Scenario Analysis'!V70</f>
        <v>0</v>
      </c>
      <c r="V28" s="75">
        <f>'Sales Scenario Analysis'!W84-'Sales Scenario Analysis'!W70</f>
        <v>0</v>
      </c>
    </row>
    <row r="29" spans="1:22" ht="16" customHeight="1" thickTop="1">
      <c r="A29" s="7" t="s">
        <v>6</v>
      </c>
      <c r="B29" s="72">
        <f t="shared" ref="B29:V29" si="0">SUM(B16:B28)</f>
        <v>-8031706.9549329402</v>
      </c>
      <c r="C29" s="72">
        <f t="shared" si="0"/>
        <v>-8581971.438805826</v>
      </c>
      <c r="D29" s="72">
        <f t="shared" si="0"/>
        <v>-9871011.4798717778</v>
      </c>
      <c r="E29" s="72">
        <f t="shared" si="0"/>
        <v>-8850067.2830601726</v>
      </c>
      <c r="F29" s="72">
        <f t="shared" si="0"/>
        <v>-8503275.2932141274</v>
      </c>
      <c r="G29" s="72">
        <f t="shared" si="0"/>
        <v>-4703511.1592203584</v>
      </c>
      <c r="H29" s="72">
        <f t="shared" si="0"/>
        <v>-2908998.9167880532</v>
      </c>
      <c r="I29" s="72">
        <f t="shared" si="0"/>
        <v>-3235442.4315081481</v>
      </c>
      <c r="J29" s="72">
        <f t="shared" si="0"/>
        <v>-2902846.2503732853</v>
      </c>
      <c r="K29" s="72">
        <f t="shared" si="0"/>
        <v>-1403734.1276468516</v>
      </c>
      <c r="L29" s="72">
        <f t="shared" si="0"/>
        <v>-1632033.0592616613</v>
      </c>
      <c r="M29" s="72">
        <f t="shared" si="0"/>
        <v>-1485111.3272962314</v>
      </c>
      <c r="N29" s="72">
        <f t="shared" si="0"/>
        <v>-744584.93102583999</v>
      </c>
      <c r="O29" s="72">
        <f t="shared" si="0"/>
        <v>-887768.5053033143</v>
      </c>
      <c r="P29" s="72">
        <f t="shared" si="0"/>
        <v>-1058804.4910166166</v>
      </c>
      <c r="Q29" s="72">
        <f t="shared" si="0"/>
        <v>0</v>
      </c>
      <c r="R29" s="72">
        <f t="shared" si="0"/>
        <v>0</v>
      </c>
      <c r="S29" s="72">
        <f t="shared" si="0"/>
        <v>0</v>
      </c>
      <c r="T29" s="72">
        <f t="shared" si="0"/>
        <v>0</v>
      </c>
      <c r="U29" s="72">
        <f t="shared" si="0"/>
        <v>0</v>
      </c>
      <c r="V29" s="72">
        <f t="shared" si="0"/>
        <v>0</v>
      </c>
    </row>
    <row r="30" spans="1:22">
      <c r="A30" s="7" t="s">
        <v>110</v>
      </c>
      <c r="B30" s="72">
        <f>SUM($B$29:B29)</f>
        <v>-8031706.9549329402</v>
      </c>
      <c r="C30" s="72">
        <f>SUM($B$29:C29)</f>
        <v>-16613678.393738765</v>
      </c>
      <c r="D30" s="72">
        <f>SUM($B$29:D29)</f>
        <v>-26484689.873610541</v>
      </c>
      <c r="E30" s="72">
        <f>SUM($B$29:E29)</f>
        <v>-35334757.156670712</v>
      </c>
      <c r="F30" s="72">
        <f>SUM($B$29:F29)</f>
        <v>-43838032.449884839</v>
      </c>
      <c r="G30" s="72">
        <f>SUM($B$29:G29)</f>
        <v>-48541543.6091052</v>
      </c>
      <c r="H30" s="72">
        <f>SUM($B$29:H29)</f>
        <v>-51450542.525893256</v>
      </c>
      <c r="I30" s="72">
        <f>SUM($B$29:I29)</f>
        <v>-54685984.957401402</v>
      </c>
      <c r="J30" s="72">
        <f>SUM($B$29:J29)</f>
        <v>-57588831.207774684</v>
      </c>
      <c r="K30" s="72">
        <f>SUM($B$29:K29)</f>
        <v>-58992565.335421532</v>
      </c>
      <c r="L30" s="72">
        <f>SUM($B$29:L29)</f>
        <v>-60624598.394683197</v>
      </c>
      <c r="M30" s="72">
        <f>SUM($B$29:M29)</f>
        <v>-62109709.721979432</v>
      </c>
      <c r="N30" s="72">
        <f>SUM($B$29:N29)</f>
        <v>-62854294.653005272</v>
      </c>
      <c r="O30" s="72">
        <f>SUM($B$29:O29)</f>
        <v>-63742063.158308588</v>
      </c>
      <c r="P30" s="72">
        <f>SUM($B$29:P29)</f>
        <v>-64800867.649325207</v>
      </c>
      <c r="Q30" s="72">
        <f>SUM($B$29:Q29)</f>
        <v>-64800867.649325207</v>
      </c>
      <c r="R30" s="72">
        <f>SUM($B$29:R29)</f>
        <v>-64800867.649325207</v>
      </c>
      <c r="S30" s="72">
        <f>SUM($B$29:S29)</f>
        <v>-64800867.649325207</v>
      </c>
      <c r="T30" s="72">
        <f>SUM($B$29:T29)</f>
        <v>-64800867.649325207</v>
      </c>
      <c r="U30" s="72">
        <f>SUM($B$29:U29)</f>
        <v>-64800867.649325207</v>
      </c>
      <c r="V30" s="72">
        <f>SUM($B$29:V29)</f>
        <v>-64800867.649325207</v>
      </c>
    </row>
    <row r="31" spans="1:22">
      <c r="A31" s="7"/>
      <c r="B31" s="73"/>
      <c r="C31" s="73"/>
      <c r="D31" s="73"/>
      <c r="E31" s="73"/>
      <c r="F31" s="73"/>
      <c r="G31" s="73"/>
      <c r="H31" s="73"/>
      <c r="I31" s="73"/>
      <c r="J31" s="73"/>
    </row>
    <row r="32" spans="1:22" ht="17" customHeight="1">
      <c r="A32" s="7"/>
      <c r="B32" s="73"/>
      <c r="C32" s="73"/>
      <c r="D32" s="73"/>
      <c r="E32" s="73"/>
      <c r="F32" s="73"/>
      <c r="G32" s="73"/>
      <c r="H32" s="73"/>
      <c r="I32" s="73"/>
      <c r="J32" s="73"/>
    </row>
    <row r="33" spans="1:22" ht="26" customHeight="1">
      <c r="A33" s="133" t="s">
        <v>111</v>
      </c>
      <c r="B33" s="132"/>
      <c r="C33" s="132"/>
      <c r="D33" s="132"/>
      <c r="E33" s="132"/>
      <c r="F33" s="132"/>
      <c r="G33" s="132"/>
      <c r="H33" s="132"/>
      <c r="I33" s="132"/>
      <c r="J33" s="132"/>
      <c r="K33" s="30"/>
      <c r="L33" s="29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2">
      <c r="M34" s="71"/>
    </row>
    <row r="35" spans="1:22">
      <c r="M35" s="71"/>
    </row>
    <row r="36" spans="1:22" ht="17" customHeight="1">
      <c r="M36" s="71"/>
    </row>
    <row r="37" spans="1:22">
      <c r="A37" s="5"/>
      <c r="B37" s="6">
        <v>43951</v>
      </c>
      <c r="C37" s="6">
        <v>43982</v>
      </c>
      <c r="D37" s="6">
        <v>44012</v>
      </c>
      <c r="E37" s="6">
        <v>44043</v>
      </c>
      <c r="F37" s="6">
        <v>44074</v>
      </c>
      <c r="G37" s="6">
        <v>44104</v>
      </c>
      <c r="H37" s="6">
        <v>44135</v>
      </c>
      <c r="I37" s="6">
        <v>44165</v>
      </c>
      <c r="J37" s="6">
        <v>44196</v>
      </c>
      <c r="K37" s="6">
        <v>44227</v>
      </c>
      <c r="L37" s="6">
        <v>44255</v>
      </c>
      <c r="M37" s="6">
        <v>44286</v>
      </c>
      <c r="N37" s="6">
        <v>44316</v>
      </c>
      <c r="O37" s="6">
        <v>44347</v>
      </c>
      <c r="P37" s="6">
        <v>44377</v>
      </c>
      <c r="Q37" s="6">
        <v>44408</v>
      </c>
      <c r="R37" s="6">
        <v>44439</v>
      </c>
      <c r="S37" s="6">
        <v>44469</v>
      </c>
      <c r="T37" s="6">
        <v>44500</v>
      </c>
      <c r="U37" s="6">
        <v>44530</v>
      </c>
      <c r="V37" s="6">
        <v>44561</v>
      </c>
    </row>
    <row r="38" spans="1:22">
      <c r="A38" s="7" t="s">
        <v>64</v>
      </c>
      <c r="B38" s="74">
        <f>'Sales Scenario Analysis'!C86-'Sales Scenario Analysis'!C58</f>
        <v>-321982.85496373201</v>
      </c>
      <c r="C38" s="74">
        <f>'Sales Scenario Analysis'!D86-'Sales Scenario Analysis'!D58</f>
        <v>-350572.8007379715</v>
      </c>
      <c r="D38" s="74">
        <f>'Sales Scenario Analysis'!E86-'Sales Scenario Analysis'!E58</f>
        <v>-425964.46805780748</v>
      </c>
      <c r="E38" s="74">
        <f>'Sales Scenario Analysis'!F86-'Sales Scenario Analysis'!F58</f>
        <v>-444299.29152599396</v>
      </c>
      <c r="F38" s="74">
        <f>'Sales Scenario Analysis'!G86-'Sales Scenario Analysis'!G58</f>
        <v>-420998.02351915604</v>
      </c>
      <c r="G38" s="74">
        <f>'Sales Scenario Analysis'!H86-'Sales Scenario Analysis'!H58</f>
        <v>-173692.80367751518</v>
      </c>
      <c r="H38" s="74">
        <f>'Sales Scenario Analysis'!I86-'Sales Scenario Analysis'!I58</f>
        <v>-110760.70271159447</v>
      </c>
      <c r="I38" s="74">
        <f>'Sales Scenario Analysis'!J86-'Sales Scenario Analysis'!J58</f>
        <v>-133607.57870006468</v>
      </c>
      <c r="J38" s="74">
        <f>'Sales Scenario Analysis'!K86-'Sales Scenario Analysis'!K58</f>
        <v>-114294.56078097911</v>
      </c>
      <c r="K38" s="74">
        <f>'Sales Scenario Analysis'!L86-'Sales Scenario Analysis'!L58</f>
        <v>-54338.769235314918</v>
      </c>
      <c r="L38" s="74">
        <f>'Sales Scenario Analysis'!M86-'Sales Scenario Analysis'!M58</f>
        <v>-67913.788291960838</v>
      </c>
      <c r="M38" s="74">
        <f>'Sales Scenario Analysis'!N86-'Sales Scenario Analysis'!N58</f>
        <v>-57272.357988831587</v>
      </c>
      <c r="N38" s="74">
        <f>'Sales Scenario Analysis'!O86-'Sales Scenario Analysis'!O58</f>
        <v>-27259.820150617685</v>
      </c>
      <c r="O38" s="74">
        <f>'Sales Scenario Analysis'!P86-'Sales Scenario Analysis'!P58</f>
        <v>-35197.940969882766</v>
      </c>
      <c r="P38" s="74">
        <f>'Sales Scenario Analysis'!Q86-'Sales Scenario Analysis'!Q58</f>
        <v>-45662.659677473945</v>
      </c>
      <c r="Q38" s="74">
        <f>'Sales Scenario Analysis'!R86-'Sales Scenario Analysis'!R58</f>
        <v>-39478.034829258919</v>
      </c>
      <c r="R38" s="74">
        <f>'Sales Scenario Analysis'!S86-'Sales Scenario Analysis'!S58</f>
        <v>-41969.126619634917</v>
      </c>
      <c r="S38" s="74">
        <f>'Sales Scenario Analysis'!T86-'Sales Scenario Analysis'!T58</f>
        <v>-17158.858774318127</v>
      </c>
      <c r="T38" s="74">
        <f>'Sales Scenario Analysis'!U86-'Sales Scenario Analysis'!U58</f>
        <v>0</v>
      </c>
      <c r="U38" s="74">
        <f>'Sales Scenario Analysis'!V86-'Sales Scenario Analysis'!V58</f>
        <v>0</v>
      </c>
      <c r="V38" s="74">
        <f>'Sales Scenario Analysis'!W86-'Sales Scenario Analysis'!W58</f>
        <v>0</v>
      </c>
    </row>
    <row r="39" spans="1:22">
      <c r="A39" s="7" t="s">
        <v>65</v>
      </c>
      <c r="B39" s="74">
        <f>'Sales Scenario Analysis'!C87-'Sales Scenario Analysis'!C59</f>
        <v>-36321.884528655188</v>
      </c>
      <c r="C39" s="74">
        <f>'Sales Scenario Analysis'!D87-'Sales Scenario Analysis'!D59</f>
        <v>-57412.360707713138</v>
      </c>
      <c r="D39" s="74">
        <f>'Sales Scenario Analysis'!E87-'Sales Scenario Analysis'!E59</f>
        <v>-107008.4675829159</v>
      </c>
      <c r="E39" s="74">
        <f>'Sales Scenario Analysis'!F87-'Sales Scenario Analysis'!F59</f>
        <v>-170066.64589847048</v>
      </c>
      <c r="F39" s="74">
        <f>'Sales Scenario Analysis'!G87-'Sales Scenario Analysis'!G59</f>
        <v>-158249.74426683743</v>
      </c>
      <c r="G39" s="74">
        <f>'Sales Scenario Analysis'!H87-'Sales Scenario Analysis'!H59</f>
        <v>-21549.485246751567</v>
      </c>
      <c r="H39" s="74">
        <f>'Sales Scenario Analysis'!I87-'Sales Scenario Analysis'!I59</f>
        <v>-11260.171311824161</v>
      </c>
      <c r="I39" s="74">
        <f>'Sales Scenario Analysis'!J87-'Sales Scenario Analysis'!J59</f>
        <v>-24557.25179756002</v>
      </c>
      <c r="J39" s="74">
        <f>'Sales Scenario Analysis'!K87-'Sales Scenario Analysis'!K59</f>
        <v>-11610.667599548397</v>
      </c>
      <c r="K39" s="74">
        <f>'Sales Scenario Analysis'!L87-'Sales Scenario Analysis'!L59</f>
        <v>-3509.5218128782362</v>
      </c>
      <c r="L39" s="74">
        <f>'Sales Scenario Analysis'!M87-'Sales Scenario Analysis'!M59</f>
        <v>-12710.141334712491</v>
      </c>
      <c r="M39" s="74">
        <f>'Sales Scenario Analysis'!N87-'Sales Scenario Analysis'!N59</f>
        <v>-6619.5719145158946</v>
      </c>
      <c r="N39" s="74">
        <f>'Sales Scenario Analysis'!O87-'Sales Scenario Analysis'!O59</f>
        <v>-2864.29548058004</v>
      </c>
      <c r="O39" s="74">
        <f>'Sales Scenario Analysis'!P87-'Sales Scenario Analysis'!P59</f>
        <v>-8104.119727122481</v>
      </c>
      <c r="P39" s="74">
        <f>'Sales Scenario Analysis'!Q87-'Sales Scenario Analysis'!Q59</f>
        <v>-14532.856730911706</v>
      </c>
      <c r="Q39" s="74">
        <f>'Sales Scenario Analysis'!R87-'Sales Scenario Analysis'!R59</f>
        <v>-16001.634098491922</v>
      </c>
      <c r="R39" s="74">
        <f>'Sales Scenario Analysis'!S87-'Sales Scenario Analysis'!S59</f>
        <v>-17734.788719946286</v>
      </c>
      <c r="S39" s="74">
        <f>'Sales Scenario Analysis'!T87-'Sales Scenario Analysis'!T59</f>
        <v>-2897.1820347784378</v>
      </c>
      <c r="T39" s="74">
        <f>'Sales Scenario Analysis'!U87-'Sales Scenario Analysis'!U59</f>
        <v>0</v>
      </c>
      <c r="U39" s="74">
        <f>'Sales Scenario Analysis'!V87-'Sales Scenario Analysis'!V59</f>
        <v>0</v>
      </c>
      <c r="V39" s="74">
        <f>'Sales Scenario Analysis'!W87-'Sales Scenario Analysis'!W59</f>
        <v>0</v>
      </c>
    </row>
    <row r="40" spans="1:22">
      <c r="A40" s="7" t="s">
        <v>44</v>
      </c>
      <c r="B40" s="74">
        <f>'Sales Scenario Analysis'!C88-'Sales Scenario Analysis'!C60</f>
        <v>110731.91149978479</v>
      </c>
      <c r="C40" s="74">
        <f>'Sales Scenario Analysis'!D88-'Sales Scenario Analysis'!D60</f>
        <v>88648.074132400361</v>
      </c>
      <c r="D40" s="74">
        <f>'Sales Scenario Analysis'!E88-'Sales Scenario Analysis'!E60</f>
        <v>53750.359568741776</v>
      </c>
      <c r="E40" s="74">
        <f>'Sales Scenario Analysis'!F88-'Sales Scenario Analysis'!F60</f>
        <v>-36392.842999274289</v>
      </c>
      <c r="F40" s="74">
        <f>'Sales Scenario Analysis'!G88-'Sales Scenario Analysis'!G60</f>
        <v>-31792.001917835572</v>
      </c>
      <c r="G40" s="74">
        <f>'Sales Scenario Analysis'!H88-'Sales Scenario Analysis'!H60</f>
        <v>61311.306999773718</v>
      </c>
      <c r="H40" s="74">
        <f>'Sales Scenario Analysis'!I88-'Sales Scenario Analysis'!I60</f>
        <v>41665.378835283482</v>
      </c>
      <c r="I40" s="74">
        <f>'Sales Scenario Analysis'!J88-'Sales Scenario Analysis'!J60</f>
        <v>34084.092195072182</v>
      </c>
      <c r="J40" s="74">
        <f>'Sales Scenario Analysis'!K88-'Sales Scenario Analysis'!K60</f>
        <v>43458.336713033292</v>
      </c>
      <c r="K40" s="74">
        <f>'Sales Scenario Analysis'!L88-'Sales Scenario Analysis'!L60</f>
        <v>24421.604668262094</v>
      </c>
      <c r="L40" s="74">
        <f>'Sales Scenario Analysis'!M88-'Sales Scenario Analysis'!M60</f>
        <v>16906.138898619509</v>
      </c>
      <c r="M40" s="74">
        <f>'Sales Scenario Analysis'!N88-'Sales Scenario Analysis'!N60</f>
        <v>22219.931472052704</v>
      </c>
      <c r="N40" s="74">
        <f>'Sales Scenario Analysis'!O88-'Sales Scenario Analysis'!O60</f>
        <v>11853.4650353365</v>
      </c>
      <c r="O40" s="74">
        <f>'Sales Scenario Analysis'!P88-'Sales Scenario Analysis'!P60</f>
        <v>8316.6927835589158</v>
      </c>
      <c r="P40" s="74">
        <f>'Sales Scenario Analysis'!Q88-'Sales Scenario Analysis'!Q60</f>
        <v>4219.1499710184289</v>
      </c>
      <c r="Q40" s="74">
        <f>'Sales Scenario Analysis'!R88-'Sales Scenario Analysis'!R60</f>
        <v>-2056.8651484069269</v>
      </c>
      <c r="R40" s="74">
        <f>'Sales Scenario Analysis'!S88-'Sales Scenario Analysis'!S60</f>
        <v>-3393.9642622224055</v>
      </c>
      <c r="S40" s="74">
        <f>'Sales Scenario Analysis'!T88-'Sales Scenario Analysis'!T60</f>
        <v>6235.8011100638832</v>
      </c>
      <c r="T40" s="74">
        <f>'Sales Scenario Analysis'!U88-'Sales Scenario Analysis'!U60</f>
        <v>0</v>
      </c>
      <c r="U40" s="74">
        <f>'Sales Scenario Analysis'!V88-'Sales Scenario Analysis'!V60</f>
        <v>0</v>
      </c>
      <c r="V40" s="74">
        <f>'Sales Scenario Analysis'!W88-'Sales Scenario Analysis'!W60</f>
        <v>0</v>
      </c>
    </row>
    <row r="41" spans="1:22">
      <c r="A41" s="7" t="s">
        <v>48</v>
      </c>
      <c r="B41" s="74">
        <f>'Sales Scenario Analysis'!C89-'Sales Scenario Analysis'!C61</f>
        <v>-323173.70942023239</v>
      </c>
      <c r="C41" s="74">
        <f>'Sales Scenario Analysis'!D89-'Sales Scenario Analysis'!D61</f>
        <v>-355018.07302729459</v>
      </c>
      <c r="D41" s="74">
        <f>'Sales Scenario Analysis'!E89-'Sales Scenario Analysis'!E61</f>
        <v>-450076.29392199323</v>
      </c>
      <c r="E41" s="74">
        <f>'Sales Scenario Analysis'!F89-'Sales Scenario Analysis'!F61</f>
        <v>-613633.16812187305</v>
      </c>
      <c r="F41" s="74">
        <f>'Sales Scenario Analysis'!G89-'Sales Scenario Analysis'!G61</f>
        <v>-579995.57001234335</v>
      </c>
      <c r="G41" s="74">
        <f>'Sales Scenario Analysis'!H89-'Sales Scenario Analysis'!H61</f>
        <v>-241612.5011951272</v>
      </c>
      <c r="H41" s="74">
        <f>'Sales Scenario Analysis'!I89-'Sales Scenario Analysis'!I61</f>
        <v>-132802.30932148069</v>
      </c>
      <c r="I41" s="74">
        <f>'Sales Scenario Analysis'!J89-'Sales Scenario Analysis'!J61</f>
        <v>-159471.76981627051</v>
      </c>
      <c r="J41" s="74">
        <f>'Sales Scenario Analysis'!K89-'Sales Scenario Analysis'!K61</f>
        <v>-132511.08955039509</v>
      </c>
      <c r="K41" s="74">
        <f>'Sales Scenario Analysis'!L89-'Sales Scenario Analysis'!L61</f>
        <v>-87393.745973446348</v>
      </c>
      <c r="L41" s="74">
        <f>'Sales Scenario Analysis'!M89-'Sales Scenario Analysis'!M61</f>
        <v>-107261.71632736333</v>
      </c>
      <c r="M41" s="74">
        <f>'Sales Scenario Analysis'!N89-'Sales Scenario Analysis'!N61</f>
        <v>-95843.393811588699</v>
      </c>
      <c r="N41" s="74">
        <f>'Sales Scenario Analysis'!O89-'Sales Scenario Analysis'!O61</f>
        <v>-46448.830550875515</v>
      </c>
      <c r="O41" s="74">
        <f>'Sales Scenario Analysis'!P89-'Sales Scenario Analysis'!P61</f>
        <v>-62430.079851759714</v>
      </c>
      <c r="P41" s="74">
        <f>'Sales Scenario Analysis'!Q89-'Sales Scenario Analysis'!Q61</f>
        <v>-81519.590913060005</v>
      </c>
      <c r="Q41" s="74">
        <f>'Sales Scenario Analysis'!R89-'Sales Scenario Analysis'!R61</f>
        <v>-62456.302861309843</v>
      </c>
      <c r="R41" s="74">
        <f>'Sales Scenario Analysis'!S89-'Sales Scenario Analysis'!S61</f>
        <v>-66408.851058325963</v>
      </c>
      <c r="S41" s="74">
        <f>'Sales Scenario Analysis'!T89-'Sales Scenario Analysis'!T61</f>
        <v>-27871.138205978787</v>
      </c>
      <c r="T41" s="74">
        <f>'Sales Scenario Analysis'!U89-'Sales Scenario Analysis'!U61</f>
        <v>0</v>
      </c>
      <c r="U41" s="74">
        <f>'Sales Scenario Analysis'!V89-'Sales Scenario Analysis'!V61</f>
        <v>0</v>
      </c>
      <c r="V41" s="74">
        <f>'Sales Scenario Analysis'!W89-'Sales Scenario Analysis'!W61</f>
        <v>0</v>
      </c>
    </row>
    <row r="42" spans="1:22">
      <c r="A42" s="7" t="s">
        <v>66</v>
      </c>
      <c r="B42" s="74">
        <f>'Sales Scenario Analysis'!C90-'Sales Scenario Analysis'!C62</f>
        <v>-148917.62496594401</v>
      </c>
      <c r="C42" s="74">
        <f>'Sales Scenario Analysis'!D90-'Sales Scenario Analysis'!D62</f>
        <v>-166171.08312503912</v>
      </c>
      <c r="D42" s="74">
        <f>'Sales Scenario Analysis'!E90-'Sales Scenario Analysis'!E62</f>
        <v>-219680.28270612302</v>
      </c>
      <c r="E42" s="74">
        <f>'Sales Scenario Analysis'!F90-'Sales Scenario Analysis'!F62</f>
        <v>-286109.89091149997</v>
      </c>
      <c r="F42" s="74">
        <f>'Sales Scenario Analysis'!G90-'Sales Scenario Analysis'!G62</f>
        <v>-266577.96471344342</v>
      </c>
      <c r="G42" s="74">
        <f>'Sales Scenario Analysis'!H90-'Sales Scenario Analysis'!H62</f>
        <v>-90516.584957453015</v>
      </c>
      <c r="H42" s="74">
        <f>'Sales Scenario Analysis'!I90-'Sales Scenario Analysis'!I62</f>
        <v>-53297.325881719997</v>
      </c>
      <c r="I42" s="74">
        <f>'Sales Scenario Analysis'!J90-'Sales Scenario Analysis'!J62</f>
        <v>-69362.186664662964</v>
      </c>
      <c r="J42" s="74">
        <f>'Sales Scenario Analysis'!K90-'Sales Scenario Analysis'!K62</f>
        <v>-54695.902880573383</v>
      </c>
      <c r="K42" s="74">
        <f>'Sales Scenario Analysis'!L90-'Sales Scenario Analysis'!L62</f>
        <v>-27347.945808454475</v>
      </c>
      <c r="L42" s="74">
        <f>'Sales Scenario Analysis'!M90-'Sales Scenario Analysis'!M62</f>
        <v>-35792.41507889505</v>
      </c>
      <c r="M42" s="74">
        <f>'Sales Scenario Analysis'!N90-'Sales Scenario Analysis'!N62</f>
        <v>-30204.155314736767</v>
      </c>
      <c r="N42" s="74">
        <f>'Sales Scenario Analysis'!O90-'Sales Scenario Analysis'!O62</f>
        <v>-14249.225371161709</v>
      </c>
      <c r="O42" s="74">
        <f>'Sales Scenario Analysis'!P90-'Sales Scenario Analysis'!P62</f>
        <v>-20797.968184941798</v>
      </c>
      <c r="P42" s="74">
        <f>'Sales Scenario Analysis'!Q90-'Sales Scenario Analysis'!Q62</f>
        <v>-28667.727289088187</v>
      </c>
      <c r="Q42" s="74">
        <f>'Sales Scenario Analysis'!R90-'Sales Scenario Analysis'!R62</f>
        <v>-27967.012148837093</v>
      </c>
      <c r="R42" s="74">
        <f>'Sales Scenario Analysis'!S90-'Sales Scenario Analysis'!S62</f>
        <v>-29844.182529314305</v>
      </c>
      <c r="S42" s="74">
        <f>'Sales Scenario Analysis'!T90-'Sales Scenario Analysis'!T62</f>
        <v>-10462.198694755905</v>
      </c>
      <c r="T42" s="74">
        <f>'Sales Scenario Analysis'!U90-'Sales Scenario Analysis'!U62</f>
        <v>0</v>
      </c>
      <c r="U42" s="74">
        <f>'Sales Scenario Analysis'!V90-'Sales Scenario Analysis'!V62</f>
        <v>0</v>
      </c>
      <c r="V42" s="74">
        <f>'Sales Scenario Analysis'!W90-'Sales Scenario Analysis'!W62</f>
        <v>0</v>
      </c>
    </row>
    <row r="43" spans="1:22">
      <c r="A43" s="7" t="s">
        <v>53</v>
      </c>
      <c r="B43" s="74">
        <f>'Sales Scenario Analysis'!C91-'Sales Scenario Analysis'!C63</f>
        <v>-328439.51816508151</v>
      </c>
      <c r="C43" s="74">
        <f>'Sales Scenario Analysis'!D91-'Sales Scenario Analysis'!D63</f>
        <v>-344768.1198417854</v>
      </c>
      <c r="D43" s="74">
        <f>'Sales Scenario Analysis'!E91-'Sales Scenario Analysis'!E63</f>
        <v>-408714.2802199758</v>
      </c>
      <c r="E43" s="74">
        <f>'Sales Scenario Analysis'!F91-'Sales Scenario Analysis'!F63</f>
        <v>-452727.34368674015</v>
      </c>
      <c r="F43" s="74">
        <f>'Sales Scenario Analysis'!G91-'Sales Scenario Analysis'!G63</f>
        <v>-424095.15832756052</v>
      </c>
      <c r="G43" s="74">
        <f>'Sales Scenario Analysis'!H91-'Sales Scenario Analysis'!H63</f>
        <v>-196813.02864447201</v>
      </c>
      <c r="H43" s="74">
        <f>'Sales Scenario Analysis'!I91-'Sales Scenario Analysis'!I63</f>
        <v>-120096.25424104941</v>
      </c>
      <c r="I43" s="74">
        <f>'Sales Scenario Analysis'!J91-'Sales Scenario Analysis'!J63</f>
        <v>-140423.74617694621</v>
      </c>
      <c r="J43" s="74">
        <f>'Sales Scenario Analysis'!K91-'Sales Scenario Analysis'!K63</f>
        <v>-123258.13745720108</v>
      </c>
      <c r="K43" s="74">
        <f>'Sales Scenario Analysis'!L91-'Sales Scenario Analysis'!L63</f>
        <v>-64947.461572272819</v>
      </c>
      <c r="L43" s="74">
        <f>'Sales Scenario Analysis'!M91-'Sales Scenario Analysis'!M63</f>
        <v>-70761.737701243372</v>
      </c>
      <c r="M43" s="74">
        <f>'Sales Scenario Analysis'!N91-'Sales Scenario Analysis'!N63</f>
        <v>-66316.300804939005</v>
      </c>
      <c r="N43" s="74">
        <f>'Sales Scenario Analysis'!O91-'Sales Scenario Analysis'!O63</f>
        <v>-33572.351818622206</v>
      </c>
      <c r="O43" s="74">
        <f>'Sales Scenario Analysis'!P91-'Sales Scenario Analysis'!P63</f>
        <v>-42580.557992349728</v>
      </c>
      <c r="P43" s="74">
        <f>'Sales Scenario Analysis'!Q91-'Sales Scenario Analysis'!Q63</f>
        <v>-53047.561532850028</v>
      </c>
      <c r="Q43" s="74">
        <f>'Sales Scenario Analysis'!R91-'Sales Scenario Analysis'!R63</f>
        <v>-47057.521002356894</v>
      </c>
      <c r="R43" s="74">
        <f>'Sales Scenario Analysis'!S91-'Sales Scenario Analysis'!S63</f>
        <v>-49326.275542692048</v>
      </c>
      <c r="S43" s="74">
        <f>'Sales Scenario Analysis'!T91-'Sales Scenario Analysis'!T63</f>
        <v>-23010.439978293842</v>
      </c>
      <c r="T43" s="74">
        <f>'Sales Scenario Analysis'!U91-'Sales Scenario Analysis'!U63</f>
        <v>0</v>
      </c>
      <c r="U43" s="74">
        <f>'Sales Scenario Analysis'!V91-'Sales Scenario Analysis'!V63</f>
        <v>0</v>
      </c>
      <c r="V43" s="74">
        <f>'Sales Scenario Analysis'!W91-'Sales Scenario Analysis'!W63</f>
        <v>0</v>
      </c>
    </row>
    <row r="44" spans="1:22">
      <c r="A44" s="7" t="s">
        <v>67</v>
      </c>
      <c r="B44" s="74">
        <f>'Sales Scenario Analysis'!C92-'Sales Scenario Analysis'!C64</f>
        <v>107038.38015601381</v>
      </c>
      <c r="C44" s="74">
        <f>'Sales Scenario Analysis'!D92-'Sales Scenario Analysis'!D64</f>
        <v>97275.918146785465</v>
      </c>
      <c r="D44" s="74">
        <f>'Sales Scenario Analysis'!E92-'Sales Scenario Analysis'!E64</f>
        <v>65029.495564805271</v>
      </c>
      <c r="E44" s="74">
        <f>'Sales Scenario Analysis'!F92-'Sales Scenario Analysis'!F64</f>
        <v>-48061.084056965497</v>
      </c>
      <c r="F44" s="74">
        <f>'Sales Scenario Analysis'!G92-'Sales Scenario Analysis'!G64</f>
        <v>-38358.871269795185</v>
      </c>
      <c r="G44" s="74">
        <f>'Sales Scenario Analysis'!H92-'Sales Scenario Analysis'!H64</f>
        <v>60194.709882810013</v>
      </c>
      <c r="H44" s="74">
        <f>'Sales Scenario Analysis'!I92-'Sales Scenario Analysis'!I64</f>
        <v>42821.240308298205</v>
      </c>
      <c r="I44" s="74">
        <f>'Sales Scenario Analysis'!J92-'Sales Scenario Analysis'!J64</f>
        <v>33025.102304659522</v>
      </c>
      <c r="J44" s="74">
        <f>'Sales Scenario Analysis'!K92-'Sales Scenario Analysis'!K64</f>
        <v>40949.937006509397</v>
      </c>
      <c r="K44" s="74">
        <f>'Sales Scenario Analysis'!L92-'Sales Scenario Analysis'!L64</f>
        <v>21201.489888203796</v>
      </c>
      <c r="L44" s="74">
        <f>'Sales Scenario Analysis'!M92-'Sales Scenario Analysis'!M64</f>
        <v>16288.753186112794</v>
      </c>
      <c r="M44" s="74">
        <f>'Sales Scenario Analysis'!N92-'Sales Scenario Analysis'!N64</f>
        <v>19797.977225494687</v>
      </c>
      <c r="N44" s="74">
        <f>'Sales Scenario Analysis'!O92-'Sales Scenario Analysis'!O64</f>
        <v>10112.461649898789</v>
      </c>
      <c r="O44" s="74">
        <f>'Sales Scenario Analysis'!P92-'Sales Scenario Analysis'!P64</f>
        <v>6688.1647881719109</v>
      </c>
      <c r="P44" s="74">
        <f>'Sales Scenario Analysis'!Q92-'Sales Scenario Analysis'!Q64</f>
        <v>2203.367625704901</v>
      </c>
      <c r="Q44" s="74">
        <f>'Sales Scenario Analysis'!R92-'Sales Scenario Analysis'!R64</f>
        <v>-4535.2366406744113</v>
      </c>
      <c r="R44" s="74">
        <f>'Sales Scenario Analysis'!S92-'Sales Scenario Analysis'!S64</f>
        <v>-5587.8992409422062</v>
      </c>
      <c r="S44" s="74">
        <f>'Sales Scenario Analysis'!T92-'Sales Scenario Analysis'!T64</f>
        <v>4967.5465918872796</v>
      </c>
      <c r="T44" s="74">
        <f>'Sales Scenario Analysis'!U92-'Sales Scenario Analysis'!U64</f>
        <v>0</v>
      </c>
      <c r="U44" s="74">
        <f>'Sales Scenario Analysis'!V92-'Sales Scenario Analysis'!V64</f>
        <v>0</v>
      </c>
      <c r="V44" s="74">
        <f>'Sales Scenario Analysis'!W92-'Sales Scenario Analysis'!W64</f>
        <v>0</v>
      </c>
    </row>
    <row r="45" spans="1:22">
      <c r="A45" s="7" t="s">
        <v>68</v>
      </c>
      <c r="B45" s="74">
        <f>'Sales Scenario Analysis'!C93-'Sales Scenario Analysis'!C65</f>
        <v>105559.7351336779</v>
      </c>
      <c r="C45" s="74">
        <f>'Sales Scenario Analysis'!D93-'Sales Scenario Analysis'!D65</f>
        <v>90514.033038857408</v>
      </c>
      <c r="D45" s="74">
        <f>'Sales Scenario Analysis'!E93-'Sales Scenario Analysis'!E65</f>
        <v>57434.686081909058</v>
      </c>
      <c r="E45" s="74">
        <f>'Sales Scenario Analysis'!F93-'Sales Scenario Analysis'!F65</f>
        <v>-40287.880417967899</v>
      </c>
      <c r="F45" s="74">
        <f>'Sales Scenario Analysis'!G93-'Sales Scenario Analysis'!G65</f>
        <v>-32459.033174648197</v>
      </c>
      <c r="G45" s="74">
        <f>'Sales Scenario Analysis'!H93-'Sales Scenario Analysis'!H65</f>
        <v>58065.32289792021</v>
      </c>
      <c r="H45" s="74">
        <f>'Sales Scenario Analysis'!I93-'Sales Scenario Analysis'!I65</f>
        <v>40913.294855167624</v>
      </c>
      <c r="I45" s="74">
        <f>'Sales Scenario Analysis'!J93-'Sales Scenario Analysis'!J65</f>
        <v>32114.836395586986</v>
      </c>
      <c r="J45" s="74">
        <f>'Sales Scenario Analysis'!K93-'Sales Scenario Analysis'!K65</f>
        <v>41012.464351024799</v>
      </c>
      <c r="K45" s="74">
        <f>'Sales Scenario Analysis'!L93-'Sales Scenario Analysis'!L65</f>
        <v>22105.571809399204</v>
      </c>
      <c r="L45" s="74">
        <f>'Sales Scenario Analysis'!M93-'Sales Scenario Analysis'!M65</f>
        <v>15664.229516117193</v>
      </c>
      <c r="M45" s="74">
        <f>'Sales Scenario Analysis'!N93-'Sales Scenario Analysis'!N65</f>
        <v>19843.370139225502</v>
      </c>
      <c r="N45" s="74">
        <f>'Sales Scenario Analysis'!O93-'Sales Scenario Analysis'!O65</f>
        <v>10311.4174963072</v>
      </c>
      <c r="O45" s="74">
        <f>'Sales Scenario Analysis'!P93-'Sales Scenario Analysis'!P65</f>
        <v>6721.6404279095877</v>
      </c>
      <c r="P45" s="74">
        <f>'Sales Scenario Analysis'!Q93-'Sales Scenario Analysis'!Q65</f>
        <v>2469.7945815018611</v>
      </c>
      <c r="Q45" s="74">
        <f>'Sales Scenario Analysis'!R93-'Sales Scenario Analysis'!R65</f>
        <v>-3564.6964044650958</v>
      </c>
      <c r="R45" s="74">
        <f>'Sales Scenario Analysis'!S93-'Sales Scenario Analysis'!S65</f>
        <v>-4751.4524525816087</v>
      </c>
      <c r="S45" s="74">
        <f>'Sales Scenario Analysis'!T93-'Sales Scenario Analysis'!T65</f>
        <v>5137.5096903528902</v>
      </c>
      <c r="T45" s="74">
        <f>'Sales Scenario Analysis'!U93-'Sales Scenario Analysis'!U65</f>
        <v>0</v>
      </c>
      <c r="U45" s="74">
        <f>'Sales Scenario Analysis'!V93-'Sales Scenario Analysis'!V65</f>
        <v>0</v>
      </c>
      <c r="V45" s="74">
        <f>'Sales Scenario Analysis'!W93-'Sales Scenario Analysis'!W65</f>
        <v>0</v>
      </c>
    </row>
    <row r="46" spans="1:22">
      <c r="A46" s="7" t="s">
        <v>69</v>
      </c>
      <c r="B46" s="74">
        <f>'Sales Scenario Analysis'!C94-'Sales Scenario Analysis'!C66</f>
        <v>-2231751.6368371053</v>
      </c>
      <c r="C46" s="74">
        <f>'Sales Scenario Analysis'!D94-'Sales Scenario Analysis'!D66</f>
        <v>-2363159.281408106</v>
      </c>
      <c r="D46" s="74">
        <f>'Sales Scenario Analysis'!E94-'Sales Scenario Analysis'!E66</f>
        <v>-2669361.8389718225</v>
      </c>
      <c r="E46" s="74">
        <f>'Sales Scenario Analysis'!F94-'Sales Scenario Analysis'!F66</f>
        <v>-2638779.712938536</v>
      </c>
      <c r="F46" s="74">
        <f>'Sales Scenario Analysis'!G94-'Sales Scenario Analysis'!G66</f>
        <v>-2544655.5714214342</v>
      </c>
      <c r="G46" s="74">
        <f>'Sales Scenario Analysis'!H94-'Sales Scenario Analysis'!H66</f>
        <v>-1487765.15663349</v>
      </c>
      <c r="H46" s="74">
        <f>'Sales Scenario Analysis'!I94-'Sales Scenario Analysis'!I66</f>
        <v>-872604.81350932503</v>
      </c>
      <c r="I46" s="74">
        <f>'Sales Scenario Analysis'!J94-'Sales Scenario Analysis'!J66</f>
        <v>-968541.98081078613</v>
      </c>
      <c r="J46" s="74">
        <f>'Sales Scenario Analysis'!K94-'Sales Scenario Analysis'!K66</f>
        <v>-884133.81465868908</v>
      </c>
      <c r="K46" s="74">
        <f>'Sales Scenario Analysis'!L94-'Sales Scenario Analysis'!L66</f>
        <v>-570253.69126885477</v>
      </c>
      <c r="L46" s="74">
        <f>'Sales Scenario Analysis'!M94-'Sales Scenario Analysis'!M66</f>
        <v>-651101.55295017501</v>
      </c>
      <c r="M46" s="74">
        <f>'Sales Scenario Analysis'!N94-'Sales Scenario Analysis'!N66</f>
        <v>-593616.92477265233</v>
      </c>
      <c r="N46" s="74">
        <f>'Sales Scenario Analysis'!O94-'Sales Scenario Analysis'!O66</f>
        <v>-292445.56909831194</v>
      </c>
      <c r="O46" s="74">
        <f>'Sales Scenario Analysis'!P94-'Sales Scenario Analysis'!P66</f>
        <v>-339553.48564615799</v>
      </c>
      <c r="P46" s="74">
        <f>'Sales Scenario Analysis'!Q94-'Sales Scenario Analysis'!Q66</f>
        <v>-397131.13549981592</v>
      </c>
      <c r="Q46" s="74">
        <f>'Sales Scenario Analysis'!R94-'Sales Scenario Analysis'!R66</f>
        <v>-249242.54187146481</v>
      </c>
      <c r="R46" s="74">
        <f>'Sales Scenario Analysis'!S94-'Sales Scenario Analysis'!S66</f>
        <v>-262020.27116194647</v>
      </c>
      <c r="S46" s="74">
        <f>'Sales Scenario Analysis'!T94-'Sales Scenario Analysis'!T66</f>
        <v>-149796.77552647283</v>
      </c>
      <c r="T46" s="74">
        <f>'Sales Scenario Analysis'!U94-'Sales Scenario Analysis'!U66</f>
        <v>0</v>
      </c>
      <c r="U46" s="74">
        <f>'Sales Scenario Analysis'!V94-'Sales Scenario Analysis'!V66</f>
        <v>0</v>
      </c>
      <c r="V46" s="74">
        <f>'Sales Scenario Analysis'!W94-'Sales Scenario Analysis'!W66</f>
        <v>0</v>
      </c>
    </row>
    <row r="47" spans="1:22">
      <c r="A47" s="7" t="s">
        <v>70</v>
      </c>
      <c r="B47" s="74">
        <f>'Sales Scenario Analysis'!C95-'Sales Scenario Analysis'!C67</f>
        <v>-545593.06276044575</v>
      </c>
      <c r="C47" s="74">
        <f>'Sales Scenario Analysis'!D95-'Sales Scenario Analysis'!D67</f>
        <v>-588677.58446974296</v>
      </c>
      <c r="D47" s="74">
        <f>'Sales Scenario Analysis'!E95-'Sales Scenario Analysis'!E67</f>
        <v>-686351.86960751016</v>
      </c>
      <c r="E47" s="74">
        <f>'Sales Scenario Analysis'!F95-'Sales Scenario Analysis'!F67</f>
        <v>-633242.46985636675</v>
      </c>
      <c r="F47" s="74">
        <f>'Sales Scenario Analysis'!G95-'Sales Scenario Analysis'!G67</f>
        <v>-603618.23261597706</v>
      </c>
      <c r="G47" s="74">
        <f>'Sales Scenario Analysis'!H95-'Sales Scenario Analysis'!H67</f>
        <v>-296833.28499251534</v>
      </c>
      <c r="H47" s="74">
        <f>'Sales Scenario Analysis'!I95-'Sales Scenario Analysis'!I67</f>
        <v>-191696.47668350011</v>
      </c>
      <c r="I47" s="74">
        <f>'Sales Scenario Analysis'!J95-'Sales Scenario Analysis'!J67</f>
        <v>-222928.72281604435</v>
      </c>
      <c r="J47" s="74">
        <f>'Sales Scenario Analysis'!K95-'Sales Scenario Analysis'!K67</f>
        <v>-198123.82164364739</v>
      </c>
      <c r="K47" s="74">
        <f>'Sales Scenario Analysis'!L95-'Sales Scenario Analysis'!L67</f>
        <v>-95386.895780037623</v>
      </c>
      <c r="L47" s="74">
        <f>'Sales Scenario Analysis'!M95-'Sales Scenario Analysis'!M67</f>
        <v>-113176.10195639706</v>
      </c>
      <c r="M47" s="74">
        <f>'Sales Scenario Analysis'!N95-'Sales Scenario Analysis'!N67</f>
        <v>-98966.769518715912</v>
      </c>
      <c r="N47" s="74">
        <f>'Sales Scenario Analysis'!O95-'Sales Scenario Analysis'!O67</f>
        <v>-48441.571444253321</v>
      </c>
      <c r="O47" s="74">
        <f>'Sales Scenario Analysis'!P95-'Sales Scenario Analysis'!P67</f>
        <v>-59281.037091797916</v>
      </c>
      <c r="P47" s="74">
        <f>'Sales Scenario Analysis'!Q95-'Sales Scenario Analysis'!Q67</f>
        <v>-72658.395016606897</v>
      </c>
      <c r="Q47" s="74">
        <f>'Sales Scenario Analysis'!R95-'Sales Scenario Analysis'!R67</f>
        <v>-58078.59498446784</v>
      </c>
      <c r="R47" s="74">
        <f>'Sales Scenario Analysis'!S95-'Sales Scenario Analysis'!S67</f>
        <v>-61459.789220978972</v>
      </c>
      <c r="S47" s="74">
        <f>'Sales Scenario Analysis'!T95-'Sales Scenario Analysis'!T67</f>
        <v>-29831.79374364845</v>
      </c>
      <c r="T47" s="74">
        <f>'Sales Scenario Analysis'!U95-'Sales Scenario Analysis'!U67</f>
        <v>0</v>
      </c>
      <c r="U47" s="74">
        <f>'Sales Scenario Analysis'!V95-'Sales Scenario Analysis'!V67</f>
        <v>0</v>
      </c>
      <c r="V47" s="74">
        <f>'Sales Scenario Analysis'!W95-'Sales Scenario Analysis'!W67</f>
        <v>0</v>
      </c>
    </row>
    <row r="48" spans="1:22">
      <c r="A48" s="7" t="s">
        <v>71</v>
      </c>
      <c r="B48" s="74">
        <f>'Sales Scenario Analysis'!C96-'Sales Scenario Analysis'!C68</f>
        <v>-918958.03265050997</v>
      </c>
      <c r="C48" s="74">
        <f>'Sales Scenario Analysis'!D96-'Sales Scenario Analysis'!D68</f>
        <v>-965794.084070154</v>
      </c>
      <c r="D48" s="74">
        <f>'Sales Scenario Analysis'!E96-'Sales Scenario Analysis'!E68</f>
        <v>-1102656.304263891</v>
      </c>
      <c r="E48" s="74">
        <f>'Sales Scenario Analysis'!F96-'Sales Scenario Analysis'!F68</f>
        <v>-1017010.450220021</v>
      </c>
      <c r="F48" s="74">
        <f>'Sales Scenario Analysis'!G96-'Sales Scenario Analysis'!G68</f>
        <v>-974087.05115620093</v>
      </c>
      <c r="G48" s="74">
        <f>'Sales Scenario Analysis'!H96-'Sales Scenario Analysis'!H68</f>
        <v>-546504.88269637688</v>
      </c>
      <c r="H48" s="74">
        <f>'Sales Scenario Analysis'!I96-'Sales Scenario Analysis'!I68</f>
        <v>-347655.02710664715</v>
      </c>
      <c r="I48" s="74">
        <f>'Sales Scenario Analysis'!J96-'Sales Scenario Analysis'!J68</f>
        <v>-385946.78598176292</v>
      </c>
      <c r="J48" s="74">
        <f>'Sales Scenario Analysis'!K96-'Sales Scenario Analysis'!K68</f>
        <v>-349787.86038548406</v>
      </c>
      <c r="K48" s="74">
        <f>'Sales Scenario Analysis'!L96-'Sales Scenario Analysis'!L68</f>
        <v>-174725.45299957902</v>
      </c>
      <c r="L48" s="74">
        <f>'Sales Scenario Analysis'!M96-'Sales Scenario Analysis'!M68</f>
        <v>-194540.2962796269</v>
      </c>
      <c r="M48" s="74">
        <f>'Sales Scenario Analysis'!N96-'Sales Scenario Analysis'!N68</f>
        <v>-182629.69798078598</v>
      </c>
      <c r="N48" s="74">
        <f>'Sales Scenario Analysis'!O96-'Sales Scenario Analysis'!O68</f>
        <v>-89607.962882279884</v>
      </c>
      <c r="O48" s="74">
        <f>'Sales Scenario Analysis'!P96-'Sales Scenario Analysis'!P68</f>
        <v>-106316.21285379003</v>
      </c>
      <c r="P48" s="74">
        <f>'Sales Scenario Analysis'!Q96-'Sales Scenario Analysis'!Q68</f>
        <v>-125845.87524565915</v>
      </c>
      <c r="Q48" s="74">
        <f>'Sales Scenario Analysis'!R96-'Sales Scenario Analysis'!R68</f>
        <v>-102079.37757600518</v>
      </c>
      <c r="R48" s="74">
        <f>'Sales Scenario Analysis'!S96-'Sales Scenario Analysis'!S68</f>
        <v>-106974.96243141592</v>
      </c>
      <c r="S48" s="74">
        <f>'Sales Scenario Analysis'!T96-'Sales Scenario Analysis'!T68</f>
        <v>-58680.848626045045</v>
      </c>
      <c r="T48" s="74">
        <f>'Sales Scenario Analysis'!U96-'Sales Scenario Analysis'!U68</f>
        <v>0</v>
      </c>
      <c r="U48" s="74">
        <f>'Sales Scenario Analysis'!V96-'Sales Scenario Analysis'!V68</f>
        <v>0</v>
      </c>
      <c r="V48" s="74">
        <f>'Sales Scenario Analysis'!W96-'Sales Scenario Analysis'!W68</f>
        <v>0</v>
      </c>
    </row>
    <row r="49" spans="1:23" ht="16" customHeight="1">
      <c r="A49" s="7" t="s">
        <v>72</v>
      </c>
      <c r="B49" s="74">
        <f>'Sales Scenario Analysis'!C97-'Sales Scenario Analysis'!C69</f>
        <v>-5867177.6376953991</v>
      </c>
      <c r="C49" s="74">
        <f>'Sales Scenario Analysis'!D97-'Sales Scenario Analysis'!D69</f>
        <v>-6193752.3333768584</v>
      </c>
      <c r="D49" s="74">
        <f>'Sales Scenario Analysis'!E97-'Sales Scenario Analysis'!E69</f>
        <v>-6908222.5806687828</v>
      </c>
      <c r="E49" s="74">
        <f>'Sales Scenario Analysis'!F97-'Sales Scenario Analysis'!F69</f>
        <v>-6541984.8797590947</v>
      </c>
      <c r="F49" s="74">
        <f>'Sales Scenario Analysis'!G97-'Sales Scenario Analysis'!G69</f>
        <v>-6337377.8614866743</v>
      </c>
      <c r="G49" s="74">
        <f>'Sales Scenario Analysis'!H97-'Sales Scenario Analysis'!H69</f>
        <v>-4043151.8867146438</v>
      </c>
      <c r="H49" s="74">
        <f>'Sales Scenario Analysis'!I97-'Sales Scenario Analysis'!I69</f>
        <v>-2361381.2325544422</v>
      </c>
      <c r="I49" s="74">
        <f>'Sales Scenario Analysis'!J97-'Sales Scenario Analysis'!J69</f>
        <v>-2548999.0839338815</v>
      </c>
      <c r="J49" s="74">
        <f>'Sales Scenario Analysis'!K97-'Sales Scenario Analysis'!K69</f>
        <v>-2332552.5160188833</v>
      </c>
      <c r="K49" s="74">
        <f>'Sales Scenario Analysis'!L97-'Sales Scenario Analysis'!L69</f>
        <v>-1507084.2495967569</v>
      </c>
      <c r="L49" s="74">
        <f>'Sales Scenario Analysis'!M97-'Sales Scenario Analysis'!M69</f>
        <v>-1712880.84379391</v>
      </c>
      <c r="M49" s="74">
        <f>'Sales Scenario Analysis'!N97-'Sales Scenario Analysis'!N69</f>
        <v>-1589652.4026948996</v>
      </c>
      <c r="N49" s="74">
        <f>'Sales Scenario Analysis'!O97-'Sales Scenario Analysis'!O69</f>
        <v>-777753.36609528121</v>
      </c>
      <c r="O49" s="74">
        <f>'Sales Scenario Analysis'!P97-'Sales Scenario Analysis'!P69</f>
        <v>-890788.54088543169</v>
      </c>
      <c r="P49" s="74">
        <f>'Sales Scenario Analysis'!Q97-'Sales Scenario Analysis'!Q69</f>
        <v>-1022615.5407965034</v>
      </c>
      <c r="Q49" s="74">
        <f>'Sales Scenario Analysis'!R97-'Sales Scenario Analysis'!R69</f>
        <v>-629037.93036505952</v>
      </c>
      <c r="R49" s="74">
        <f>'Sales Scenario Analysis'!S97-'Sales Scenario Analysis'!S69</f>
        <v>-659780.2122747004</v>
      </c>
      <c r="S49" s="74">
        <f>'Sales Scenario Analysis'!T97-'Sales Scenario Analysis'!T69</f>
        <v>-404274.85661276337</v>
      </c>
      <c r="T49" s="74">
        <f>'Sales Scenario Analysis'!U97-'Sales Scenario Analysis'!U69</f>
        <v>0</v>
      </c>
      <c r="U49" s="74">
        <f>'Sales Scenario Analysis'!V97-'Sales Scenario Analysis'!V69</f>
        <v>0</v>
      </c>
      <c r="V49" s="74">
        <f>'Sales Scenario Analysis'!W97-'Sales Scenario Analysis'!W69</f>
        <v>0</v>
      </c>
    </row>
    <row r="50" spans="1:23" ht="16" customHeight="1" thickBot="1">
      <c r="A50" s="10" t="s">
        <v>73</v>
      </c>
      <c r="B50" s="75">
        <f>'Sales Scenario Analysis'!C98-'Sales Scenario Analysis'!C70</f>
        <v>-1161705.0739076689</v>
      </c>
      <c r="C50" s="75">
        <f>'Sales Scenario Analysis'!D98-'Sales Scenario Analysis'!D70</f>
        <v>-1257385.6001030323</v>
      </c>
      <c r="D50" s="75">
        <f>'Sales Scenario Analysis'!E98-'Sales Scenario Analysis'!E70</f>
        <v>-1461460.0080307643</v>
      </c>
      <c r="E50" s="75">
        <f>'Sales Scenario Analysis'!F98-'Sales Scenario Analysis'!F70</f>
        <v>-1479938.933643783</v>
      </c>
      <c r="F50" s="75">
        <f>'Sales Scenario Analysis'!G98-'Sales Scenario Analysis'!G70</f>
        <v>-1432056.3958125899</v>
      </c>
      <c r="G50" s="75">
        <f>'Sales Scenario Analysis'!H98-'Sales Scenario Analysis'!H70</f>
        <v>-792946.02034113684</v>
      </c>
      <c r="H50" s="75">
        <f>'Sales Scenario Analysis'!I98-'Sales Scenario Analysis'!I70</f>
        <v>-464685.48684364581</v>
      </c>
      <c r="I50" s="75">
        <f>'Sales Scenario Analysis'!J98-'Sales Scenario Analysis'!J70</f>
        <v>-517949.13176999497</v>
      </c>
      <c r="J50" s="75">
        <f>'Sales Scenario Analysis'!K98-'Sales Scenario Analysis'!K70</f>
        <v>-460309.29582431098</v>
      </c>
      <c r="K50" s="75">
        <f>'Sales Scenario Analysis'!L98-'Sales Scenario Analysis'!L70</f>
        <v>-290209.18761197501</v>
      </c>
      <c r="L50" s="75">
        <f>'Sales Scenario Analysis'!M98-'Sales Scenario Analysis'!M70</f>
        <v>-346786.64640988293</v>
      </c>
      <c r="M50" s="75">
        <f>'Sales Scenario Analysis'!N98-'Sales Scenario Analysis'!N70</f>
        <v>-310962.35862756986</v>
      </c>
      <c r="N50" s="75">
        <f>'Sales Scenario Analysis'!O98-'Sales Scenario Analysis'!O70</f>
        <v>-152060.63674804685</v>
      </c>
      <c r="O50" s="75">
        <f>'Sales Scenario Analysis'!P98-'Sales Scenario Analysis'!P70</f>
        <v>-182103.29763898393</v>
      </c>
      <c r="P50" s="75">
        <f>'Sales Scenario Analysis'!Q98-'Sales Scenario Analysis'!Q70</f>
        <v>-218515.39884661417</v>
      </c>
      <c r="Q50" s="75">
        <f>'Sales Scenario Analysis'!R98-'Sales Scenario Analysis'!R70</f>
        <v>-140785.22912688227</v>
      </c>
      <c r="R50" s="75">
        <f>'Sales Scenario Analysis'!S98-'Sales Scenario Analysis'!S70</f>
        <v>-149431.5648535802</v>
      </c>
      <c r="S50" s="75">
        <f>'Sales Scenario Analysis'!T98-'Sales Scenario Analysis'!T70</f>
        <v>-79881.694870860083</v>
      </c>
      <c r="T50" s="75">
        <f>'Sales Scenario Analysis'!U98-'Sales Scenario Analysis'!U70</f>
        <v>0</v>
      </c>
      <c r="U50" s="75">
        <f>'Sales Scenario Analysis'!V98-'Sales Scenario Analysis'!V70</f>
        <v>0</v>
      </c>
      <c r="V50" s="75">
        <f>'Sales Scenario Analysis'!W98-'Sales Scenario Analysis'!W70</f>
        <v>0</v>
      </c>
    </row>
    <row r="51" spans="1:23" ht="17" customHeight="1" thickTop="1">
      <c r="A51" s="7" t="s">
        <v>6</v>
      </c>
      <c r="B51" s="72">
        <f t="shared" ref="B51:V51" si="1">SUM(B38:B50)</f>
        <v>-11560691.009105299</v>
      </c>
      <c r="C51" s="72">
        <f t="shared" si="1"/>
        <v>-12366273.295549653</v>
      </c>
      <c r="D51" s="72">
        <f t="shared" si="1"/>
        <v>-14263281.852816131</v>
      </c>
      <c r="E51" s="72">
        <f t="shared" si="1"/>
        <v>-14402534.594036585</v>
      </c>
      <c r="F51" s="72">
        <f t="shared" si="1"/>
        <v>-13844321.479694497</v>
      </c>
      <c r="G51" s="72">
        <f t="shared" si="1"/>
        <v>-7711814.2953189779</v>
      </c>
      <c r="H51" s="72">
        <f t="shared" si="1"/>
        <v>-4540839.8861664794</v>
      </c>
      <c r="I51" s="72">
        <f t="shared" si="1"/>
        <v>-5072564.2075726558</v>
      </c>
      <c r="J51" s="72">
        <f t="shared" si="1"/>
        <v>-4535856.9287291439</v>
      </c>
      <c r="K51" s="72">
        <f t="shared" si="1"/>
        <v>-2807468.2552937046</v>
      </c>
      <c r="L51" s="72">
        <f t="shared" si="1"/>
        <v>-3264066.1185233174</v>
      </c>
      <c r="M51" s="72">
        <f t="shared" si="1"/>
        <v>-2970222.6545924628</v>
      </c>
      <c r="N51" s="72">
        <f t="shared" si="1"/>
        <v>-1452426.2854584879</v>
      </c>
      <c r="O51" s="72">
        <f t="shared" si="1"/>
        <v>-1725426.7428425776</v>
      </c>
      <c r="P51" s="72">
        <f t="shared" si="1"/>
        <v>-2051304.4293703581</v>
      </c>
      <c r="Q51" s="72">
        <f t="shared" si="1"/>
        <v>-1382340.9770576807</v>
      </c>
      <c r="R51" s="72">
        <f t="shared" si="1"/>
        <v>-1458683.3403682816</v>
      </c>
      <c r="S51" s="72">
        <f t="shared" si="1"/>
        <v>-787524.92967561085</v>
      </c>
      <c r="T51" s="72">
        <f t="shared" si="1"/>
        <v>0</v>
      </c>
      <c r="U51" s="72">
        <f t="shared" si="1"/>
        <v>0</v>
      </c>
      <c r="V51" s="72">
        <f t="shared" si="1"/>
        <v>0</v>
      </c>
    </row>
    <row r="52" spans="1:23">
      <c r="A52" s="7" t="s">
        <v>110</v>
      </c>
      <c r="B52" s="72">
        <f>SUM($B$51:B51)</f>
        <v>-11560691.009105299</v>
      </c>
      <c r="C52" s="72">
        <f>SUM($B$51:C51)</f>
        <v>-23926964.304654952</v>
      </c>
      <c r="D52" s="72">
        <f>SUM($B$51:D51)</f>
        <v>-38190246.157471083</v>
      </c>
      <c r="E52" s="72">
        <f>SUM($B$51:E51)</f>
        <v>-52592780.75150767</v>
      </c>
      <c r="F52" s="72">
        <f>SUM($B$51:F51)</f>
        <v>-66437102.23120217</v>
      </c>
      <c r="G52" s="72">
        <f>SUM($B$51:G51)</f>
        <v>-74148916.526521146</v>
      </c>
      <c r="H52" s="72">
        <f>SUM($B$51:H51)</f>
        <v>-78689756.412687629</v>
      </c>
      <c r="I52" s="72">
        <f>SUM($B$51:I51)</f>
        <v>-83762320.620260283</v>
      </c>
      <c r="J52" s="72">
        <f>SUM($B$51:J51)</f>
        <v>-88298177.54898943</v>
      </c>
      <c r="K52" s="72">
        <f>SUM($B$51:K51)</f>
        <v>-91105645.804283142</v>
      </c>
      <c r="L52" s="72">
        <f>SUM($B$51:L51)</f>
        <v>-94369711.922806457</v>
      </c>
      <c r="M52" s="72">
        <f>SUM($B$51:M51)</f>
        <v>-97339934.577398926</v>
      </c>
      <c r="N52" s="72">
        <f>SUM($B$51:N51)</f>
        <v>-98792360.862857416</v>
      </c>
      <c r="O52" s="72">
        <f>SUM($B$51:O51)</f>
        <v>-100517787.6057</v>
      </c>
      <c r="P52" s="72">
        <f>SUM($B$51:P51)</f>
        <v>-102569092.03507036</v>
      </c>
      <c r="Q52" s="72">
        <f>SUM($B$51:Q51)</f>
        <v>-103951433.01212804</v>
      </c>
      <c r="R52" s="72">
        <f>SUM($B$51:R51)</f>
        <v>-105410116.35249633</v>
      </c>
      <c r="S52" s="72">
        <f>SUM($B$51:S51)</f>
        <v>-106197641.28217193</v>
      </c>
      <c r="T52" s="72">
        <f>SUM($B$51:T51)</f>
        <v>-106197641.28217193</v>
      </c>
      <c r="U52" s="72">
        <f>SUM($B$51:U51)</f>
        <v>-106197641.28217193</v>
      </c>
      <c r="V52" s="72">
        <f>SUM($B$51:V51)</f>
        <v>-106197641.28217193</v>
      </c>
    </row>
    <row r="56" spans="1:23" ht="26" customHeight="1">
      <c r="A56" s="134" t="s">
        <v>112</v>
      </c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spans="1:23">
      <c r="A57" s="113" t="s">
        <v>113</v>
      </c>
      <c r="B57" s="114" t="s">
        <v>34</v>
      </c>
      <c r="C57" s="13">
        <v>43951</v>
      </c>
      <c r="D57" s="13">
        <v>43982</v>
      </c>
      <c r="E57" s="13">
        <v>44012</v>
      </c>
      <c r="F57" s="13">
        <v>44043</v>
      </c>
      <c r="G57" s="13">
        <v>44074</v>
      </c>
      <c r="H57" s="13">
        <v>44104</v>
      </c>
      <c r="I57" s="13">
        <v>44135</v>
      </c>
      <c r="J57" s="13">
        <v>44165</v>
      </c>
      <c r="K57" s="14">
        <v>44196</v>
      </c>
      <c r="L57" s="13">
        <v>44227</v>
      </c>
      <c r="M57" s="14">
        <v>44255</v>
      </c>
      <c r="N57" s="13">
        <v>44286</v>
      </c>
      <c r="O57" s="14">
        <v>44316</v>
      </c>
      <c r="P57" s="13">
        <v>44347</v>
      </c>
      <c r="Q57" s="14">
        <v>44377</v>
      </c>
      <c r="R57" s="13">
        <v>44408</v>
      </c>
      <c r="S57" s="14">
        <v>44439</v>
      </c>
      <c r="T57" s="13">
        <v>44469</v>
      </c>
      <c r="U57" s="13">
        <v>44500</v>
      </c>
      <c r="V57" s="14">
        <v>44530</v>
      </c>
      <c r="W57" s="13">
        <v>44561</v>
      </c>
    </row>
    <row r="58" spans="1:23">
      <c r="A58" s="113" t="s">
        <v>114</v>
      </c>
      <c r="B58" s="113" t="s">
        <v>64</v>
      </c>
      <c r="C58" s="111">
        <v>643965.70992746402</v>
      </c>
      <c r="D58" s="111">
        <v>701145.601475943</v>
      </c>
      <c r="E58" s="111">
        <v>851928.93611561495</v>
      </c>
      <c r="F58" s="111">
        <v>1480997.638419979</v>
      </c>
      <c r="G58" s="111">
        <v>1403326.7450638521</v>
      </c>
      <c r="H58" s="111">
        <v>578976.01225838379</v>
      </c>
      <c r="I58" s="111">
        <v>553803.51355797204</v>
      </c>
      <c r="J58" s="111">
        <v>668037.89350032376</v>
      </c>
      <c r="K58" s="111">
        <v>571472.80390489579</v>
      </c>
      <c r="L58" s="111">
        <v>543387.69235314941</v>
      </c>
      <c r="M58" s="111">
        <v>679137.88291960838</v>
      </c>
      <c r="N58" s="111">
        <v>572723.57988831599</v>
      </c>
      <c r="O58" s="111">
        <v>545196.40301235381</v>
      </c>
      <c r="P58" s="111">
        <v>703958.81939765543</v>
      </c>
      <c r="Q58" s="111">
        <v>913253.19354947715</v>
      </c>
      <c r="R58" s="111">
        <v>1315934.494308661</v>
      </c>
      <c r="S58" s="111">
        <v>1398970.8873211739</v>
      </c>
      <c r="T58" s="111">
        <v>571961.95914393722</v>
      </c>
      <c r="U58" s="111">
        <v>546933.23775896837</v>
      </c>
      <c r="V58" s="111">
        <v>652386.08194640232</v>
      </c>
      <c r="W58" s="111">
        <v>552374.7224578677</v>
      </c>
    </row>
    <row r="59" spans="1:23">
      <c r="A59" s="113" t="s">
        <v>114</v>
      </c>
      <c r="B59" s="113" t="s">
        <v>65</v>
      </c>
      <c r="C59" s="111">
        <v>72643.76905731039</v>
      </c>
      <c r="D59" s="111">
        <v>114824.72141542631</v>
      </c>
      <c r="E59" s="111">
        <v>214016.93516583179</v>
      </c>
      <c r="F59" s="111">
        <v>566888.81966156827</v>
      </c>
      <c r="G59" s="111">
        <v>527499.14755612484</v>
      </c>
      <c r="H59" s="111">
        <v>71831.617489171884</v>
      </c>
      <c r="I59" s="111">
        <v>56300.856559120853</v>
      </c>
      <c r="J59" s="111">
        <v>122786.25898780031</v>
      </c>
      <c r="K59" s="111">
        <v>58053.337997741954</v>
      </c>
      <c r="L59" s="111">
        <v>35095.218128782377</v>
      </c>
      <c r="M59" s="111">
        <v>127101.41334712419</v>
      </c>
      <c r="N59" s="111">
        <v>66195.719145158946</v>
      </c>
      <c r="O59" s="111">
        <v>57285.909611600771</v>
      </c>
      <c r="P59" s="111">
        <v>162082.39454244939</v>
      </c>
      <c r="Q59" s="111">
        <v>290657.13461823348</v>
      </c>
      <c r="R59" s="111">
        <v>533387.80328306323</v>
      </c>
      <c r="S59" s="111">
        <v>591159.62399820855</v>
      </c>
      <c r="T59" s="111">
        <v>96572.73449261456</v>
      </c>
      <c r="U59" s="111">
        <v>81362.092896072922</v>
      </c>
      <c r="V59" s="111">
        <v>146690.57491266541</v>
      </c>
      <c r="W59" s="111">
        <v>82538.910300650314</v>
      </c>
    </row>
    <row r="60" spans="1:23">
      <c r="A60" s="113" t="s">
        <v>114</v>
      </c>
      <c r="B60" s="113" t="s">
        <v>44</v>
      </c>
      <c r="C60" s="111">
        <v>-221463.82299956959</v>
      </c>
      <c r="D60" s="111">
        <v>-177296.14826480069</v>
      </c>
      <c r="E60" s="111">
        <v>-107500.7191374836</v>
      </c>
      <c r="F60" s="111">
        <v>121309.4766642476</v>
      </c>
      <c r="G60" s="111">
        <v>105973.3397261185</v>
      </c>
      <c r="H60" s="111">
        <v>-204371.02333257921</v>
      </c>
      <c r="I60" s="111">
        <v>-208326.8941764175</v>
      </c>
      <c r="J60" s="111">
        <v>-170420.46097536079</v>
      </c>
      <c r="K60" s="111">
        <v>-217291.6835651664</v>
      </c>
      <c r="L60" s="111">
        <v>-244216.046682621</v>
      </c>
      <c r="M60" s="111">
        <v>-169061.38898619561</v>
      </c>
      <c r="N60" s="111">
        <v>-222199.31472052619</v>
      </c>
      <c r="O60" s="111">
        <v>-237069.30070673049</v>
      </c>
      <c r="P60" s="111">
        <v>-166333.85567117861</v>
      </c>
      <c r="Q60" s="111">
        <v>-84382.999420368622</v>
      </c>
      <c r="R60" s="111">
        <v>68562.171613564409</v>
      </c>
      <c r="S60" s="111">
        <v>113132.1420740812</v>
      </c>
      <c r="T60" s="111">
        <v>-207860.0370021312</v>
      </c>
      <c r="U60" s="111">
        <v>-215835.3905283027</v>
      </c>
      <c r="V60" s="111">
        <v>-177536.42451218469</v>
      </c>
      <c r="W60" s="111">
        <v>-221675.14056271291</v>
      </c>
    </row>
    <row r="61" spans="1:23">
      <c r="A61" s="113" t="s">
        <v>114</v>
      </c>
      <c r="B61" s="113" t="s">
        <v>48</v>
      </c>
      <c r="C61" s="111">
        <v>461676.7277431892</v>
      </c>
      <c r="D61" s="111">
        <v>507168.67575327802</v>
      </c>
      <c r="E61" s="111">
        <v>642966.13417427603</v>
      </c>
      <c r="F61" s="111">
        <v>1227266.3362437461</v>
      </c>
      <c r="G61" s="111">
        <v>1159991.1400246869</v>
      </c>
      <c r="H61" s="111">
        <v>483225.00239025441</v>
      </c>
      <c r="I61" s="111">
        <v>442674.36440493568</v>
      </c>
      <c r="J61" s="111">
        <v>531572.56605423498</v>
      </c>
      <c r="K61" s="111">
        <v>441703.6318346503</v>
      </c>
      <c r="L61" s="111">
        <v>436968.72986723197</v>
      </c>
      <c r="M61" s="111">
        <v>536308.58163681661</v>
      </c>
      <c r="N61" s="111">
        <v>479216.96905794338</v>
      </c>
      <c r="O61" s="111">
        <v>464488.30550875509</v>
      </c>
      <c r="P61" s="111">
        <v>624300.79851759737</v>
      </c>
      <c r="Q61" s="111">
        <v>815195.90913060005</v>
      </c>
      <c r="R61" s="111">
        <v>1249126.057226199</v>
      </c>
      <c r="S61" s="111">
        <v>1328177.0211665209</v>
      </c>
      <c r="T61" s="111">
        <v>557422.76411957538</v>
      </c>
      <c r="U61" s="111">
        <v>524605.19730064005</v>
      </c>
      <c r="V61" s="111">
        <v>619486.88606096862</v>
      </c>
      <c r="W61" s="111">
        <v>525770.01654393366</v>
      </c>
    </row>
    <row r="62" spans="1:23">
      <c r="A62" s="113" t="s">
        <v>114</v>
      </c>
      <c r="B62" s="113" t="s">
        <v>66</v>
      </c>
      <c r="C62" s="111">
        <v>297835.24993188801</v>
      </c>
      <c r="D62" s="111">
        <v>332342.16625007812</v>
      </c>
      <c r="E62" s="111">
        <v>439360.56541224592</v>
      </c>
      <c r="F62" s="111">
        <v>953699.63637166645</v>
      </c>
      <c r="G62" s="111">
        <v>888593.21571147791</v>
      </c>
      <c r="H62" s="111">
        <v>301721.94985817652</v>
      </c>
      <c r="I62" s="111">
        <v>266486.62940860039</v>
      </c>
      <c r="J62" s="111">
        <v>346810.93332331529</v>
      </c>
      <c r="K62" s="111">
        <v>273479.51440286677</v>
      </c>
      <c r="L62" s="111">
        <v>273479.45808454539</v>
      </c>
      <c r="M62" s="111">
        <v>357924.15078895033</v>
      </c>
      <c r="N62" s="111">
        <v>302041.55314736749</v>
      </c>
      <c r="O62" s="111">
        <v>284984.50742323289</v>
      </c>
      <c r="P62" s="111">
        <v>415959.36369883688</v>
      </c>
      <c r="Q62" s="111">
        <v>573354.54578176339</v>
      </c>
      <c r="R62" s="111">
        <v>932233.73829456803</v>
      </c>
      <c r="S62" s="111">
        <v>994806.08431047527</v>
      </c>
      <c r="T62" s="111">
        <v>348739.95649186289</v>
      </c>
      <c r="U62" s="111">
        <v>321822.92986960558</v>
      </c>
      <c r="V62" s="111">
        <v>404244.43197535467</v>
      </c>
      <c r="W62" s="111">
        <v>327039.37010314892</v>
      </c>
    </row>
    <row r="63" spans="1:23">
      <c r="A63" s="113" t="s">
        <v>114</v>
      </c>
      <c r="B63" s="113" t="s">
        <v>53</v>
      </c>
      <c r="C63" s="111">
        <v>656879.03633016313</v>
      </c>
      <c r="D63" s="111">
        <v>689536.23968357092</v>
      </c>
      <c r="E63" s="111">
        <v>817428.5604399516</v>
      </c>
      <c r="F63" s="111">
        <v>1509091.1456224681</v>
      </c>
      <c r="G63" s="111">
        <v>1413650.527758535</v>
      </c>
      <c r="H63" s="111">
        <v>656043.42881490651</v>
      </c>
      <c r="I63" s="111">
        <v>600481.27120524703</v>
      </c>
      <c r="J63" s="111">
        <v>702118.73088473093</v>
      </c>
      <c r="K63" s="111">
        <v>616290.68728600547</v>
      </c>
      <c r="L63" s="111">
        <v>649474.61572272831</v>
      </c>
      <c r="M63" s="111">
        <v>707617.37701243348</v>
      </c>
      <c r="N63" s="111">
        <v>663163.0080493897</v>
      </c>
      <c r="O63" s="111">
        <v>671447.0363724432</v>
      </c>
      <c r="P63" s="111">
        <v>851611.15984699421</v>
      </c>
      <c r="Q63" s="111">
        <v>1060951.2306569971</v>
      </c>
      <c r="R63" s="111">
        <v>1568584.0334118819</v>
      </c>
      <c r="S63" s="111">
        <v>1644209.184756405</v>
      </c>
      <c r="T63" s="111">
        <v>767014.66594312573</v>
      </c>
      <c r="U63" s="111">
        <v>725202.81552929746</v>
      </c>
      <c r="V63" s="111">
        <v>836286.60491742799</v>
      </c>
      <c r="W63" s="111">
        <v>737439.55885832454</v>
      </c>
    </row>
    <row r="64" spans="1:23">
      <c r="A64" s="113" t="s">
        <v>114</v>
      </c>
      <c r="B64" s="113" t="s">
        <v>67</v>
      </c>
      <c r="C64" s="111">
        <v>-214076.76031202771</v>
      </c>
      <c r="D64" s="111">
        <v>-194551.8362935709</v>
      </c>
      <c r="E64" s="111">
        <v>-130058.9911296105</v>
      </c>
      <c r="F64" s="111">
        <v>160203.6135232182</v>
      </c>
      <c r="G64" s="111">
        <v>127862.9042326507</v>
      </c>
      <c r="H64" s="111">
        <v>-200649.03294269991</v>
      </c>
      <c r="I64" s="111">
        <v>-214106.201541491</v>
      </c>
      <c r="J64" s="111">
        <v>-165125.51152329761</v>
      </c>
      <c r="K64" s="111">
        <v>-204749.68503254681</v>
      </c>
      <c r="L64" s="111">
        <v>-212014.89888203799</v>
      </c>
      <c r="M64" s="111">
        <v>-162887.5318611275</v>
      </c>
      <c r="N64" s="111">
        <v>-197979.7722549465</v>
      </c>
      <c r="O64" s="111">
        <v>-202249.232997977</v>
      </c>
      <c r="P64" s="111">
        <v>-133763.29576343621</v>
      </c>
      <c r="Q64" s="111">
        <v>-44067.352514097933</v>
      </c>
      <c r="R64" s="111">
        <v>151174.5546891487</v>
      </c>
      <c r="S64" s="111">
        <v>186263.3080314057</v>
      </c>
      <c r="T64" s="111">
        <v>-165584.88639624469</v>
      </c>
      <c r="U64" s="111">
        <v>-177432.55148750439</v>
      </c>
      <c r="V64" s="111">
        <v>-130797.7377286525</v>
      </c>
      <c r="W64" s="111">
        <v>-172673.73205930041</v>
      </c>
    </row>
    <row r="65" spans="1:23">
      <c r="A65" s="113" t="s">
        <v>114</v>
      </c>
      <c r="B65" s="113" t="s">
        <v>68</v>
      </c>
      <c r="C65" s="111">
        <v>-211119.47026735579</v>
      </c>
      <c r="D65" s="111">
        <v>-181028.06607771479</v>
      </c>
      <c r="E65" s="111">
        <v>-114869.3721638181</v>
      </c>
      <c r="F65" s="111">
        <v>134292.93472655959</v>
      </c>
      <c r="G65" s="111">
        <v>108196.77724882741</v>
      </c>
      <c r="H65" s="111">
        <v>-193551.0763264008</v>
      </c>
      <c r="I65" s="111">
        <v>-204566.47427583841</v>
      </c>
      <c r="J65" s="111">
        <v>-160574.18197793499</v>
      </c>
      <c r="K65" s="111">
        <v>-205062.32175512391</v>
      </c>
      <c r="L65" s="111">
        <v>-221055.71809399259</v>
      </c>
      <c r="M65" s="111">
        <v>-156642.29516117179</v>
      </c>
      <c r="N65" s="111">
        <v>-198433.70139225569</v>
      </c>
      <c r="O65" s="111">
        <v>-206228.34992614231</v>
      </c>
      <c r="P65" s="111">
        <v>-134432.80855819309</v>
      </c>
      <c r="Q65" s="111">
        <v>-49395.891630037171</v>
      </c>
      <c r="R65" s="111">
        <v>118823.2134821676</v>
      </c>
      <c r="S65" s="111">
        <v>158381.74841938651</v>
      </c>
      <c r="T65" s="111">
        <v>-171250.32301176529</v>
      </c>
      <c r="U65" s="111">
        <v>-181671.47522250639</v>
      </c>
      <c r="V65" s="111">
        <v>-137971.20451775039</v>
      </c>
      <c r="W65" s="111">
        <v>-181522.730493043</v>
      </c>
    </row>
    <row r="66" spans="1:23">
      <c r="A66" s="113" t="s">
        <v>114</v>
      </c>
      <c r="B66" s="113" t="s">
        <v>69</v>
      </c>
      <c r="C66" s="111">
        <v>3188216.6240530079</v>
      </c>
      <c r="D66" s="111">
        <v>3375941.8305830089</v>
      </c>
      <c r="E66" s="111">
        <v>3813374.0556740328</v>
      </c>
      <c r="F66" s="111">
        <v>5277559.4258770719</v>
      </c>
      <c r="G66" s="111">
        <v>5089311.1428428683</v>
      </c>
      <c r="H66" s="111">
        <v>2975530.31326698</v>
      </c>
      <c r="I66" s="111">
        <v>2908682.7116977479</v>
      </c>
      <c r="J66" s="111">
        <v>3228473.269369286</v>
      </c>
      <c r="K66" s="111">
        <v>2947112.7155289641</v>
      </c>
      <c r="L66" s="111">
        <v>2851268.4563442739</v>
      </c>
      <c r="M66" s="111">
        <v>3255507.7647508751</v>
      </c>
      <c r="N66" s="111">
        <v>2968084.6238632612</v>
      </c>
      <c r="O66" s="111">
        <v>2924455.6909831259</v>
      </c>
      <c r="P66" s="111">
        <v>3395534.8564615818</v>
      </c>
      <c r="Q66" s="111">
        <v>3971311.3549981611</v>
      </c>
      <c r="R66" s="111">
        <v>4984850.837429286</v>
      </c>
      <c r="S66" s="111">
        <v>5240405.423238907</v>
      </c>
      <c r="T66" s="111">
        <v>2995935.510529459</v>
      </c>
      <c r="U66" s="111">
        <v>2929591.9412147859</v>
      </c>
      <c r="V66" s="111">
        <v>3232742.2017597021</v>
      </c>
      <c r="W66" s="111">
        <v>2947755.3527647471</v>
      </c>
    </row>
    <row r="67" spans="1:23">
      <c r="A67" s="113" t="s">
        <v>114</v>
      </c>
      <c r="B67" s="113" t="s">
        <v>70</v>
      </c>
      <c r="C67" s="111">
        <v>1091186.125520891</v>
      </c>
      <c r="D67" s="111">
        <v>1177355.1689394859</v>
      </c>
      <c r="E67" s="111">
        <v>1372703.7392150201</v>
      </c>
      <c r="F67" s="111">
        <v>2110808.2328545558</v>
      </c>
      <c r="G67" s="111">
        <v>2012060.7753865891</v>
      </c>
      <c r="H67" s="111">
        <v>989444.28330838424</v>
      </c>
      <c r="I67" s="111">
        <v>958482.38341750065</v>
      </c>
      <c r="J67" s="111">
        <v>1114643.61408022</v>
      </c>
      <c r="K67" s="111">
        <v>990619.10821823694</v>
      </c>
      <c r="L67" s="111">
        <v>953868.957800376</v>
      </c>
      <c r="M67" s="111">
        <v>1131761.019563965</v>
      </c>
      <c r="N67" s="111">
        <v>989667.6951871597</v>
      </c>
      <c r="O67" s="111">
        <v>968831.42888506642</v>
      </c>
      <c r="P67" s="111">
        <v>1185620.7418359539</v>
      </c>
      <c r="Q67" s="111">
        <v>1453167.9003321419</v>
      </c>
      <c r="R67" s="111">
        <v>1935953.1661489289</v>
      </c>
      <c r="S67" s="111">
        <v>2048659.6406993091</v>
      </c>
      <c r="T67" s="111">
        <v>994393.12478827999</v>
      </c>
      <c r="U67" s="111">
        <v>963723.51002321392</v>
      </c>
      <c r="V67" s="111">
        <v>1107298.67559146</v>
      </c>
      <c r="W67" s="111">
        <v>977382.47846124182</v>
      </c>
    </row>
    <row r="68" spans="1:23">
      <c r="A68" s="113" t="s">
        <v>114</v>
      </c>
      <c r="B68" s="113" t="s">
        <v>71</v>
      </c>
      <c r="C68" s="111">
        <v>1837916.0653010199</v>
      </c>
      <c r="D68" s="111">
        <v>1931588.168140308</v>
      </c>
      <c r="E68" s="111">
        <v>2205312.6085277819</v>
      </c>
      <c r="F68" s="111">
        <v>3390034.834066737</v>
      </c>
      <c r="G68" s="111">
        <v>3246956.8371873382</v>
      </c>
      <c r="H68" s="111">
        <v>1821682.942321257</v>
      </c>
      <c r="I68" s="111">
        <v>1738275.1355332341</v>
      </c>
      <c r="J68" s="111">
        <v>1929733.9299088169</v>
      </c>
      <c r="K68" s="111">
        <v>1748939.301927421</v>
      </c>
      <c r="L68" s="111">
        <v>1747254.5299957891</v>
      </c>
      <c r="M68" s="111">
        <v>1945402.962796266</v>
      </c>
      <c r="N68" s="111">
        <v>1826296.97980786</v>
      </c>
      <c r="O68" s="111">
        <v>1792159.257645597</v>
      </c>
      <c r="P68" s="111">
        <v>2126324.257075794</v>
      </c>
      <c r="Q68" s="111">
        <v>2516917.5049131792</v>
      </c>
      <c r="R68" s="111">
        <v>3402645.9192001452</v>
      </c>
      <c r="S68" s="111">
        <v>3565832.0810472108</v>
      </c>
      <c r="T68" s="111">
        <v>1956028.287534833</v>
      </c>
      <c r="U68" s="111">
        <v>1888902.6150187161</v>
      </c>
      <c r="V68" s="111">
        <v>2090081.388719691</v>
      </c>
      <c r="W68" s="111">
        <v>1898202.9801202409</v>
      </c>
    </row>
    <row r="69" spans="1:23">
      <c r="A69" s="113" t="s">
        <v>114</v>
      </c>
      <c r="B69" s="113" t="s">
        <v>72</v>
      </c>
      <c r="C69" s="111">
        <v>8381682.3395648561</v>
      </c>
      <c r="D69" s="111">
        <v>8848217.6191097982</v>
      </c>
      <c r="E69" s="111">
        <v>9868889.4009554051</v>
      </c>
      <c r="F69" s="111">
        <v>13083969.759518189</v>
      </c>
      <c r="G69" s="111">
        <v>12674755.72297335</v>
      </c>
      <c r="H69" s="111">
        <v>8086303.7734292876</v>
      </c>
      <c r="I69" s="111">
        <v>7871270.7751814732</v>
      </c>
      <c r="J69" s="111">
        <v>8496663.6131129358</v>
      </c>
      <c r="K69" s="111">
        <v>7775175.0533962762</v>
      </c>
      <c r="L69" s="111">
        <v>7535421.2479837853</v>
      </c>
      <c r="M69" s="111">
        <v>8564404.2189695574</v>
      </c>
      <c r="N69" s="111">
        <v>7948262.0134745007</v>
      </c>
      <c r="O69" s="111">
        <v>7777533.6609528027</v>
      </c>
      <c r="P69" s="111">
        <v>8907885.4088543206</v>
      </c>
      <c r="Q69" s="111">
        <v>10226155.40796506</v>
      </c>
      <c r="R69" s="111">
        <v>12580758.607301099</v>
      </c>
      <c r="S69" s="111">
        <v>13195604.24549403</v>
      </c>
      <c r="T69" s="111">
        <v>8085497.1322552646</v>
      </c>
      <c r="U69" s="111">
        <v>7900614.1636684937</v>
      </c>
      <c r="V69" s="111">
        <v>8554841.0543575566</v>
      </c>
      <c r="W69" s="111">
        <v>7864265.2744578496</v>
      </c>
    </row>
    <row r="70" spans="1:23">
      <c r="A70" s="113" t="s">
        <v>114</v>
      </c>
      <c r="B70" s="113" t="s">
        <v>73</v>
      </c>
      <c r="C70" s="111">
        <v>1659578.677010956</v>
      </c>
      <c r="D70" s="111">
        <v>1796265.143004332</v>
      </c>
      <c r="E70" s="111">
        <v>2087800.0114725209</v>
      </c>
      <c r="F70" s="111">
        <v>2959877.867287566</v>
      </c>
      <c r="G70" s="111">
        <v>2864112.7916251798</v>
      </c>
      <c r="H70" s="111">
        <v>1585892.0406822739</v>
      </c>
      <c r="I70" s="111">
        <v>1548951.6228121519</v>
      </c>
      <c r="J70" s="111">
        <v>1726497.1058999831</v>
      </c>
      <c r="K70" s="111">
        <v>1534364.3194143709</v>
      </c>
      <c r="L70" s="111">
        <v>1451045.9380598769</v>
      </c>
      <c r="M70" s="111">
        <v>1733933.232049413</v>
      </c>
      <c r="N70" s="111">
        <v>1554811.7931378509</v>
      </c>
      <c r="O70" s="111">
        <v>1520606.3674804729</v>
      </c>
      <c r="P70" s="111">
        <v>1821032.976389837</v>
      </c>
      <c r="Q70" s="111">
        <v>2185153.9884661431</v>
      </c>
      <c r="R70" s="111">
        <v>2815704.5825376231</v>
      </c>
      <c r="S70" s="111">
        <v>2988631.2970715822</v>
      </c>
      <c r="T70" s="111">
        <v>1597633.8974172091</v>
      </c>
      <c r="U70" s="111">
        <v>1556901.5338809299</v>
      </c>
      <c r="V70" s="111">
        <v>1735282.428152954</v>
      </c>
      <c r="W70" s="111">
        <v>1549500.6230863661</v>
      </c>
    </row>
    <row r="71" spans="1:23">
      <c r="A71" s="113" t="s">
        <v>114</v>
      </c>
      <c r="B71" s="113" t="s">
        <v>6</v>
      </c>
      <c r="C71" s="115">
        <v>17644920.27086179</v>
      </c>
      <c r="D71" s="115">
        <v>18921509.283719141</v>
      </c>
      <c r="E71" s="115">
        <v>21961351.864721771</v>
      </c>
      <c r="F71" s="115">
        <v>32975999.720837571</v>
      </c>
      <c r="G71" s="115">
        <v>31622291.067337599</v>
      </c>
      <c r="H71" s="115">
        <v>16952080.231217399</v>
      </c>
      <c r="I71" s="115">
        <v>16318409.693784241</v>
      </c>
      <c r="J71" s="115">
        <v>18371217.760645051</v>
      </c>
      <c r="K71" s="115">
        <v>16330106.78355859</v>
      </c>
      <c r="L71" s="115">
        <v>15799978.18068189</v>
      </c>
      <c r="M71" s="115">
        <v>18550507.38782651</v>
      </c>
      <c r="N71" s="115">
        <v>16751851.146391081</v>
      </c>
      <c r="O71" s="115">
        <v>16361441.684244599</v>
      </c>
      <c r="P71" s="115">
        <v>19759780.81662821</v>
      </c>
      <c r="Q71" s="115">
        <v>23828271.92684726</v>
      </c>
      <c r="R71" s="115">
        <v>31657739.17892633</v>
      </c>
      <c r="S71" s="115">
        <v>33454232.68762869</v>
      </c>
      <c r="T71" s="115">
        <v>17426504.78630602</v>
      </c>
      <c r="U71" s="115">
        <v>16864720.619922411</v>
      </c>
      <c r="V71" s="115">
        <v>18933034.961635601</v>
      </c>
      <c r="W71" s="115">
        <v>16886397.68403931</v>
      </c>
    </row>
    <row r="72" spans="1:23">
      <c r="A72" s="113" t="s">
        <v>115</v>
      </c>
      <c r="B72" s="113" t="s">
        <v>64</v>
      </c>
      <c r="C72" s="111">
        <v>450775.99694922479</v>
      </c>
      <c r="D72" s="111">
        <v>490801.92103316012</v>
      </c>
      <c r="E72" s="111">
        <v>596350.25528093043</v>
      </c>
      <c r="F72" s="111">
        <v>1184798.1107359829</v>
      </c>
      <c r="G72" s="111">
        <v>1122661.3960510809</v>
      </c>
      <c r="H72" s="111">
        <v>463180.80980670708</v>
      </c>
      <c r="I72" s="111">
        <v>498423.16220217478</v>
      </c>
      <c r="J72" s="111">
        <v>601234.10415029142</v>
      </c>
      <c r="K72" s="111">
        <v>514325.52351440617</v>
      </c>
      <c r="L72" s="111">
        <v>516218.30773549189</v>
      </c>
      <c r="M72" s="111">
        <v>645180.98877362791</v>
      </c>
      <c r="N72" s="111">
        <v>544087.40089390019</v>
      </c>
      <c r="O72" s="111">
        <v>528840.51092198316</v>
      </c>
      <c r="P72" s="111">
        <v>682840.05481572577</v>
      </c>
      <c r="Q72" s="111">
        <v>885855.5977429928</v>
      </c>
      <c r="R72" s="111">
        <v>1315934.494308661</v>
      </c>
      <c r="S72" s="111">
        <v>1398970.8873211739</v>
      </c>
      <c r="T72" s="111">
        <v>571961.95914393722</v>
      </c>
      <c r="U72" s="111">
        <v>546933.23775896837</v>
      </c>
      <c r="V72" s="111">
        <v>652386.08194640232</v>
      </c>
      <c r="W72" s="111">
        <v>552374.7224578677</v>
      </c>
    </row>
    <row r="73" spans="1:23">
      <c r="A73" s="113" t="s">
        <v>115</v>
      </c>
      <c r="B73" s="113" t="s">
        <v>65</v>
      </c>
      <c r="C73" s="111">
        <v>50850.638340117272</v>
      </c>
      <c r="D73" s="111">
        <v>80377.304990798439</v>
      </c>
      <c r="E73" s="111">
        <v>149811.8546160823</v>
      </c>
      <c r="F73" s="111">
        <v>453511.05572925461</v>
      </c>
      <c r="G73" s="111">
        <v>421999.3180448999</v>
      </c>
      <c r="H73" s="111">
        <v>57465.293991337508</v>
      </c>
      <c r="I73" s="111">
        <v>50670.770903208773</v>
      </c>
      <c r="J73" s="111">
        <v>110507.6330890203</v>
      </c>
      <c r="K73" s="111">
        <v>52248.004197967763</v>
      </c>
      <c r="L73" s="111">
        <v>33340.457222343262</v>
      </c>
      <c r="M73" s="111">
        <v>120746.342679768</v>
      </c>
      <c r="N73" s="111">
        <v>62885.933187900999</v>
      </c>
      <c r="O73" s="111">
        <v>55567.332323252747</v>
      </c>
      <c r="P73" s="111">
        <v>157219.92270617589</v>
      </c>
      <c r="Q73" s="111">
        <v>281937.42057968653</v>
      </c>
      <c r="R73" s="111">
        <v>533387.80328306323</v>
      </c>
      <c r="S73" s="111">
        <v>591159.62399820855</v>
      </c>
      <c r="T73" s="111">
        <v>96572.73449261456</v>
      </c>
      <c r="U73" s="111">
        <v>81362.092896072922</v>
      </c>
      <c r="V73" s="111">
        <v>146690.57491266541</v>
      </c>
      <c r="W73" s="111">
        <v>82538.910300650314</v>
      </c>
    </row>
    <row r="74" spans="1:23">
      <c r="A74" s="113" t="s">
        <v>115</v>
      </c>
      <c r="B74" s="113" t="s">
        <v>44</v>
      </c>
      <c r="C74" s="111">
        <v>-155024.6760996987</v>
      </c>
      <c r="D74" s="111">
        <v>-124107.30378536051</v>
      </c>
      <c r="E74" s="111">
        <v>-75250.50339623855</v>
      </c>
      <c r="F74" s="111">
        <v>97047.581331398091</v>
      </c>
      <c r="G74" s="111">
        <v>84778.671780894801</v>
      </c>
      <c r="H74" s="111">
        <v>-163496.81866606339</v>
      </c>
      <c r="I74" s="111">
        <v>-187494.20475877571</v>
      </c>
      <c r="J74" s="111">
        <v>-153378.41487782469</v>
      </c>
      <c r="K74" s="111">
        <v>-195562.51520864971</v>
      </c>
      <c r="L74" s="111">
        <v>-232005.24434849</v>
      </c>
      <c r="M74" s="111">
        <v>-160608.31953688589</v>
      </c>
      <c r="N74" s="111">
        <v>-211089.34898449981</v>
      </c>
      <c r="O74" s="111">
        <v>-229957.22168552861</v>
      </c>
      <c r="P74" s="111">
        <v>-161343.84000104331</v>
      </c>
      <c r="Q74" s="111">
        <v>-81851.509437757559</v>
      </c>
      <c r="R74" s="111">
        <v>68562.171613564409</v>
      </c>
      <c r="S74" s="111">
        <v>113132.1420740812</v>
      </c>
      <c r="T74" s="111">
        <v>-207860.0370021312</v>
      </c>
      <c r="U74" s="111">
        <v>-215835.3905283027</v>
      </c>
      <c r="V74" s="111">
        <v>-177536.42451218469</v>
      </c>
      <c r="W74" s="111">
        <v>-221675.14056271291</v>
      </c>
    </row>
    <row r="75" spans="1:23">
      <c r="A75" s="113" t="s">
        <v>115</v>
      </c>
      <c r="B75" s="113" t="s">
        <v>48</v>
      </c>
      <c r="C75" s="111">
        <v>230838.3638715946</v>
      </c>
      <c r="D75" s="111">
        <v>253584.33787663901</v>
      </c>
      <c r="E75" s="111">
        <v>321483.06708713801</v>
      </c>
      <c r="F75" s="111">
        <v>859086.4353706222</v>
      </c>
      <c r="G75" s="111">
        <v>811993.79801728099</v>
      </c>
      <c r="H75" s="111">
        <v>338257.50167317799</v>
      </c>
      <c r="I75" s="111">
        <v>354139.49152394861</v>
      </c>
      <c r="J75" s="111">
        <v>425258.052843388</v>
      </c>
      <c r="K75" s="111">
        <v>353362.90546772018</v>
      </c>
      <c r="L75" s="111">
        <v>393271.85688050883</v>
      </c>
      <c r="M75" s="111">
        <v>482677.72347313497</v>
      </c>
      <c r="N75" s="111">
        <v>431295.27215214912</v>
      </c>
      <c r="O75" s="111">
        <v>441263.89023331739</v>
      </c>
      <c r="P75" s="111">
        <v>593085.75859171746</v>
      </c>
      <c r="Q75" s="111">
        <v>774436.11367406999</v>
      </c>
      <c r="R75" s="111">
        <v>1249126.057226199</v>
      </c>
      <c r="S75" s="111">
        <v>1328177.0211665209</v>
      </c>
      <c r="T75" s="111">
        <v>557422.76411957538</v>
      </c>
      <c r="U75" s="111">
        <v>524605.19730064005</v>
      </c>
      <c r="V75" s="111">
        <v>619486.88606096862</v>
      </c>
      <c r="W75" s="111">
        <v>525770.01654393366</v>
      </c>
    </row>
    <row r="76" spans="1:23">
      <c r="A76" s="113" t="s">
        <v>115</v>
      </c>
      <c r="B76" s="113" t="s">
        <v>66</v>
      </c>
      <c r="C76" s="111">
        <v>208484.6749523216</v>
      </c>
      <c r="D76" s="111">
        <v>232639.51637505461</v>
      </c>
      <c r="E76" s="111">
        <v>307552.39578857209</v>
      </c>
      <c r="F76" s="111">
        <v>762959.70909733325</v>
      </c>
      <c r="G76" s="111">
        <v>710874.57256918238</v>
      </c>
      <c r="H76" s="111">
        <v>241377.55988654119</v>
      </c>
      <c r="I76" s="111">
        <v>239837.96646774039</v>
      </c>
      <c r="J76" s="111">
        <v>312129.83999098378</v>
      </c>
      <c r="K76" s="111">
        <v>246131.56296258009</v>
      </c>
      <c r="L76" s="111">
        <v>259805.48518031821</v>
      </c>
      <c r="M76" s="111">
        <v>340027.94324950268</v>
      </c>
      <c r="N76" s="111">
        <v>286939.47548999911</v>
      </c>
      <c r="O76" s="111">
        <v>276434.97220053588</v>
      </c>
      <c r="P76" s="111">
        <v>403480.58278787183</v>
      </c>
      <c r="Q76" s="111">
        <v>556153.90940831043</v>
      </c>
      <c r="R76" s="111">
        <v>932233.73829456803</v>
      </c>
      <c r="S76" s="111">
        <v>994806.08431047527</v>
      </c>
      <c r="T76" s="111">
        <v>348739.95649186289</v>
      </c>
      <c r="U76" s="111">
        <v>321822.92986960558</v>
      </c>
      <c r="V76" s="111">
        <v>404244.43197535467</v>
      </c>
      <c r="W76" s="111">
        <v>327039.37010314892</v>
      </c>
    </row>
    <row r="77" spans="1:23">
      <c r="A77" s="113" t="s">
        <v>115</v>
      </c>
      <c r="B77" s="113" t="s">
        <v>53</v>
      </c>
      <c r="C77" s="111">
        <v>459815.32543111418</v>
      </c>
      <c r="D77" s="111">
        <v>482675.36777849961</v>
      </c>
      <c r="E77" s="111">
        <v>572199.99230796611</v>
      </c>
      <c r="F77" s="111">
        <v>1207272.916497974</v>
      </c>
      <c r="G77" s="111">
        <v>1130920.4222068279</v>
      </c>
      <c r="H77" s="111">
        <v>524834.74305192521</v>
      </c>
      <c r="I77" s="111">
        <v>540433.14408472239</v>
      </c>
      <c r="J77" s="111">
        <v>631906.85779625783</v>
      </c>
      <c r="K77" s="111">
        <v>554661.61855740496</v>
      </c>
      <c r="L77" s="111">
        <v>617000.88493659184</v>
      </c>
      <c r="M77" s="111">
        <v>672236.50816181174</v>
      </c>
      <c r="N77" s="111">
        <v>630004.85764692014</v>
      </c>
      <c r="O77" s="111">
        <v>651303.62528126989</v>
      </c>
      <c r="P77" s="111">
        <v>826062.8250515844</v>
      </c>
      <c r="Q77" s="111">
        <v>1029122.693737287</v>
      </c>
      <c r="R77" s="111">
        <v>1568584.0334118819</v>
      </c>
      <c r="S77" s="111">
        <v>1644209.184756405</v>
      </c>
      <c r="T77" s="111">
        <v>767014.66594312573</v>
      </c>
      <c r="U77" s="111">
        <v>725202.81552929746</v>
      </c>
      <c r="V77" s="111">
        <v>836286.60491742799</v>
      </c>
      <c r="W77" s="111">
        <v>737439.55885832454</v>
      </c>
    </row>
    <row r="78" spans="1:23">
      <c r="A78" s="113" t="s">
        <v>115</v>
      </c>
      <c r="B78" s="113" t="s">
        <v>67</v>
      </c>
      <c r="C78" s="111">
        <v>-149853.73221841941</v>
      </c>
      <c r="D78" s="111">
        <v>-136186.2854054996</v>
      </c>
      <c r="E78" s="111">
        <v>-91041.293790727315</v>
      </c>
      <c r="F78" s="111">
        <v>128162.89081857449</v>
      </c>
      <c r="G78" s="111">
        <v>102290.3233861206</v>
      </c>
      <c r="H78" s="111">
        <v>-160519.22635415991</v>
      </c>
      <c r="I78" s="111">
        <v>-192695.5813873419</v>
      </c>
      <c r="J78" s="111">
        <v>-148612.96037096789</v>
      </c>
      <c r="K78" s="111">
        <v>-184274.71652929211</v>
      </c>
      <c r="L78" s="111">
        <v>-201414.15393793609</v>
      </c>
      <c r="M78" s="111">
        <v>-154743.1552680711</v>
      </c>
      <c r="N78" s="111">
        <v>-188080.78364219909</v>
      </c>
      <c r="O78" s="111">
        <v>-196181.75600803769</v>
      </c>
      <c r="P78" s="111">
        <v>-129750.3968905331</v>
      </c>
      <c r="Q78" s="111">
        <v>-42745.331938674994</v>
      </c>
      <c r="R78" s="111">
        <v>151174.5546891487</v>
      </c>
      <c r="S78" s="111">
        <v>186263.3080314057</v>
      </c>
      <c r="T78" s="111">
        <v>-165584.88639624469</v>
      </c>
      <c r="U78" s="111">
        <v>-177432.55148750439</v>
      </c>
      <c r="V78" s="111">
        <v>-130797.7377286525</v>
      </c>
      <c r="W78" s="111">
        <v>-172673.73205930041</v>
      </c>
    </row>
    <row r="79" spans="1:23">
      <c r="A79" s="113" t="s">
        <v>115</v>
      </c>
      <c r="B79" s="113" t="s">
        <v>68</v>
      </c>
      <c r="C79" s="111">
        <v>-147783.62918714911</v>
      </c>
      <c r="D79" s="111">
        <v>-126719.6462544003</v>
      </c>
      <c r="E79" s="111">
        <v>-80408.560514672645</v>
      </c>
      <c r="F79" s="111">
        <v>107434.3477812476</v>
      </c>
      <c r="G79" s="111">
        <v>86557.421799061965</v>
      </c>
      <c r="H79" s="111">
        <v>-154840.8610611207</v>
      </c>
      <c r="I79" s="111">
        <v>-184109.8268482546</v>
      </c>
      <c r="J79" s="111">
        <v>-144516.76378014151</v>
      </c>
      <c r="K79" s="111">
        <v>-184556.08957961149</v>
      </c>
      <c r="L79" s="111">
        <v>-210002.932189293</v>
      </c>
      <c r="M79" s="111">
        <v>-148810.18040311319</v>
      </c>
      <c r="N79" s="111">
        <v>-188512.01632264291</v>
      </c>
      <c r="O79" s="111">
        <v>-200041.49942835799</v>
      </c>
      <c r="P79" s="111">
        <v>-130399.8243014473</v>
      </c>
      <c r="Q79" s="111">
        <v>-47914.014881136063</v>
      </c>
      <c r="R79" s="111">
        <v>118823.2134821676</v>
      </c>
      <c r="S79" s="111">
        <v>158381.74841938651</v>
      </c>
      <c r="T79" s="111">
        <v>-171250.32301176529</v>
      </c>
      <c r="U79" s="111">
        <v>-181671.47522250639</v>
      </c>
      <c r="V79" s="111">
        <v>-137971.20451775039</v>
      </c>
      <c r="W79" s="111">
        <v>-181522.730493043</v>
      </c>
    </row>
    <row r="80" spans="1:23">
      <c r="A80" s="113" t="s">
        <v>115</v>
      </c>
      <c r="B80" s="113" t="s">
        <v>69</v>
      </c>
      <c r="C80" s="111">
        <v>1594108.312026504</v>
      </c>
      <c r="D80" s="111">
        <v>1687970.915291504</v>
      </c>
      <c r="E80" s="111">
        <v>1906687.0278370159</v>
      </c>
      <c r="F80" s="111">
        <v>3694291.5981139499</v>
      </c>
      <c r="G80" s="111">
        <v>3562517.7999900081</v>
      </c>
      <c r="H80" s="111">
        <v>2082871.219286886</v>
      </c>
      <c r="I80" s="111">
        <v>2326946.169358199</v>
      </c>
      <c r="J80" s="111">
        <v>2582778.615495428</v>
      </c>
      <c r="K80" s="111">
        <v>2357690.1724231709</v>
      </c>
      <c r="L80" s="111">
        <v>2566141.610709846</v>
      </c>
      <c r="M80" s="111">
        <v>2929956.9882757869</v>
      </c>
      <c r="N80" s="111">
        <v>2671276.1614769348</v>
      </c>
      <c r="O80" s="111">
        <v>2778232.9064339702</v>
      </c>
      <c r="P80" s="111">
        <v>3225758.113638503</v>
      </c>
      <c r="Q80" s="111">
        <v>3772745.787248252</v>
      </c>
      <c r="R80" s="111">
        <v>4984850.837429286</v>
      </c>
      <c r="S80" s="111">
        <v>5240405.423238907</v>
      </c>
      <c r="T80" s="111">
        <v>2995935.510529459</v>
      </c>
      <c r="U80" s="111">
        <v>2929591.9412147859</v>
      </c>
      <c r="V80" s="111">
        <v>3232742.2017597021</v>
      </c>
      <c r="W80" s="111">
        <v>2947755.3527647471</v>
      </c>
    </row>
    <row r="81" spans="1:23">
      <c r="A81" s="113" t="s">
        <v>115</v>
      </c>
      <c r="B81" s="113" t="s">
        <v>70</v>
      </c>
      <c r="C81" s="111">
        <v>763830.28786462336</v>
      </c>
      <c r="D81" s="111">
        <v>824148.61825764005</v>
      </c>
      <c r="E81" s="111">
        <v>960892.61745051388</v>
      </c>
      <c r="F81" s="111">
        <v>1688646.5862836449</v>
      </c>
      <c r="G81" s="111">
        <v>1609648.6203092709</v>
      </c>
      <c r="H81" s="111">
        <v>791555.42664670746</v>
      </c>
      <c r="I81" s="111">
        <v>862634.14507575065</v>
      </c>
      <c r="J81" s="111">
        <v>1003179.252672198</v>
      </c>
      <c r="K81" s="111">
        <v>891557.19739641331</v>
      </c>
      <c r="L81" s="111">
        <v>906175.50991035718</v>
      </c>
      <c r="M81" s="111">
        <v>1075172.9685857659</v>
      </c>
      <c r="N81" s="111">
        <v>940184.31042780168</v>
      </c>
      <c r="O81" s="111">
        <v>939766.48601851438</v>
      </c>
      <c r="P81" s="111">
        <v>1150052.1195808749</v>
      </c>
      <c r="Q81" s="111">
        <v>1409572.8633221779</v>
      </c>
      <c r="R81" s="111">
        <v>1935953.1661489289</v>
      </c>
      <c r="S81" s="111">
        <v>2048659.6406993091</v>
      </c>
      <c r="T81" s="111">
        <v>994393.12478827999</v>
      </c>
      <c r="U81" s="111">
        <v>963723.51002321392</v>
      </c>
      <c r="V81" s="111">
        <v>1107298.67559146</v>
      </c>
      <c r="W81" s="111">
        <v>977382.47846124182</v>
      </c>
    </row>
    <row r="82" spans="1:23">
      <c r="A82" s="113" t="s">
        <v>115</v>
      </c>
      <c r="B82" s="113" t="s">
        <v>71</v>
      </c>
      <c r="C82" s="111">
        <v>1286541.245710714</v>
      </c>
      <c r="D82" s="111">
        <v>1352111.717698216</v>
      </c>
      <c r="E82" s="111">
        <v>1543718.8259694481</v>
      </c>
      <c r="F82" s="111">
        <v>2712027.8672533901</v>
      </c>
      <c r="G82" s="111">
        <v>2597565.4697498712</v>
      </c>
      <c r="H82" s="111">
        <v>1457346.3538570059</v>
      </c>
      <c r="I82" s="111">
        <v>1564447.6219799099</v>
      </c>
      <c r="J82" s="111">
        <v>1736760.5369179361</v>
      </c>
      <c r="K82" s="111">
        <v>1574045.371734679</v>
      </c>
      <c r="L82" s="111">
        <v>1659891.8034959999</v>
      </c>
      <c r="M82" s="111">
        <v>1848132.814656452</v>
      </c>
      <c r="N82" s="111">
        <v>1734982.1308174671</v>
      </c>
      <c r="O82" s="111">
        <v>1738394.4799162289</v>
      </c>
      <c r="P82" s="111">
        <v>2062534.52936352</v>
      </c>
      <c r="Q82" s="111">
        <v>2441409.979765784</v>
      </c>
      <c r="R82" s="111">
        <v>3402645.9192001452</v>
      </c>
      <c r="S82" s="111">
        <v>3565832.0810472108</v>
      </c>
      <c r="T82" s="111">
        <v>1956028.287534833</v>
      </c>
      <c r="U82" s="111">
        <v>1888902.6150187161</v>
      </c>
      <c r="V82" s="111">
        <v>2090081.388719691</v>
      </c>
      <c r="W82" s="111">
        <v>1898202.9801202409</v>
      </c>
    </row>
    <row r="83" spans="1:23">
      <c r="A83" s="113" t="s">
        <v>115</v>
      </c>
      <c r="B83" s="113" t="s">
        <v>72</v>
      </c>
      <c r="C83" s="111">
        <v>4190841.1697824281</v>
      </c>
      <c r="D83" s="111">
        <v>4424108.8095548991</v>
      </c>
      <c r="E83" s="111">
        <v>4934444.7004777025</v>
      </c>
      <c r="F83" s="111">
        <v>9158778.8316627312</v>
      </c>
      <c r="G83" s="111">
        <v>8872329.0060813464</v>
      </c>
      <c r="H83" s="111">
        <v>5660412.6414005011</v>
      </c>
      <c r="I83" s="111">
        <v>6297016.6201451793</v>
      </c>
      <c r="J83" s="111">
        <v>6797330.8904903494</v>
      </c>
      <c r="K83" s="111">
        <v>6220140.042717021</v>
      </c>
      <c r="L83" s="111">
        <v>6781879.1231854074</v>
      </c>
      <c r="M83" s="111">
        <v>7707963.7970726024</v>
      </c>
      <c r="N83" s="111">
        <v>7153435.8121270509</v>
      </c>
      <c r="O83" s="111">
        <v>7388656.9779051626</v>
      </c>
      <c r="P83" s="111">
        <v>8462491.1384116039</v>
      </c>
      <c r="Q83" s="111">
        <v>9714847.6375668086</v>
      </c>
      <c r="R83" s="111">
        <v>12580758.607301099</v>
      </c>
      <c r="S83" s="111">
        <v>13195604.24549403</v>
      </c>
      <c r="T83" s="111">
        <v>8085497.1322552646</v>
      </c>
      <c r="U83" s="111">
        <v>7900614.1636684937</v>
      </c>
      <c r="V83" s="111">
        <v>8554841.0543575566</v>
      </c>
      <c r="W83" s="111">
        <v>7864265.2744578496</v>
      </c>
    </row>
    <row r="84" spans="1:23">
      <c r="A84" s="113" t="s">
        <v>115</v>
      </c>
      <c r="B84" s="113" t="s">
        <v>73</v>
      </c>
      <c r="C84" s="111">
        <v>829789.33850547823</v>
      </c>
      <c r="D84" s="111">
        <v>898132.5715021661</v>
      </c>
      <c r="E84" s="111">
        <v>1043900.005736261</v>
      </c>
      <c r="F84" s="111">
        <v>2071914.507101296</v>
      </c>
      <c r="G84" s="111">
        <v>2004878.9541376261</v>
      </c>
      <c r="H84" s="111">
        <v>1110124.4284775921</v>
      </c>
      <c r="I84" s="111">
        <v>1239161.298249722</v>
      </c>
      <c r="J84" s="111">
        <v>1381197.684719987</v>
      </c>
      <c r="K84" s="111">
        <v>1227491.455531497</v>
      </c>
      <c r="L84" s="111">
        <v>1305941.34425389</v>
      </c>
      <c r="M84" s="111">
        <v>1560539.908844471</v>
      </c>
      <c r="N84" s="111">
        <v>1399330.613824066</v>
      </c>
      <c r="O84" s="111">
        <v>1444576.0491064501</v>
      </c>
      <c r="P84" s="111">
        <v>1729981.327570345</v>
      </c>
      <c r="Q84" s="111">
        <v>2075896.2890428361</v>
      </c>
      <c r="R84" s="111">
        <v>2815704.5825376231</v>
      </c>
      <c r="S84" s="111">
        <v>2988631.2970715822</v>
      </c>
      <c r="T84" s="111">
        <v>1597633.8974172091</v>
      </c>
      <c r="U84" s="111">
        <v>1556901.5338809299</v>
      </c>
      <c r="V84" s="111">
        <v>1735282.428152954</v>
      </c>
      <c r="W84" s="111">
        <v>1549500.6230863661</v>
      </c>
    </row>
    <row r="85" spans="1:23">
      <c r="A85" s="113" t="s">
        <v>115</v>
      </c>
      <c r="B85" s="113" t="s">
        <v>6</v>
      </c>
      <c r="C85" s="115">
        <v>9613213.3159288522</v>
      </c>
      <c r="D85" s="115">
        <v>10339537.844913321</v>
      </c>
      <c r="E85" s="115">
        <v>12090340.38484999</v>
      </c>
      <c r="F85" s="115">
        <v>24125932.4377774</v>
      </c>
      <c r="G85" s="115">
        <v>23119015.774123471</v>
      </c>
      <c r="H85" s="115">
        <v>12248569.071997041</v>
      </c>
      <c r="I85" s="115">
        <v>13409410.77699618</v>
      </c>
      <c r="J85" s="115">
        <v>15135775.329136901</v>
      </c>
      <c r="K85" s="115">
        <v>13427260.533185311</v>
      </c>
      <c r="L85" s="115">
        <v>14396244.053035039</v>
      </c>
      <c r="M85" s="115">
        <v>16918474.32856486</v>
      </c>
      <c r="N85" s="115">
        <v>15266739.81909485</v>
      </c>
      <c r="O85" s="115">
        <v>15616856.753218761</v>
      </c>
      <c r="P85" s="115">
        <v>18872012.311324898</v>
      </c>
      <c r="Q85" s="115">
        <v>22769467.43583063</v>
      </c>
      <c r="R85" s="115">
        <v>31657739.17892633</v>
      </c>
      <c r="S85" s="115">
        <v>33454232.68762869</v>
      </c>
      <c r="T85" s="115">
        <v>17426504.78630602</v>
      </c>
      <c r="U85" s="115">
        <v>16864720.619922411</v>
      </c>
      <c r="V85" s="115">
        <v>18933034.961635601</v>
      </c>
      <c r="W85" s="115">
        <v>16886397.68403931</v>
      </c>
    </row>
    <row r="86" spans="1:23">
      <c r="A86" s="113" t="s">
        <v>116</v>
      </c>
      <c r="B86" s="113" t="s">
        <v>64</v>
      </c>
      <c r="C86" s="111">
        <v>321982.85496373201</v>
      </c>
      <c r="D86" s="111">
        <v>350572.8007379715</v>
      </c>
      <c r="E86" s="111">
        <v>425964.46805780748</v>
      </c>
      <c r="F86" s="111">
        <v>1036698.3468939851</v>
      </c>
      <c r="G86" s="111">
        <v>982328.72154469602</v>
      </c>
      <c r="H86" s="111">
        <v>405283.20858086861</v>
      </c>
      <c r="I86" s="111">
        <v>443042.81084637757</v>
      </c>
      <c r="J86" s="111">
        <v>534430.31480025908</v>
      </c>
      <c r="K86" s="111">
        <v>457178.24312391668</v>
      </c>
      <c r="L86" s="111">
        <v>489048.92311783449</v>
      </c>
      <c r="M86" s="111">
        <v>611224.09462764754</v>
      </c>
      <c r="N86" s="111">
        <v>515451.2218994844</v>
      </c>
      <c r="O86" s="111">
        <v>517936.58286173613</v>
      </c>
      <c r="P86" s="111">
        <v>668760.87842777267</v>
      </c>
      <c r="Q86" s="111">
        <v>867590.5338720032</v>
      </c>
      <c r="R86" s="111">
        <v>1276456.4594794021</v>
      </c>
      <c r="S86" s="111">
        <v>1357001.760701539</v>
      </c>
      <c r="T86" s="111">
        <v>554803.10036961909</v>
      </c>
      <c r="U86" s="111">
        <v>546933.23775896837</v>
      </c>
      <c r="V86" s="111">
        <v>652386.08194640232</v>
      </c>
      <c r="W86" s="111">
        <v>552374.7224578677</v>
      </c>
    </row>
    <row r="87" spans="1:23">
      <c r="A87" s="113" t="s">
        <v>116</v>
      </c>
      <c r="B87" s="113" t="s">
        <v>65</v>
      </c>
      <c r="C87" s="111">
        <v>36321.884528655202</v>
      </c>
      <c r="D87" s="111">
        <v>57412.360707713167</v>
      </c>
      <c r="E87" s="111">
        <v>107008.4675829159</v>
      </c>
      <c r="F87" s="111">
        <v>396822.17376309779</v>
      </c>
      <c r="G87" s="111">
        <v>369249.40328928741</v>
      </c>
      <c r="H87" s="111">
        <v>50282.132242420317</v>
      </c>
      <c r="I87" s="111">
        <v>45040.685247296693</v>
      </c>
      <c r="J87" s="111">
        <v>98229.007190240285</v>
      </c>
      <c r="K87" s="111">
        <v>46442.670398193557</v>
      </c>
      <c r="L87" s="111">
        <v>31585.696315904141</v>
      </c>
      <c r="M87" s="111">
        <v>114391.2720124117</v>
      </c>
      <c r="N87" s="111">
        <v>59576.147230643051</v>
      </c>
      <c r="O87" s="111">
        <v>54421.614131020731</v>
      </c>
      <c r="P87" s="111">
        <v>153978.27481532691</v>
      </c>
      <c r="Q87" s="111">
        <v>276124.27788732178</v>
      </c>
      <c r="R87" s="111">
        <v>517386.16918457131</v>
      </c>
      <c r="S87" s="111">
        <v>573424.83527826227</v>
      </c>
      <c r="T87" s="111">
        <v>93675.552457836122</v>
      </c>
      <c r="U87" s="111">
        <v>81362.092896072922</v>
      </c>
      <c r="V87" s="111">
        <v>146690.57491266541</v>
      </c>
      <c r="W87" s="111">
        <v>82538.910300650314</v>
      </c>
    </row>
    <row r="88" spans="1:23">
      <c r="A88" s="113" t="s">
        <v>116</v>
      </c>
      <c r="B88" s="113" t="s">
        <v>44</v>
      </c>
      <c r="C88" s="111">
        <v>-110731.91149978479</v>
      </c>
      <c r="D88" s="111">
        <v>-88648.074132400332</v>
      </c>
      <c r="E88" s="111">
        <v>-53750.35956874182</v>
      </c>
      <c r="F88" s="111">
        <v>84916.633664973313</v>
      </c>
      <c r="G88" s="111">
        <v>74181.337808282929</v>
      </c>
      <c r="H88" s="111">
        <v>-143059.71633280549</v>
      </c>
      <c r="I88" s="111">
        <v>-166661.51534113401</v>
      </c>
      <c r="J88" s="111">
        <v>-136336.36878028861</v>
      </c>
      <c r="K88" s="111">
        <v>-173833.34685213311</v>
      </c>
      <c r="L88" s="111">
        <v>-219794.44201435891</v>
      </c>
      <c r="M88" s="111">
        <v>-152155.2500875761</v>
      </c>
      <c r="N88" s="111">
        <v>-199979.38324847349</v>
      </c>
      <c r="O88" s="111">
        <v>-225215.83567139399</v>
      </c>
      <c r="P88" s="111">
        <v>-158017.16288761969</v>
      </c>
      <c r="Q88" s="111">
        <v>-80163.849449350193</v>
      </c>
      <c r="R88" s="111">
        <v>66505.306465157482</v>
      </c>
      <c r="S88" s="111">
        <v>109738.1778118588</v>
      </c>
      <c r="T88" s="111">
        <v>-201624.23589206731</v>
      </c>
      <c r="U88" s="111">
        <v>-215835.3905283027</v>
      </c>
      <c r="V88" s="111">
        <v>-177536.42451218469</v>
      </c>
      <c r="W88" s="111">
        <v>-221675.14056271291</v>
      </c>
    </row>
    <row r="89" spans="1:23">
      <c r="A89" s="113" t="s">
        <v>116</v>
      </c>
      <c r="B89" s="113" t="s">
        <v>48</v>
      </c>
      <c r="C89" s="111">
        <v>138503.01832295681</v>
      </c>
      <c r="D89" s="111">
        <v>152150.60272598339</v>
      </c>
      <c r="E89" s="111">
        <v>192889.8402522828</v>
      </c>
      <c r="F89" s="111">
        <v>613633.16812187305</v>
      </c>
      <c r="G89" s="111">
        <v>579995.57001234358</v>
      </c>
      <c r="H89" s="111">
        <v>241612.5011951272</v>
      </c>
      <c r="I89" s="111">
        <v>309872.05508345499</v>
      </c>
      <c r="J89" s="111">
        <v>372100.79623796447</v>
      </c>
      <c r="K89" s="111">
        <v>309192.54228425521</v>
      </c>
      <c r="L89" s="111">
        <v>349574.98389378563</v>
      </c>
      <c r="M89" s="111">
        <v>429046.86530945328</v>
      </c>
      <c r="N89" s="111">
        <v>383373.57524635468</v>
      </c>
      <c r="O89" s="111">
        <v>418039.47495787957</v>
      </c>
      <c r="P89" s="111">
        <v>561870.71866583766</v>
      </c>
      <c r="Q89" s="111">
        <v>733676.31821754004</v>
      </c>
      <c r="R89" s="111">
        <v>1186669.7543648891</v>
      </c>
      <c r="S89" s="111">
        <v>1261768.1701081949</v>
      </c>
      <c r="T89" s="111">
        <v>529551.6259135966</v>
      </c>
      <c r="U89" s="111">
        <v>524605.19730064005</v>
      </c>
      <c r="V89" s="111">
        <v>619486.88606096862</v>
      </c>
      <c r="W89" s="111">
        <v>525770.01654393366</v>
      </c>
    </row>
    <row r="90" spans="1:23">
      <c r="A90" s="113" t="s">
        <v>116</v>
      </c>
      <c r="B90" s="113" t="s">
        <v>66</v>
      </c>
      <c r="C90" s="111">
        <v>148917.62496594401</v>
      </c>
      <c r="D90" s="111">
        <v>166171.083125039</v>
      </c>
      <c r="E90" s="111">
        <v>219680.2827061229</v>
      </c>
      <c r="F90" s="111">
        <v>667589.74546016648</v>
      </c>
      <c r="G90" s="111">
        <v>622015.25099803449</v>
      </c>
      <c r="H90" s="111">
        <v>211205.36490072351</v>
      </c>
      <c r="I90" s="111">
        <v>213189.30352688039</v>
      </c>
      <c r="J90" s="111">
        <v>277448.74665865232</v>
      </c>
      <c r="K90" s="111">
        <v>218783.61152229339</v>
      </c>
      <c r="L90" s="111">
        <v>246131.51227609091</v>
      </c>
      <c r="M90" s="111">
        <v>322131.73571005528</v>
      </c>
      <c r="N90" s="111">
        <v>271837.39783263073</v>
      </c>
      <c r="O90" s="111">
        <v>270735.28205207118</v>
      </c>
      <c r="P90" s="111">
        <v>395161.39551389508</v>
      </c>
      <c r="Q90" s="111">
        <v>544686.8184926752</v>
      </c>
      <c r="R90" s="111">
        <v>904266.72614573094</v>
      </c>
      <c r="S90" s="111">
        <v>964961.90178116097</v>
      </c>
      <c r="T90" s="111">
        <v>338277.75779710698</v>
      </c>
      <c r="U90" s="111">
        <v>321822.92986960558</v>
      </c>
      <c r="V90" s="111">
        <v>404244.43197535467</v>
      </c>
      <c r="W90" s="111">
        <v>327039.37010314892</v>
      </c>
    </row>
    <row r="91" spans="1:23">
      <c r="A91" s="113" t="s">
        <v>116</v>
      </c>
      <c r="B91" s="113" t="s">
        <v>53</v>
      </c>
      <c r="C91" s="111">
        <v>328439.51816508162</v>
      </c>
      <c r="D91" s="111">
        <v>344768.11984178552</v>
      </c>
      <c r="E91" s="111">
        <v>408714.2802199758</v>
      </c>
      <c r="F91" s="111">
        <v>1056363.8019357279</v>
      </c>
      <c r="G91" s="111">
        <v>989555.36943097448</v>
      </c>
      <c r="H91" s="111">
        <v>459230.4001704345</v>
      </c>
      <c r="I91" s="111">
        <v>480385.01696419762</v>
      </c>
      <c r="J91" s="111">
        <v>561694.98470778472</v>
      </c>
      <c r="K91" s="111">
        <v>493032.54982880439</v>
      </c>
      <c r="L91" s="111">
        <v>584527.15415045549</v>
      </c>
      <c r="M91" s="111">
        <v>636855.63931119011</v>
      </c>
      <c r="N91" s="111">
        <v>596846.70724445069</v>
      </c>
      <c r="O91" s="111">
        <v>637874.68455382099</v>
      </c>
      <c r="P91" s="111">
        <v>809030.60185464448</v>
      </c>
      <c r="Q91" s="111">
        <v>1007903.669124147</v>
      </c>
      <c r="R91" s="111">
        <v>1521526.512409525</v>
      </c>
      <c r="S91" s="111">
        <v>1594882.9092137129</v>
      </c>
      <c r="T91" s="111">
        <v>744004.22596483189</v>
      </c>
      <c r="U91" s="111">
        <v>725202.81552929746</v>
      </c>
      <c r="V91" s="111">
        <v>836286.60491742799</v>
      </c>
      <c r="W91" s="111">
        <v>737439.55885832454</v>
      </c>
    </row>
    <row r="92" spans="1:23">
      <c r="A92" s="113" t="s">
        <v>116</v>
      </c>
      <c r="B92" s="113" t="s">
        <v>67</v>
      </c>
      <c r="C92" s="111">
        <v>-107038.3801560139</v>
      </c>
      <c r="D92" s="111">
        <v>-97275.918146785436</v>
      </c>
      <c r="E92" s="111">
        <v>-65029.495564805227</v>
      </c>
      <c r="F92" s="111">
        <v>112142.5294662527</v>
      </c>
      <c r="G92" s="111">
        <v>89504.032962855519</v>
      </c>
      <c r="H92" s="111">
        <v>-140454.3230598899</v>
      </c>
      <c r="I92" s="111">
        <v>-171284.96123319279</v>
      </c>
      <c r="J92" s="111">
        <v>-132100.40921863809</v>
      </c>
      <c r="K92" s="111">
        <v>-163799.74802603741</v>
      </c>
      <c r="L92" s="111">
        <v>-190813.40899383419</v>
      </c>
      <c r="M92" s="111">
        <v>-146598.77867501471</v>
      </c>
      <c r="N92" s="111">
        <v>-178181.79502945181</v>
      </c>
      <c r="O92" s="111">
        <v>-192136.77134807821</v>
      </c>
      <c r="P92" s="111">
        <v>-127075.1309752643</v>
      </c>
      <c r="Q92" s="111">
        <v>-41863.984888393032</v>
      </c>
      <c r="R92" s="111">
        <v>146639.31804847429</v>
      </c>
      <c r="S92" s="111">
        <v>180675.40879046349</v>
      </c>
      <c r="T92" s="111">
        <v>-160617.33980435741</v>
      </c>
      <c r="U92" s="111">
        <v>-177432.55148750439</v>
      </c>
      <c r="V92" s="111">
        <v>-130797.7377286525</v>
      </c>
      <c r="W92" s="111">
        <v>-172673.73205930041</v>
      </c>
    </row>
    <row r="93" spans="1:23">
      <c r="A93" s="113" t="s">
        <v>116</v>
      </c>
      <c r="B93" s="113" t="s">
        <v>68</v>
      </c>
      <c r="C93" s="111">
        <v>-105559.7351336779</v>
      </c>
      <c r="D93" s="111">
        <v>-90514.033038857378</v>
      </c>
      <c r="E93" s="111">
        <v>-57434.686081909043</v>
      </c>
      <c r="F93" s="111">
        <v>94005.054308591687</v>
      </c>
      <c r="G93" s="111">
        <v>75737.744074179209</v>
      </c>
      <c r="H93" s="111">
        <v>-135485.75342848059</v>
      </c>
      <c r="I93" s="111">
        <v>-163653.17942067079</v>
      </c>
      <c r="J93" s="111">
        <v>-128459.345582348</v>
      </c>
      <c r="K93" s="111">
        <v>-164049.85740409911</v>
      </c>
      <c r="L93" s="111">
        <v>-198950.14628459339</v>
      </c>
      <c r="M93" s="111">
        <v>-140978.06564505459</v>
      </c>
      <c r="N93" s="111">
        <v>-178590.33125303019</v>
      </c>
      <c r="O93" s="111">
        <v>-195916.93242983511</v>
      </c>
      <c r="P93" s="111">
        <v>-127711.16813028351</v>
      </c>
      <c r="Q93" s="111">
        <v>-46926.09704853531</v>
      </c>
      <c r="R93" s="111">
        <v>115258.51707770251</v>
      </c>
      <c r="S93" s="111">
        <v>153630.2959668049</v>
      </c>
      <c r="T93" s="111">
        <v>-166112.8133214124</v>
      </c>
      <c r="U93" s="111">
        <v>-181671.47522250639</v>
      </c>
      <c r="V93" s="111">
        <v>-137971.20451775039</v>
      </c>
      <c r="W93" s="111">
        <v>-181522.730493043</v>
      </c>
    </row>
    <row r="94" spans="1:23">
      <c r="A94" s="113" t="s">
        <v>116</v>
      </c>
      <c r="B94" s="113" t="s">
        <v>69</v>
      </c>
      <c r="C94" s="111">
        <v>956464.98721590254</v>
      </c>
      <c r="D94" s="111">
        <v>1012782.549174903</v>
      </c>
      <c r="E94" s="111">
        <v>1144012.21670221</v>
      </c>
      <c r="F94" s="111">
        <v>2638779.712938536</v>
      </c>
      <c r="G94" s="111">
        <v>2544655.5714214342</v>
      </c>
      <c r="H94" s="111">
        <v>1487765.15663349</v>
      </c>
      <c r="I94" s="111">
        <v>2036077.8981884229</v>
      </c>
      <c r="J94" s="111">
        <v>2259931.2885584999</v>
      </c>
      <c r="K94" s="111">
        <v>2062978.900870275</v>
      </c>
      <c r="L94" s="111">
        <v>2281014.7650754191</v>
      </c>
      <c r="M94" s="111">
        <v>2604406.2118007001</v>
      </c>
      <c r="N94" s="111">
        <v>2374467.6990906089</v>
      </c>
      <c r="O94" s="111">
        <v>2632010.121884814</v>
      </c>
      <c r="P94" s="111">
        <v>3055981.3708154238</v>
      </c>
      <c r="Q94" s="111">
        <v>3574180.2194983452</v>
      </c>
      <c r="R94" s="111">
        <v>4735608.2955578212</v>
      </c>
      <c r="S94" s="111">
        <v>4978385.1520769605</v>
      </c>
      <c r="T94" s="111">
        <v>2846138.7350029862</v>
      </c>
      <c r="U94" s="111">
        <v>2929591.9412147859</v>
      </c>
      <c r="V94" s="111">
        <v>3232742.2017597021</v>
      </c>
      <c r="W94" s="111">
        <v>2947755.3527647471</v>
      </c>
    </row>
    <row r="95" spans="1:23">
      <c r="A95" s="113" t="s">
        <v>116</v>
      </c>
      <c r="B95" s="113" t="s">
        <v>70</v>
      </c>
      <c r="C95" s="111">
        <v>545593.06276044529</v>
      </c>
      <c r="D95" s="111">
        <v>588677.58446974296</v>
      </c>
      <c r="E95" s="111">
        <v>686351.86960750993</v>
      </c>
      <c r="F95" s="111">
        <v>1477565.7629981891</v>
      </c>
      <c r="G95" s="111">
        <v>1408442.5427706121</v>
      </c>
      <c r="H95" s="111">
        <v>692610.9983158689</v>
      </c>
      <c r="I95" s="111">
        <v>766785.90673400054</v>
      </c>
      <c r="J95" s="111">
        <v>891714.89126417565</v>
      </c>
      <c r="K95" s="111">
        <v>792495.28657458955</v>
      </c>
      <c r="L95" s="111">
        <v>858482.06202033837</v>
      </c>
      <c r="M95" s="111">
        <v>1018584.917607568</v>
      </c>
      <c r="N95" s="111">
        <v>890700.92566844379</v>
      </c>
      <c r="O95" s="111">
        <v>920389.8574408131</v>
      </c>
      <c r="P95" s="111">
        <v>1126339.704744156</v>
      </c>
      <c r="Q95" s="111">
        <v>1380509.505315535</v>
      </c>
      <c r="R95" s="111">
        <v>1877874.5711644611</v>
      </c>
      <c r="S95" s="111">
        <v>1987199.8514783301</v>
      </c>
      <c r="T95" s="111">
        <v>964561.33104463154</v>
      </c>
      <c r="U95" s="111">
        <v>963723.51002321392</v>
      </c>
      <c r="V95" s="111">
        <v>1107298.67559146</v>
      </c>
      <c r="W95" s="111">
        <v>977382.47846124182</v>
      </c>
    </row>
    <row r="96" spans="1:23">
      <c r="A96" s="113" t="s">
        <v>116</v>
      </c>
      <c r="B96" s="113" t="s">
        <v>71</v>
      </c>
      <c r="C96" s="111">
        <v>918958.03265050997</v>
      </c>
      <c r="D96" s="111">
        <v>965794.084070154</v>
      </c>
      <c r="E96" s="111">
        <v>1102656.304263891</v>
      </c>
      <c r="F96" s="111">
        <v>2373024.383846716</v>
      </c>
      <c r="G96" s="111">
        <v>2272869.7860311372</v>
      </c>
      <c r="H96" s="111">
        <v>1275178.0596248801</v>
      </c>
      <c r="I96" s="111">
        <v>1390620.108426587</v>
      </c>
      <c r="J96" s="111">
        <v>1543787.143927054</v>
      </c>
      <c r="K96" s="111">
        <v>1399151.4415419369</v>
      </c>
      <c r="L96" s="111">
        <v>1572529.07699621</v>
      </c>
      <c r="M96" s="111">
        <v>1750862.6665166391</v>
      </c>
      <c r="N96" s="111">
        <v>1643667.281827074</v>
      </c>
      <c r="O96" s="111">
        <v>1702551.2947633171</v>
      </c>
      <c r="P96" s="111">
        <v>2020008.044222004</v>
      </c>
      <c r="Q96" s="111">
        <v>2391071.6296675201</v>
      </c>
      <c r="R96" s="111">
        <v>3300566.54162414</v>
      </c>
      <c r="S96" s="111">
        <v>3458857.1186157949</v>
      </c>
      <c r="T96" s="111">
        <v>1897347.4389087879</v>
      </c>
      <c r="U96" s="111">
        <v>1888902.6150187161</v>
      </c>
      <c r="V96" s="111">
        <v>2090081.388719691</v>
      </c>
      <c r="W96" s="111">
        <v>1898202.9801202409</v>
      </c>
    </row>
    <row r="97" spans="1:23">
      <c r="A97" s="113" t="s">
        <v>116</v>
      </c>
      <c r="B97" s="113" t="s">
        <v>72</v>
      </c>
      <c r="C97" s="111">
        <v>2514504.701869457</v>
      </c>
      <c r="D97" s="111">
        <v>2654465.2857329398</v>
      </c>
      <c r="E97" s="111">
        <v>2960666.8202866218</v>
      </c>
      <c r="F97" s="111">
        <v>6541984.8797590947</v>
      </c>
      <c r="G97" s="111">
        <v>6337377.8614866761</v>
      </c>
      <c r="H97" s="111">
        <v>4043151.8867146438</v>
      </c>
      <c r="I97" s="111">
        <v>5509889.542627031</v>
      </c>
      <c r="J97" s="111">
        <v>5947664.5291790543</v>
      </c>
      <c r="K97" s="111">
        <v>5442622.5373773929</v>
      </c>
      <c r="L97" s="111">
        <v>6028336.9983870285</v>
      </c>
      <c r="M97" s="111">
        <v>6851523.3751756474</v>
      </c>
      <c r="N97" s="111">
        <v>6358609.6107796011</v>
      </c>
      <c r="O97" s="111">
        <v>6999780.2948575215</v>
      </c>
      <c r="P97" s="111">
        <v>8017096.867968889</v>
      </c>
      <c r="Q97" s="111">
        <v>9203539.8671685569</v>
      </c>
      <c r="R97" s="111">
        <v>11951720.67693604</v>
      </c>
      <c r="S97" s="111">
        <v>12535824.03321933</v>
      </c>
      <c r="T97" s="111">
        <v>7681222.2756425012</v>
      </c>
      <c r="U97" s="111">
        <v>7900614.1636684937</v>
      </c>
      <c r="V97" s="111">
        <v>8554841.0543575566</v>
      </c>
      <c r="W97" s="111">
        <v>7864265.2744578496</v>
      </c>
    </row>
    <row r="98" spans="1:23">
      <c r="A98" s="113" t="s">
        <v>116</v>
      </c>
      <c r="B98" s="113" t="s">
        <v>73</v>
      </c>
      <c r="C98" s="111">
        <v>497873.60310328699</v>
      </c>
      <c r="D98" s="111">
        <v>538879.54290129978</v>
      </c>
      <c r="E98" s="111">
        <v>626340.00344175647</v>
      </c>
      <c r="F98" s="111">
        <v>1479938.933643783</v>
      </c>
      <c r="G98" s="111">
        <v>1432056.3958125899</v>
      </c>
      <c r="H98" s="111">
        <v>792946.02034113707</v>
      </c>
      <c r="I98" s="111">
        <v>1084266.1359685061</v>
      </c>
      <c r="J98" s="111">
        <v>1208547.9741299881</v>
      </c>
      <c r="K98" s="111">
        <v>1074055.02359006</v>
      </c>
      <c r="L98" s="111">
        <v>1160836.7504479019</v>
      </c>
      <c r="M98" s="111">
        <v>1387146.5856395301</v>
      </c>
      <c r="N98" s="111">
        <v>1243849.4345102811</v>
      </c>
      <c r="O98" s="111">
        <v>1368545.730732426</v>
      </c>
      <c r="P98" s="111">
        <v>1638929.6787508531</v>
      </c>
      <c r="Q98" s="111">
        <v>1966638.589619529</v>
      </c>
      <c r="R98" s="111">
        <v>2674919.3534107408</v>
      </c>
      <c r="S98" s="111">
        <v>2839199.732218002</v>
      </c>
      <c r="T98" s="111">
        <v>1517752.202546349</v>
      </c>
      <c r="U98" s="111">
        <v>1556901.5338809299</v>
      </c>
      <c r="V98" s="111">
        <v>1735282.428152954</v>
      </c>
      <c r="W98" s="111">
        <v>1549500.6230863661</v>
      </c>
    </row>
    <row r="99" spans="1:23">
      <c r="A99" s="113" t="s">
        <v>116</v>
      </c>
      <c r="B99" s="113" t="s">
        <v>6</v>
      </c>
      <c r="C99" s="115">
        <v>6084229.2617564937</v>
      </c>
      <c r="D99" s="115">
        <v>6555235.9881694894</v>
      </c>
      <c r="E99" s="115">
        <v>7698070.0119056394</v>
      </c>
      <c r="F99" s="115">
        <v>18573465.126800992</v>
      </c>
      <c r="G99" s="115">
        <v>17777969.587643102</v>
      </c>
      <c r="H99" s="115">
        <v>9240265.9358984176</v>
      </c>
      <c r="I99" s="115">
        <v>11777569.807617759</v>
      </c>
      <c r="J99" s="115">
        <v>13298653.5530724</v>
      </c>
      <c r="K99" s="115">
        <v>11794249.854829449</v>
      </c>
      <c r="L99" s="115">
        <v>12992509.92538818</v>
      </c>
      <c r="M99" s="115">
        <v>15286441.269303201</v>
      </c>
      <c r="N99" s="115">
        <v>13781628.491798621</v>
      </c>
      <c r="O99" s="115">
        <v>14909015.398786111</v>
      </c>
      <c r="P99" s="115">
        <v>18034354.07378564</v>
      </c>
      <c r="Q99" s="115">
        <v>21776967.497476891</v>
      </c>
      <c r="R99" s="115">
        <v>30275398.20186865</v>
      </c>
      <c r="S99" s="115">
        <v>31995549.347260412</v>
      </c>
      <c r="T99" s="115">
        <v>16638979.856630409</v>
      </c>
      <c r="U99" s="115">
        <v>16864720.619922411</v>
      </c>
      <c r="V99" s="115">
        <v>18933034.961635601</v>
      </c>
      <c r="W99" s="115">
        <v>16886397.68403931</v>
      </c>
    </row>
    <row r="100" spans="1:23">
      <c r="A100" s="113" t="s">
        <v>117</v>
      </c>
      <c r="B100" s="113" t="s">
        <v>64</v>
      </c>
      <c r="C100" s="111">
        <v>449597.16982828733</v>
      </c>
      <c r="D100" s="111">
        <v>673606.82486612955</v>
      </c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</row>
    <row r="101" spans="1:23">
      <c r="A101" s="113" t="s">
        <v>117</v>
      </c>
      <c r="B101" s="113" t="s">
        <v>65</v>
      </c>
      <c r="C101" s="111">
        <v>-48325.214140641147</v>
      </c>
      <c r="D101" s="111">
        <v>84170.767888844479</v>
      </c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</row>
    <row r="102" spans="1:23">
      <c r="A102" s="113" t="s">
        <v>117</v>
      </c>
      <c r="B102" s="113" t="s">
        <v>44</v>
      </c>
      <c r="C102" s="111">
        <v>-255023.0855566258</v>
      </c>
      <c r="D102" s="111">
        <v>-160516.32037155921</v>
      </c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</row>
    <row r="103" spans="1:23">
      <c r="A103" s="113" t="s">
        <v>117</v>
      </c>
      <c r="B103" s="113" t="s">
        <v>48</v>
      </c>
      <c r="C103" s="111">
        <v>270921.02367585548</v>
      </c>
      <c r="D103" s="111">
        <v>462091.60391041008</v>
      </c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</row>
    <row r="104" spans="1:23">
      <c r="A104" s="113" t="s">
        <v>117</v>
      </c>
      <c r="B104" s="113" t="s">
        <v>66</v>
      </c>
      <c r="C104" s="111">
        <v>148740.56501677341</v>
      </c>
      <c r="D104" s="111">
        <v>317455.47163285501</v>
      </c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</row>
    <row r="105" spans="1:23">
      <c r="A105" s="113" t="s">
        <v>117</v>
      </c>
      <c r="B105" s="113" t="s">
        <v>53</v>
      </c>
      <c r="C105" s="111">
        <v>370714.53443317843</v>
      </c>
      <c r="D105" s="111">
        <v>580226.26783905039</v>
      </c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</row>
    <row r="106" spans="1:23">
      <c r="A106" s="113" t="s">
        <v>117</v>
      </c>
      <c r="B106" s="113" t="s">
        <v>67</v>
      </c>
      <c r="C106" s="111">
        <v>-292183.18061362498</v>
      </c>
      <c r="D106" s="111">
        <v>-204506.10796195909</v>
      </c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</row>
    <row r="107" spans="1:23">
      <c r="A107" s="113" t="s">
        <v>117</v>
      </c>
      <c r="B107" s="113" t="s">
        <v>68</v>
      </c>
      <c r="C107" s="111">
        <v>-275032.3110789741</v>
      </c>
      <c r="D107" s="111">
        <v>-184203.0622710723</v>
      </c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</row>
    <row r="108" spans="1:23">
      <c r="A108" s="113" t="s">
        <v>117</v>
      </c>
      <c r="B108" s="113" t="s">
        <v>69</v>
      </c>
      <c r="C108" s="111">
        <v>2522732.7686452288</v>
      </c>
      <c r="D108" s="111">
        <v>3127766.1723642629</v>
      </c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</row>
    <row r="109" spans="1:23">
      <c r="A109" s="113" t="s">
        <v>117</v>
      </c>
      <c r="B109" s="113" t="s">
        <v>70</v>
      </c>
      <c r="C109" s="111">
        <v>789036.27421804238</v>
      </c>
      <c r="D109" s="111">
        <v>1075431.795417933</v>
      </c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</row>
    <row r="110" spans="1:23">
      <c r="A110" s="113" t="s">
        <v>117</v>
      </c>
      <c r="B110" s="113" t="s">
        <v>71</v>
      </c>
      <c r="C110" s="111">
        <v>1412409.145518183</v>
      </c>
      <c r="D110" s="111">
        <v>1813375.015316824</v>
      </c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</row>
    <row r="111" spans="1:23">
      <c r="A111" s="113" t="s">
        <v>117</v>
      </c>
      <c r="B111" s="113" t="s">
        <v>72</v>
      </c>
      <c r="C111" s="111">
        <v>7039582.5278395806</v>
      </c>
      <c r="D111" s="111">
        <v>8474772.4483152125</v>
      </c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</row>
    <row r="112" spans="1:23">
      <c r="A112" s="113" t="s">
        <v>117</v>
      </c>
      <c r="B112" s="113" t="s">
        <v>73</v>
      </c>
      <c r="C112" s="111">
        <v>1290615.7822147401</v>
      </c>
      <c r="D112" s="111">
        <v>1669197.1230530711</v>
      </c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</row>
    <row r="113" spans="1:23">
      <c r="A113" s="113" t="s">
        <v>117</v>
      </c>
      <c r="B113" s="113" t="s">
        <v>6</v>
      </c>
      <c r="C113" s="115">
        <v>13423786</v>
      </c>
      <c r="D113" s="115">
        <v>17728868</v>
      </c>
      <c r="E113" s="115">
        <v>0</v>
      </c>
      <c r="F113" s="115">
        <v>0</v>
      </c>
      <c r="G113" s="115">
        <v>0</v>
      </c>
      <c r="H113" s="115">
        <v>0</v>
      </c>
      <c r="I113" s="115">
        <v>0</v>
      </c>
      <c r="J113" s="115">
        <v>0</v>
      </c>
      <c r="K113" s="115">
        <v>0</v>
      </c>
      <c r="L113" s="115">
        <v>0</v>
      </c>
      <c r="M113" s="115">
        <v>0</v>
      </c>
      <c r="N113" s="115">
        <v>0</v>
      </c>
      <c r="O113" s="115">
        <v>0</v>
      </c>
      <c r="P113" s="115">
        <v>0</v>
      </c>
      <c r="Q113" s="115">
        <v>0</v>
      </c>
      <c r="R113" s="115">
        <v>0</v>
      </c>
      <c r="S113" s="115">
        <v>0</v>
      </c>
      <c r="T113" s="115">
        <v>0</v>
      </c>
      <c r="U113" s="115">
        <v>0</v>
      </c>
      <c r="V113" s="115">
        <v>0</v>
      </c>
      <c r="W113" s="115">
        <v>0</v>
      </c>
    </row>
  </sheetData>
  <mergeCells count="4">
    <mergeCell ref="A56:K56"/>
    <mergeCell ref="A1:J1"/>
    <mergeCell ref="A11:J11"/>
    <mergeCell ref="A33:J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ED0D0"/>
  </sheetPr>
  <dimension ref="A1:V37"/>
  <sheetViews>
    <sheetView topLeftCell="A10" workbookViewId="0">
      <selection activeCell="A19" sqref="A19"/>
    </sheetView>
  </sheetViews>
  <sheetFormatPr baseColWidth="10" defaultColWidth="10.83203125" defaultRowHeight="16"/>
  <cols>
    <col min="1" max="1" width="15.1640625" style="94" bestFit="1" customWidth="1"/>
    <col min="2" max="2" width="16" style="94" customWidth="1"/>
    <col min="3" max="4" width="15" style="94" bestFit="1" customWidth="1"/>
    <col min="5" max="5" width="14.6640625" style="94" bestFit="1" customWidth="1"/>
    <col min="6" max="6" width="15.83203125" style="94" bestFit="1" customWidth="1"/>
    <col min="7" max="10" width="15" style="94" bestFit="1" customWidth="1"/>
    <col min="11" max="12" width="16" style="94" bestFit="1" customWidth="1"/>
    <col min="13" max="22" width="15" style="94" bestFit="1" customWidth="1"/>
    <col min="23" max="59" width="10.83203125" style="94" customWidth="1"/>
    <col min="60" max="16384" width="10.83203125" style="94"/>
  </cols>
  <sheetData>
    <row r="1" spans="1:22" ht="26" customHeight="1">
      <c r="A1" s="131" t="s">
        <v>119</v>
      </c>
      <c r="B1" s="132"/>
      <c r="C1" s="132"/>
      <c r="D1" s="132"/>
      <c r="E1" s="132"/>
      <c r="F1" s="132"/>
      <c r="G1" s="132"/>
      <c r="H1" s="132"/>
      <c r="I1" s="132"/>
      <c r="J1" s="132"/>
    </row>
    <row r="3" spans="1:22" ht="17" customHeight="1" thickBot="1"/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21</v>
      </c>
      <c r="E5" s="63">
        <f>SUM(B16:D16)</f>
        <v>-24372191.860057317</v>
      </c>
      <c r="F5" s="64">
        <f>SUM(B25:D25)</f>
        <v>-24372191.860057317</v>
      </c>
    </row>
    <row r="6" spans="1:22" ht="19" customHeight="1">
      <c r="B6" s="4"/>
      <c r="D6" s="20" t="s">
        <v>22</v>
      </c>
      <c r="E6" s="65">
        <f>SUM(E16:P16)</f>
        <v>-25617556.511571545</v>
      </c>
      <c r="F6" s="66">
        <f>SUM(E25:P25)</f>
        <v>-59768570.034714624</v>
      </c>
    </row>
    <row r="7" spans="1:22" ht="21" customHeight="1" thickBot="1">
      <c r="D7" s="21" t="s">
        <v>93</v>
      </c>
      <c r="E7" s="67">
        <f>SUM(Q16:V16)</f>
        <v>-8917093.805229675</v>
      </c>
      <c r="F7" s="68">
        <f>SUM(Q25:V25)</f>
        <v>-17834187.61045932</v>
      </c>
      <c r="J7" s="32"/>
    </row>
    <row r="8" spans="1:22" ht="20" customHeight="1" thickTop="1" thickBot="1">
      <c r="B8" s="11"/>
      <c r="D8" s="22" t="s">
        <v>6</v>
      </c>
      <c r="E8" s="69">
        <f>SUM(E5:E7)</f>
        <v>-58906842.176858544</v>
      </c>
      <c r="F8" s="70">
        <f>SUM(F5:F7)</f>
        <v>-101974949.50523126</v>
      </c>
    </row>
    <row r="9" spans="1:22" ht="20" customHeight="1">
      <c r="B9" s="12"/>
    </row>
    <row r="10" spans="1:22" ht="19" customHeight="1">
      <c r="B10" s="12"/>
    </row>
    <row r="11" spans="1:22" ht="26" customHeight="1">
      <c r="A11" s="133" t="s">
        <v>120</v>
      </c>
      <c r="B11" s="132"/>
      <c r="C11" s="132"/>
      <c r="D11" s="132"/>
      <c r="E11" s="132"/>
      <c r="F11" s="132"/>
      <c r="G11" s="132"/>
      <c r="H11" s="132"/>
      <c r="I11" s="132"/>
      <c r="J11" s="132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>
      <c r="B14" s="136" t="s">
        <v>121</v>
      </c>
      <c r="C14" s="123"/>
      <c r="D14" s="123"/>
      <c r="E14" s="123"/>
      <c r="F14" s="123"/>
      <c r="G14" s="123"/>
      <c r="H14" s="123"/>
      <c r="I14" s="123"/>
      <c r="J14" s="124"/>
      <c r="K14" s="136" t="s">
        <v>122</v>
      </c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4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78">
        <f t="shared" ref="B16:V16" si="0">B33-B32</f>
        <v>0</v>
      </c>
      <c r="C16" s="78">
        <f t="shared" si="0"/>
        <v>-7601510.6850072294</v>
      </c>
      <c r="D16" s="78">
        <f t="shared" si="0"/>
        <v>-16770681.175050089</v>
      </c>
      <c r="E16" s="78">
        <f t="shared" si="0"/>
        <v>-4028360.3451817408</v>
      </c>
      <c r="F16" s="78">
        <f t="shared" si="0"/>
        <v>-2955640.5858315602</v>
      </c>
      <c r="G16" s="78">
        <f t="shared" si="0"/>
        <v>-2511336.8306487985</v>
      </c>
      <c r="H16" s="78">
        <f t="shared" si="0"/>
        <v>-2764244.0477953777</v>
      </c>
      <c r="I16" s="78">
        <f t="shared" si="0"/>
        <v>-2391613.7845846191</v>
      </c>
      <c r="J16" s="78">
        <f t="shared" si="0"/>
        <v>-2415718.4291009903</v>
      </c>
      <c r="K16" s="78">
        <f t="shared" si="0"/>
        <v>-1509246.7367314473</v>
      </c>
      <c r="L16" s="78">
        <f t="shared" si="0"/>
        <v>-1015084.5277626887</v>
      </c>
      <c r="M16" s="78">
        <f t="shared" si="0"/>
        <v>-1596699.9449539296</v>
      </c>
      <c r="N16" s="78">
        <f t="shared" si="0"/>
        <v>-1251615.5318631008</v>
      </c>
      <c r="O16" s="78">
        <f t="shared" si="0"/>
        <v>-1534224.2072651498</v>
      </c>
      <c r="P16" s="78">
        <f t="shared" si="0"/>
        <v>-1643771.5398521423</v>
      </c>
      <c r="Q16" s="78">
        <f t="shared" si="0"/>
        <v>-1956351.6490805149</v>
      </c>
      <c r="R16" s="78">
        <f t="shared" si="0"/>
        <v>-1547316.4453462809</v>
      </c>
      <c r="S16" s="78">
        <f t="shared" si="0"/>
        <v>-1258883.4544510394</v>
      </c>
      <c r="T16" s="78">
        <f t="shared" si="0"/>
        <v>-1520947.4344061613</v>
      </c>
      <c r="U16" s="78">
        <f t="shared" si="0"/>
        <v>-1300585.7259446569</v>
      </c>
      <c r="V16" s="78">
        <f t="shared" si="0"/>
        <v>-1333009.0960010216</v>
      </c>
    </row>
    <row r="17" spans="1:22">
      <c r="A17" s="7" t="s">
        <v>110</v>
      </c>
      <c r="B17" s="78">
        <f>SUM($B$16:B16)</f>
        <v>0</v>
      </c>
      <c r="C17" s="78">
        <f>SUM($B$16:C16)</f>
        <v>-7601510.6850072294</v>
      </c>
      <c r="D17" s="78">
        <f>SUM($B$16:D16)</f>
        <v>-24372191.860057317</v>
      </c>
      <c r="E17" s="78">
        <f>SUM($B$16:E16)</f>
        <v>-28400552.205239058</v>
      </c>
      <c r="F17" s="78">
        <f>SUM($B$16:F16)</f>
        <v>-31356192.791070618</v>
      </c>
      <c r="G17" s="78">
        <f>SUM($B$16:G16)</f>
        <v>-33867529.62171942</v>
      </c>
      <c r="H17" s="78">
        <f>SUM($B$16:H16)</f>
        <v>-36631773.669514798</v>
      </c>
      <c r="I17" s="78">
        <f>SUM($B$16:I16)</f>
        <v>-39023387.454099417</v>
      </c>
      <c r="J17" s="78">
        <f>SUM($B$16:J16)</f>
        <v>-41439105.883200407</v>
      </c>
      <c r="K17" s="78">
        <f>SUM($B$16:K16)</f>
        <v>-42948352.619931854</v>
      </c>
      <c r="L17" s="78">
        <f>SUM($B$16:L16)</f>
        <v>-43963437.147694543</v>
      </c>
      <c r="M17" s="78">
        <f>SUM($B$16:M16)</f>
        <v>-45560137.092648476</v>
      </c>
      <c r="N17" s="78">
        <f>SUM($B$16:N16)</f>
        <v>-46811752.624511577</v>
      </c>
      <c r="O17" s="78">
        <f>SUM($B$16:O16)</f>
        <v>-48345976.831776723</v>
      </c>
      <c r="P17" s="78">
        <f>SUM($B$16:P16)</f>
        <v>-49989748.371628866</v>
      </c>
      <c r="Q17" s="78">
        <f>SUM($B$16:Q16)</f>
        <v>-51946100.020709381</v>
      </c>
      <c r="R17" s="78">
        <f>SUM($B$16:R16)</f>
        <v>-53493416.466055661</v>
      </c>
      <c r="S17" s="78">
        <f>SUM($B$16:S16)</f>
        <v>-54752299.920506701</v>
      </c>
      <c r="T17" s="78">
        <f>SUM($B$16:T16)</f>
        <v>-56273247.354912862</v>
      </c>
      <c r="U17" s="78">
        <f>SUM($B$16:U16)</f>
        <v>-57573833.080857515</v>
      </c>
      <c r="V17" s="78">
        <f>SUM($B$16:V16)</f>
        <v>-58906842.176858537</v>
      </c>
    </row>
    <row r="18" spans="1:22">
      <c r="A18" s="7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</row>
    <row r="19" spans="1:22">
      <c r="A19" s="7"/>
      <c r="B19" s="73"/>
      <c r="C19" s="73"/>
      <c r="D19" s="73"/>
      <c r="E19" s="73"/>
      <c r="F19" s="73"/>
      <c r="G19" s="73"/>
      <c r="H19" s="73"/>
      <c r="I19" s="73"/>
      <c r="J19" s="73"/>
    </row>
    <row r="20" spans="1:22" ht="26" customHeight="1">
      <c r="A20" s="133" t="s">
        <v>123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>
      <c r="B23" s="136" t="s">
        <v>121</v>
      </c>
      <c r="C23" s="123"/>
      <c r="D23" s="123"/>
      <c r="E23" s="123"/>
      <c r="F23" s="123"/>
      <c r="G23" s="123"/>
      <c r="H23" s="123"/>
      <c r="I23" s="123"/>
      <c r="J23" s="124"/>
      <c r="K23" s="136" t="s">
        <v>122</v>
      </c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4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78">
        <f t="shared" ref="B25:V25" si="1">B34-B32</f>
        <v>0</v>
      </c>
      <c r="C25" s="78">
        <f t="shared" si="1"/>
        <v>-7601510.6850072294</v>
      </c>
      <c r="D25" s="78">
        <f t="shared" si="1"/>
        <v>-16770681.175050089</v>
      </c>
      <c r="E25" s="78">
        <f t="shared" si="1"/>
        <v>-10070900.862954345</v>
      </c>
      <c r="F25" s="78">
        <f t="shared" si="1"/>
        <v>-7389101.4645789117</v>
      </c>
      <c r="G25" s="78">
        <f t="shared" si="1"/>
        <v>-6278342.0766219981</v>
      </c>
      <c r="H25" s="78">
        <f t="shared" si="1"/>
        <v>-6910610.1194884293</v>
      </c>
      <c r="I25" s="78">
        <f t="shared" si="1"/>
        <v>-5979034.4614615515</v>
      </c>
      <c r="J25" s="78">
        <f t="shared" si="1"/>
        <v>-6039296.0727524795</v>
      </c>
      <c r="K25" s="78">
        <f t="shared" si="1"/>
        <v>-3018493.4734628983</v>
      </c>
      <c r="L25" s="78">
        <f t="shared" si="1"/>
        <v>-2030169.0555253699</v>
      </c>
      <c r="M25" s="78">
        <f t="shared" si="1"/>
        <v>-3193399.889907863</v>
      </c>
      <c r="N25" s="78">
        <f t="shared" si="1"/>
        <v>-2503231.0637261979</v>
      </c>
      <c r="O25" s="78">
        <f t="shared" si="1"/>
        <v>-3068448.4145303108</v>
      </c>
      <c r="P25" s="78">
        <f t="shared" si="1"/>
        <v>-3287543.0797042809</v>
      </c>
      <c r="Q25" s="78">
        <f t="shared" si="1"/>
        <v>-3912703.2981610149</v>
      </c>
      <c r="R25" s="78">
        <f t="shared" si="1"/>
        <v>-3094632.8906925619</v>
      </c>
      <c r="S25" s="78">
        <f t="shared" si="1"/>
        <v>-2517766.9089020826</v>
      </c>
      <c r="T25" s="78">
        <f t="shared" si="1"/>
        <v>-3041894.8688123114</v>
      </c>
      <c r="U25" s="78">
        <f t="shared" si="1"/>
        <v>-2601171.4518893175</v>
      </c>
      <c r="V25" s="78">
        <f t="shared" si="1"/>
        <v>-2666018.192002032</v>
      </c>
    </row>
    <row r="26" spans="1:22">
      <c r="A26" s="7" t="s">
        <v>110</v>
      </c>
      <c r="B26" s="78">
        <f>SUM($B$25:B25)</f>
        <v>0</v>
      </c>
      <c r="C26" s="78">
        <f>SUM($B$25:C25)</f>
        <v>-7601510.6850072294</v>
      </c>
      <c r="D26" s="78">
        <f>SUM($B$25:D25)</f>
        <v>-24372191.860057317</v>
      </c>
      <c r="E26" s="78">
        <f>SUM($B$25:E25)</f>
        <v>-34443092.723011658</v>
      </c>
      <c r="F26" s="78">
        <f>SUM($B$25:F25)</f>
        <v>-41832194.187590569</v>
      </c>
      <c r="G26" s="78">
        <f>SUM($B$25:G25)</f>
        <v>-48110536.264212564</v>
      </c>
      <c r="H26" s="78">
        <f>SUM($B$25:H25)</f>
        <v>-55021146.383700997</v>
      </c>
      <c r="I26" s="78">
        <f>SUM($B$25:I25)</f>
        <v>-61000180.845162548</v>
      </c>
      <c r="J26" s="78">
        <f>SUM($B$25:J25)</f>
        <v>-67039476.917915031</v>
      </c>
      <c r="K26" s="78">
        <f>SUM($B$25:K25)</f>
        <v>-70057970.391377926</v>
      </c>
      <c r="L26" s="78">
        <f>SUM($B$25:L25)</f>
        <v>-72088139.446903288</v>
      </c>
      <c r="M26" s="78">
        <f>SUM($B$25:M25)</f>
        <v>-75281539.336811155</v>
      </c>
      <c r="N26" s="78">
        <f>SUM($B$25:N25)</f>
        <v>-77784770.400537357</v>
      </c>
      <c r="O26" s="78">
        <f>SUM($B$25:O25)</f>
        <v>-80853218.815067664</v>
      </c>
      <c r="P26" s="78">
        <f>SUM($B$25:P25)</f>
        <v>-84140761.894771948</v>
      </c>
      <c r="Q26" s="78">
        <f>SUM($B$25:Q25)</f>
        <v>-88053465.192932963</v>
      </c>
      <c r="R26" s="78">
        <f>SUM($B$25:R25)</f>
        <v>-91148098.083625525</v>
      </c>
      <c r="S26" s="78">
        <f>SUM($B$25:S25)</f>
        <v>-93665864.992527604</v>
      </c>
      <c r="T26" s="78">
        <f>SUM($B$25:T25)</f>
        <v>-96707759.861339912</v>
      </c>
      <c r="U26" s="78">
        <f>SUM($B$25:U25)</f>
        <v>-99308931.313229233</v>
      </c>
      <c r="V26" s="78">
        <f>SUM($B$25:V25)</f>
        <v>-101974949.50523126</v>
      </c>
    </row>
    <row r="30" spans="1:22" ht="26" customHeight="1">
      <c r="A30" s="137" t="s">
        <v>112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14" t="s">
        <v>113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114" t="s">
        <v>114</v>
      </c>
      <c r="B32" s="111">
        <v>18231824.64696335</v>
      </c>
      <c r="C32" s="111">
        <v>30406042.740028929</v>
      </c>
      <c r="D32" s="111">
        <v>33541362.350100178</v>
      </c>
      <c r="E32" s="111">
        <v>40283603.451817364</v>
      </c>
      <c r="F32" s="111">
        <v>29556405.85831565</v>
      </c>
      <c r="G32" s="111">
        <v>25113368.306487989</v>
      </c>
      <c r="H32" s="111">
        <v>27642440.477953728</v>
      </c>
      <c r="I32" s="111">
        <v>23916137.845846221</v>
      </c>
      <c r="J32" s="111">
        <v>24157184.291009899</v>
      </c>
      <c r="K32" s="111">
        <v>30184934.734628979</v>
      </c>
      <c r="L32" s="111">
        <v>20301690.555253729</v>
      </c>
      <c r="M32" s="111">
        <v>31933998.899078611</v>
      </c>
      <c r="N32" s="111">
        <v>25032310.637261949</v>
      </c>
      <c r="O32" s="111">
        <v>30684484.14530313</v>
      </c>
      <c r="P32" s="111">
        <v>32875430.797042731</v>
      </c>
      <c r="Q32" s="111">
        <v>39127032.981610142</v>
      </c>
      <c r="R32" s="111">
        <v>30946328.90692554</v>
      </c>
      <c r="S32" s="111">
        <v>25177669.089020781</v>
      </c>
      <c r="T32" s="111">
        <v>30418948.68812307</v>
      </c>
      <c r="U32" s="111">
        <v>26011714.518893208</v>
      </c>
      <c r="V32" s="111">
        <v>26660181.920020241</v>
      </c>
    </row>
    <row r="33" spans="1:22">
      <c r="A33" s="114" t="s">
        <v>115</v>
      </c>
      <c r="B33" s="111">
        <v>18231824.64696335</v>
      </c>
      <c r="C33" s="111">
        <v>22804532.0550217</v>
      </c>
      <c r="D33" s="111">
        <v>16770681.175050089</v>
      </c>
      <c r="E33" s="111">
        <v>36255243.106635623</v>
      </c>
      <c r="F33" s="111">
        <v>26600765.27248409</v>
      </c>
      <c r="G33" s="111">
        <v>22602031.47583919</v>
      </c>
      <c r="H33" s="111">
        <v>24878196.430158351</v>
      </c>
      <c r="I33" s="111">
        <v>21524524.061261602</v>
      </c>
      <c r="J33" s="111">
        <v>21741465.861908909</v>
      </c>
      <c r="K33" s="111">
        <v>28675687.997897532</v>
      </c>
      <c r="L33" s="111">
        <v>19286606.027491041</v>
      </c>
      <c r="M33" s="111">
        <v>30337298.954124682</v>
      </c>
      <c r="N33" s="111">
        <v>23780695.105398849</v>
      </c>
      <c r="O33" s="111">
        <v>29150259.93803798</v>
      </c>
      <c r="P33" s="111">
        <v>31231659.257190589</v>
      </c>
      <c r="Q33" s="111">
        <v>37170681.332529627</v>
      </c>
      <c r="R33" s="111">
        <v>29399012.461579259</v>
      </c>
      <c r="S33" s="111">
        <v>23918785.634569742</v>
      </c>
      <c r="T33" s="111">
        <v>28898001.253716908</v>
      </c>
      <c r="U33" s="111">
        <v>24711128.792948551</v>
      </c>
      <c r="V33" s="111">
        <v>25327172.82401922</v>
      </c>
    </row>
    <row r="34" spans="1:22">
      <c r="A34" s="113" t="s">
        <v>116</v>
      </c>
      <c r="B34" s="111">
        <v>18231824.64696335</v>
      </c>
      <c r="C34" s="111">
        <v>22804532.0550217</v>
      </c>
      <c r="D34" s="111">
        <v>16770681.175050089</v>
      </c>
      <c r="E34" s="111">
        <v>30212702.588863019</v>
      </c>
      <c r="F34" s="111">
        <v>22167304.393736739</v>
      </c>
      <c r="G34" s="111">
        <v>18835026.229865991</v>
      </c>
      <c r="H34" s="111">
        <v>20731830.358465299</v>
      </c>
      <c r="I34" s="111">
        <v>17937103.384384669</v>
      </c>
      <c r="J34" s="111">
        <v>18117888.21825742</v>
      </c>
      <c r="K34" s="111">
        <v>27166441.261166081</v>
      </c>
      <c r="L34" s="111">
        <v>18271521.499728359</v>
      </c>
      <c r="M34" s="111">
        <v>28740599.009170748</v>
      </c>
      <c r="N34" s="111">
        <v>22529079.573535752</v>
      </c>
      <c r="O34" s="111">
        <v>27616035.730772819</v>
      </c>
      <c r="P34" s="111">
        <v>29587887.71733845</v>
      </c>
      <c r="Q34" s="111">
        <v>35214329.683449127</v>
      </c>
      <c r="R34" s="111">
        <v>27851696.016232979</v>
      </c>
      <c r="S34" s="111">
        <v>22659902.180118699</v>
      </c>
      <c r="T34" s="111">
        <v>27377053.819310758</v>
      </c>
      <c r="U34" s="111">
        <v>23410543.067003891</v>
      </c>
      <c r="V34" s="111">
        <v>23994163.728018209</v>
      </c>
    </row>
    <row r="35" spans="1:22">
      <c r="A35" s="113" t="s">
        <v>117</v>
      </c>
      <c r="B35" s="111">
        <v>14446766</v>
      </c>
      <c r="C35" s="111">
        <v>14964177</v>
      </c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</row>
    <row r="37" spans="1:22" ht="26" customHeight="1"/>
  </sheetData>
  <mergeCells count="8">
    <mergeCell ref="A20:J20"/>
    <mergeCell ref="B23:J23"/>
    <mergeCell ref="K23:V23"/>
    <mergeCell ref="A30:J30"/>
    <mergeCell ref="A1:J1"/>
    <mergeCell ref="A11:J11"/>
    <mergeCell ref="B14:J14"/>
    <mergeCell ref="K14:V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EFA2"/>
  </sheetPr>
  <dimension ref="A1:W155"/>
  <sheetViews>
    <sheetView topLeftCell="A124" workbookViewId="0">
      <selection activeCell="C155" sqref="C155:W155"/>
    </sheetView>
  </sheetViews>
  <sheetFormatPr baseColWidth="10" defaultRowHeight="16"/>
  <cols>
    <col min="1" max="1" width="21.6640625" style="94" customWidth="1"/>
    <col min="2" max="2" width="16.33203125" style="94" customWidth="1"/>
    <col min="3" max="6" width="16" style="94" bestFit="1" customWidth="1"/>
    <col min="7" max="8" width="15.1640625" style="94" bestFit="1" customWidth="1"/>
    <col min="9" max="10" width="16" style="94" bestFit="1" customWidth="1"/>
    <col min="11" max="11" width="15.1640625" style="94" bestFit="1" customWidth="1"/>
    <col min="12" max="12" width="18.1640625" style="94" customWidth="1"/>
    <col min="13" max="13" width="16" style="94" bestFit="1" customWidth="1"/>
    <col min="14" max="14" width="15.1640625" style="94" bestFit="1" customWidth="1"/>
    <col min="15" max="15" width="16" style="94" bestFit="1" customWidth="1"/>
    <col min="16" max="23" width="15.1640625" style="94" bestFit="1" customWidth="1"/>
    <col min="24" max="54" width="10.83203125" style="94" customWidth="1"/>
    <col min="55" max="16384" width="10.83203125" style="94"/>
  </cols>
  <sheetData>
    <row r="1" spans="1:22" ht="26" customHeight="1">
      <c r="A1" s="131" t="s">
        <v>124</v>
      </c>
      <c r="B1" s="132"/>
      <c r="C1" s="132"/>
      <c r="D1" s="132"/>
      <c r="E1" s="132"/>
      <c r="F1" s="132"/>
      <c r="G1" s="132"/>
      <c r="H1" s="132"/>
      <c r="I1" s="132"/>
      <c r="J1" s="132"/>
    </row>
    <row r="3" spans="1:22" ht="19" customHeight="1" thickBot="1">
      <c r="B3" s="4"/>
    </row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21</v>
      </c>
      <c r="E5" s="63">
        <f>SUM(B36:D36)</f>
        <v>-368224404.45911747</v>
      </c>
      <c r="F5" s="64">
        <f>SUM(B65:D65)</f>
        <v>-369790914.42217463</v>
      </c>
    </row>
    <row r="6" spans="1:22" ht="19" customHeight="1">
      <c r="B6" s="4"/>
      <c r="D6" s="20" t="s">
        <v>22</v>
      </c>
      <c r="E6" s="65">
        <f>SUM(E36:P36)</f>
        <v>293743192.97417009</v>
      </c>
      <c r="F6" s="66">
        <f>SUM(E65:P65)</f>
        <v>246662048.24936712</v>
      </c>
      <c r="K6" s="32"/>
      <c r="L6" s="32"/>
      <c r="M6" s="32"/>
    </row>
    <row r="7" spans="1:22" ht="17" customHeight="1" thickBot="1">
      <c r="D7" s="21" t="s">
        <v>93</v>
      </c>
      <c r="E7" s="67">
        <f>SUM(Q36:V36)</f>
        <v>-6551201.8280679062</v>
      </c>
      <c r="F7" s="68">
        <f>SUM(Q65:V65)</f>
        <v>-9826802.7421018668</v>
      </c>
    </row>
    <row r="8" spans="1:22" ht="20" customHeight="1" thickTop="1" thickBot="1">
      <c r="D8" s="22" t="s">
        <v>6</v>
      </c>
      <c r="E8" s="69">
        <f>SUM(E5:E7)</f>
        <v>-81032413.313015282</v>
      </c>
      <c r="F8" s="70">
        <f>SUM(F5:F7)</f>
        <v>-132955668.91490938</v>
      </c>
    </row>
    <row r="9" spans="1:22" ht="19" customHeight="1">
      <c r="B9" s="9"/>
    </row>
    <row r="10" spans="1:22" ht="17" customHeight="1"/>
    <row r="11" spans="1:22" ht="26" customHeight="1">
      <c r="A11" s="133" t="s">
        <v>94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30"/>
      <c r="L11" s="29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>
      <c r="M12" s="71"/>
    </row>
    <row r="13" spans="1:22">
      <c r="M13" s="71"/>
    </row>
    <row r="14" spans="1:22" ht="17" customHeight="1">
      <c r="M14" s="71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25">
        <v>44196</v>
      </c>
      <c r="K15" s="6">
        <v>44227</v>
      </c>
      <c r="L15" s="25">
        <v>44255</v>
      </c>
      <c r="M15" s="6">
        <v>44286</v>
      </c>
      <c r="N15" s="25">
        <v>44316</v>
      </c>
      <c r="O15" s="6">
        <v>44347</v>
      </c>
      <c r="P15" s="25">
        <v>44377</v>
      </c>
      <c r="Q15" s="6">
        <v>44408</v>
      </c>
      <c r="R15" s="25">
        <v>44439</v>
      </c>
      <c r="S15" s="6">
        <v>44469</v>
      </c>
      <c r="T15" s="25">
        <v>44500</v>
      </c>
      <c r="U15" s="6">
        <v>44530</v>
      </c>
      <c r="V15" s="25">
        <v>44561</v>
      </c>
    </row>
    <row r="16" spans="1:22">
      <c r="A16" s="52" t="s">
        <v>64</v>
      </c>
      <c r="B16" s="79">
        <f t="shared" ref="B16:V16" si="0">C93-C72</f>
        <v>-4697868.942421183</v>
      </c>
      <c r="C16" s="79">
        <f t="shared" si="0"/>
        <v>-1714751.0101757545</v>
      </c>
      <c r="D16" s="79">
        <f t="shared" si="0"/>
        <v>400509.99224741268</v>
      </c>
      <c r="E16" s="79">
        <f t="shared" si="0"/>
        <v>4618860.3165198546</v>
      </c>
      <c r="F16" s="79">
        <f t="shared" si="0"/>
        <v>1521204.9075221829</v>
      </c>
      <c r="G16" s="79">
        <f t="shared" si="0"/>
        <v>-504782.4947708844</v>
      </c>
      <c r="H16" s="79">
        <f t="shared" si="0"/>
        <v>-184043.67661465722</v>
      </c>
      <c r="I16" s="79">
        <f t="shared" si="0"/>
        <v>101152.93812267641</v>
      </c>
      <c r="J16" s="79">
        <f t="shared" si="0"/>
        <v>98795.377915710909</v>
      </c>
      <c r="K16" s="79">
        <f t="shared" si="0"/>
        <v>-36629.386738699919</v>
      </c>
      <c r="L16" s="79">
        <f t="shared" si="0"/>
        <v>-8322.6478911039012</v>
      </c>
      <c r="M16" s="79">
        <f t="shared" si="0"/>
        <v>-75121.465681907837</v>
      </c>
      <c r="N16" s="79">
        <f t="shared" si="0"/>
        <v>-380966.72110427823</v>
      </c>
      <c r="O16" s="79">
        <f t="shared" si="0"/>
        <v>-107689.3405958222</v>
      </c>
      <c r="P16" s="79">
        <f t="shared" si="0"/>
        <v>14591.632180910412</v>
      </c>
      <c r="Q16" s="79">
        <f t="shared" si="0"/>
        <v>-6036.7189435970067</v>
      </c>
      <c r="R16" s="79">
        <f t="shared" si="0"/>
        <v>-6807.214297995044</v>
      </c>
      <c r="S16" s="79">
        <f t="shared" si="0"/>
        <v>-18635.669169089495</v>
      </c>
      <c r="T16" s="79">
        <f t="shared" si="0"/>
        <v>-18103.74380384112</v>
      </c>
      <c r="U16" s="79">
        <f t="shared" si="0"/>
        <v>-1560.4345624857906</v>
      </c>
      <c r="V16" s="79">
        <f t="shared" si="0"/>
        <v>-11012.513339991157</v>
      </c>
    </row>
    <row r="17" spans="1:22">
      <c r="A17" s="52" t="s">
        <v>75</v>
      </c>
      <c r="B17" s="79">
        <f t="shared" ref="B17:V17" si="1">C94-C73</f>
        <v>-2328675.2975209858</v>
      </c>
      <c r="C17" s="79">
        <f t="shared" si="1"/>
        <v>-890357.82418058475</v>
      </c>
      <c r="D17" s="79">
        <f t="shared" si="1"/>
        <v>245988.42215485271</v>
      </c>
      <c r="E17" s="79">
        <f t="shared" si="1"/>
        <v>2317735.1631639162</v>
      </c>
      <c r="F17" s="79">
        <f t="shared" si="1"/>
        <v>784931.14752366766</v>
      </c>
      <c r="G17" s="79">
        <f t="shared" si="1"/>
        <v>-294504.51124801149</v>
      </c>
      <c r="H17" s="79">
        <f t="shared" si="1"/>
        <v>-122438.50959804893</v>
      </c>
      <c r="I17" s="79">
        <f t="shared" si="1"/>
        <v>58402.855818399345</v>
      </c>
      <c r="J17" s="79">
        <f t="shared" si="1"/>
        <v>45330.765248420954</v>
      </c>
      <c r="K17" s="79">
        <f t="shared" si="1"/>
        <v>-24122.990093352593</v>
      </c>
      <c r="L17" s="79">
        <f t="shared" si="1"/>
        <v>-4906.5324061011052</v>
      </c>
      <c r="M17" s="79">
        <f t="shared" si="1"/>
        <v>-45254.26483305596</v>
      </c>
      <c r="N17" s="79">
        <f t="shared" si="1"/>
        <v>-269159.82004363509</v>
      </c>
      <c r="O17" s="79">
        <f t="shared" si="1"/>
        <v>-78278.051336942706</v>
      </c>
      <c r="P17" s="79">
        <f t="shared" si="1"/>
        <v>11934.59433635461</v>
      </c>
      <c r="Q17" s="79">
        <f t="shared" si="1"/>
        <v>-4496.975513517551</v>
      </c>
      <c r="R17" s="79">
        <f t="shared" si="1"/>
        <v>-5189.3113958637914</v>
      </c>
      <c r="S17" s="79">
        <f t="shared" si="1"/>
        <v>-14991.407709123683</v>
      </c>
      <c r="T17" s="79">
        <f t="shared" si="1"/>
        <v>-15541.296985962399</v>
      </c>
      <c r="U17" s="79">
        <f t="shared" si="1"/>
        <v>-793.76429797223864</v>
      </c>
      <c r="V17" s="79">
        <f t="shared" si="1"/>
        <v>-10879.827812808129</v>
      </c>
    </row>
    <row r="18" spans="1:22">
      <c r="A18" s="52" t="s">
        <v>76</v>
      </c>
      <c r="B18" s="79">
        <f t="shared" ref="B18:V18" si="2">C95-C74</f>
        <v>-5624401.0325522851</v>
      </c>
      <c r="C18" s="79">
        <f t="shared" si="2"/>
        <v>-2075485.603607039</v>
      </c>
      <c r="D18" s="79">
        <f t="shared" si="2"/>
        <v>585004.52258537069</v>
      </c>
      <c r="E18" s="79">
        <f t="shared" si="2"/>
        <v>5573531.1435573073</v>
      </c>
      <c r="F18" s="79">
        <f t="shared" si="2"/>
        <v>1856949.4742693403</v>
      </c>
      <c r="G18" s="79">
        <f t="shared" si="2"/>
        <v>-688690.91116827121</v>
      </c>
      <c r="H18" s="79">
        <f t="shared" si="2"/>
        <v>-270492.58942457888</v>
      </c>
      <c r="I18" s="79">
        <f t="shared" si="2"/>
        <v>105310.7822191337</v>
      </c>
      <c r="J18" s="79">
        <f t="shared" si="2"/>
        <v>94200.74685381772</v>
      </c>
      <c r="K18" s="79">
        <f t="shared" si="2"/>
        <v>-57190.470702596765</v>
      </c>
      <c r="L18" s="79">
        <f t="shared" si="2"/>
        <v>-13475.440365395902</v>
      </c>
      <c r="M18" s="79">
        <f t="shared" si="2"/>
        <v>-111059.57189130282</v>
      </c>
      <c r="N18" s="79">
        <f t="shared" si="2"/>
        <v>-632286.56815892365</v>
      </c>
      <c r="O18" s="79">
        <f t="shared" si="2"/>
        <v>-178967.09105752106</v>
      </c>
      <c r="P18" s="79">
        <f t="shared" si="2"/>
        <v>29079.486058762122</v>
      </c>
      <c r="Q18" s="79">
        <f t="shared" si="2"/>
        <v>-11416.305800835995</v>
      </c>
      <c r="R18" s="79">
        <f t="shared" si="2"/>
        <v>-12520.277414414595</v>
      </c>
      <c r="S18" s="79">
        <f t="shared" si="2"/>
        <v>-35550.928344460786</v>
      </c>
      <c r="T18" s="79">
        <f t="shared" si="2"/>
        <v>-36435.166592198424</v>
      </c>
      <c r="U18" s="79">
        <f t="shared" si="2"/>
        <v>-4286.509557511723</v>
      </c>
      <c r="V18" s="79">
        <f t="shared" si="2"/>
        <v>-26335.593967440014</v>
      </c>
    </row>
    <row r="19" spans="1:22">
      <c r="A19" s="52" t="s">
        <v>44</v>
      </c>
      <c r="B19" s="79">
        <f t="shared" ref="B19:V19" si="3">C96-C75</f>
        <v>-14840057.953243122</v>
      </c>
      <c r="C19" s="79">
        <f t="shared" si="3"/>
        <v>-5190645.866526125</v>
      </c>
      <c r="D19" s="79">
        <f t="shared" si="3"/>
        <v>1498490.8536208689</v>
      </c>
      <c r="E19" s="79">
        <f t="shared" si="3"/>
        <v>14594831.284506958</v>
      </c>
      <c r="F19" s="79">
        <f t="shared" si="3"/>
        <v>4595241.7423343379</v>
      </c>
      <c r="G19" s="79">
        <f t="shared" si="3"/>
        <v>-1754638.8020932048</v>
      </c>
      <c r="H19" s="79">
        <f t="shared" si="3"/>
        <v>-596170.67718026042</v>
      </c>
      <c r="I19" s="79">
        <f t="shared" si="3"/>
        <v>308826.15620912903</v>
      </c>
      <c r="J19" s="79">
        <f t="shared" si="3"/>
        <v>237691.16120925895</v>
      </c>
      <c r="K19" s="79">
        <f t="shared" si="3"/>
        <v>-132214.03506461391</v>
      </c>
      <c r="L19" s="79">
        <f t="shared" si="3"/>
        <v>-30925.470565523894</v>
      </c>
      <c r="M19" s="79">
        <f t="shared" si="3"/>
        <v>-272114.80394821195</v>
      </c>
      <c r="N19" s="79">
        <f t="shared" si="3"/>
        <v>-1458365.8426477816</v>
      </c>
      <c r="O19" s="79">
        <f t="shared" si="3"/>
        <v>-390510.4976659161</v>
      </c>
      <c r="P19" s="79">
        <f t="shared" si="3"/>
        <v>68329.080889097298</v>
      </c>
      <c r="Q19" s="79">
        <f t="shared" si="3"/>
        <v>-26991.935964818927</v>
      </c>
      <c r="R19" s="79">
        <f t="shared" si="3"/>
        <v>-29509.219423203205</v>
      </c>
      <c r="S19" s="79">
        <f t="shared" si="3"/>
        <v>-76633.579377423972</v>
      </c>
      <c r="T19" s="79">
        <f t="shared" si="3"/>
        <v>-78306.135611444945</v>
      </c>
      <c r="U19" s="79">
        <f t="shared" si="3"/>
        <v>-10023.422357100077</v>
      </c>
      <c r="V19" s="79">
        <f t="shared" si="3"/>
        <v>-54829.297490159632</v>
      </c>
    </row>
    <row r="20" spans="1:22">
      <c r="A20" s="52" t="s">
        <v>77</v>
      </c>
      <c r="B20" s="79">
        <f t="shared" ref="B20:V20" si="4">C97-C76</f>
        <v>-1855335.9732578865</v>
      </c>
      <c r="C20" s="79">
        <f t="shared" si="4"/>
        <v>-811487.66223556665</v>
      </c>
      <c r="D20" s="79">
        <f t="shared" si="4"/>
        <v>186129.39611676097</v>
      </c>
      <c r="E20" s="79">
        <f t="shared" si="4"/>
        <v>1860453.271748245</v>
      </c>
      <c r="F20" s="79">
        <f t="shared" si="4"/>
        <v>739873.6864400208</v>
      </c>
      <c r="G20" s="79">
        <f t="shared" si="4"/>
        <v>-209629.87339219113</v>
      </c>
      <c r="H20" s="79">
        <f t="shared" si="4"/>
        <v>-111622.78359352806</v>
      </c>
      <c r="I20" s="79">
        <f t="shared" si="4"/>
        <v>30832.89969875681</v>
      </c>
      <c r="J20" s="79">
        <f t="shared" si="4"/>
        <v>18544.670353371301</v>
      </c>
      <c r="K20" s="79">
        <f t="shared" si="4"/>
        <v>-30753.812594631105</v>
      </c>
      <c r="L20" s="79">
        <f t="shared" si="4"/>
        <v>-4540.9016706340553</v>
      </c>
      <c r="M20" s="79">
        <f t="shared" si="4"/>
        <v>-34971.227407142229</v>
      </c>
      <c r="N20" s="79">
        <f t="shared" si="4"/>
        <v>-255849.95128913596</v>
      </c>
      <c r="O20" s="79">
        <f t="shared" si="4"/>
        <v>-79690.620547822677</v>
      </c>
      <c r="P20" s="79">
        <f t="shared" si="4"/>
        <v>9759.9163589080272</v>
      </c>
      <c r="Q20" s="79">
        <f t="shared" si="4"/>
        <v>-3919.6415492140004</v>
      </c>
      <c r="R20" s="79">
        <f t="shared" si="4"/>
        <v>-3604.1132823654625</v>
      </c>
      <c r="S20" s="79">
        <f t="shared" si="4"/>
        <v>-14304.291383928605</v>
      </c>
      <c r="T20" s="79">
        <f t="shared" si="4"/>
        <v>-15193.155152381718</v>
      </c>
      <c r="U20" s="79">
        <f t="shared" si="4"/>
        <v>-508.15621592939624</v>
      </c>
      <c r="V20" s="79">
        <f t="shared" si="4"/>
        <v>-12333.279140555111</v>
      </c>
    </row>
    <row r="21" spans="1:22">
      <c r="A21" s="52" t="s">
        <v>78</v>
      </c>
      <c r="B21" s="79">
        <f t="shared" ref="B21:V21" si="5">C98-C77</f>
        <v>-14375347.390825871</v>
      </c>
      <c r="C21" s="79">
        <f t="shared" si="5"/>
        <v>-6557721.3125340808</v>
      </c>
      <c r="D21" s="79">
        <f t="shared" si="5"/>
        <v>1270043.3209785218</v>
      </c>
      <c r="E21" s="79">
        <f t="shared" si="5"/>
        <v>14146135.239540968</v>
      </c>
      <c r="F21" s="79">
        <f t="shared" si="5"/>
        <v>5719559.0800455296</v>
      </c>
      <c r="G21" s="79">
        <f t="shared" si="5"/>
        <v>-1300961.861075677</v>
      </c>
      <c r="H21" s="79">
        <f t="shared" si="5"/>
        <v>-586789.22733798693</v>
      </c>
      <c r="I21" s="79">
        <f t="shared" si="5"/>
        <v>522583.97988013877</v>
      </c>
      <c r="J21" s="79">
        <f t="shared" si="5"/>
        <v>-11716.202790238545</v>
      </c>
      <c r="K21" s="79">
        <f t="shared" si="5"/>
        <v>-240727.79746445874</v>
      </c>
      <c r="L21" s="79">
        <f t="shared" si="5"/>
        <v>-38346.042205616308</v>
      </c>
      <c r="M21" s="79">
        <f t="shared" si="5"/>
        <v>-304124.11973578995</v>
      </c>
      <c r="N21" s="79">
        <f t="shared" si="5"/>
        <v>-1960531.4271020815</v>
      </c>
      <c r="O21" s="79">
        <f t="shared" si="5"/>
        <v>-633949.5408041412</v>
      </c>
      <c r="P21" s="79">
        <f t="shared" si="5"/>
        <v>71621.443601069972</v>
      </c>
      <c r="Q21" s="79">
        <f t="shared" si="5"/>
        <v>-35323.106834408245</v>
      </c>
      <c r="R21" s="79">
        <f t="shared" si="5"/>
        <v>-31640.269348618749</v>
      </c>
      <c r="S21" s="79">
        <f t="shared" si="5"/>
        <v>-102381.91275058908</v>
      </c>
      <c r="T21" s="79">
        <f t="shared" si="5"/>
        <v>-105678.88169815973</v>
      </c>
      <c r="U21" s="79">
        <f t="shared" si="5"/>
        <v>8659.4865115876746</v>
      </c>
      <c r="V21" s="79">
        <f t="shared" si="5"/>
        <v>-91332.528833077988</v>
      </c>
    </row>
    <row r="22" spans="1:22">
      <c r="A22" s="52" t="s">
        <v>47</v>
      </c>
      <c r="B22" s="79">
        <f t="shared" ref="B22:V22" si="6">C99-C78</f>
        <v>-16714452.974888366</v>
      </c>
      <c r="C22" s="79">
        <f t="shared" si="6"/>
        <v>-6461058.8633031724</v>
      </c>
      <c r="D22" s="79">
        <f t="shared" si="6"/>
        <v>1740555.5262368501</v>
      </c>
      <c r="E22" s="79">
        <f t="shared" si="6"/>
        <v>16546926.126697283</v>
      </c>
      <c r="F22" s="79">
        <f t="shared" si="6"/>
        <v>5765701.4213712243</v>
      </c>
      <c r="G22" s="79">
        <f t="shared" si="6"/>
        <v>-1972970.8492471622</v>
      </c>
      <c r="H22" s="79">
        <f t="shared" si="6"/>
        <v>-788969.80740123405</v>
      </c>
      <c r="I22" s="79">
        <f t="shared" si="6"/>
        <v>349302.41342515283</v>
      </c>
      <c r="J22" s="79">
        <f t="shared" si="6"/>
        <v>199458.42576135462</v>
      </c>
      <c r="K22" s="79">
        <f t="shared" si="6"/>
        <v>-195676.93443115498</v>
      </c>
      <c r="L22" s="79">
        <f t="shared" si="6"/>
        <v>-42208.636437222944</v>
      </c>
      <c r="M22" s="79">
        <f t="shared" si="6"/>
        <v>-340613.17238106485</v>
      </c>
      <c r="N22" s="79">
        <f t="shared" si="6"/>
        <v>-2036503.3468767293</v>
      </c>
      <c r="O22" s="79">
        <f t="shared" si="6"/>
        <v>-589783.68905552849</v>
      </c>
      <c r="P22" s="79">
        <f t="shared" si="6"/>
        <v>92144.073684791685</v>
      </c>
      <c r="Q22" s="79">
        <f t="shared" si="6"/>
        <v>-37765.137466549932</v>
      </c>
      <c r="R22" s="79">
        <f t="shared" si="6"/>
        <v>-39697.240002200531</v>
      </c>
      <c r="S22" s="79">
        <f t="shared" si="6"/>
        <v>-113798.88124777493</v>
      </c>
      <c r="T22" s="79">
        <f t="shared" si="6"/>
        <v>-117934.56976003014</v>
      </c>
      <c r="U22" s="79">
        <f t="shared" si="6"/>
        <v>-11510.431799466503</v>
      </c>
      <c r="V22" s="79">
        <f t="shared" si="6"/>
        <v>-90303.899889979861</v>
      </c>
    </row>
    <row r="23" spans="1:22">
      <c r="A23" s="52" t="s">
        <v>79</v>
      </c>
      <c r="B23" s="79">
        <f t="shared" ref="B23:V23" si="7">C100-C79</f>
        <v>-2009787.0027104348</v>
      </c>
      <c r="C23" s="79">
        <f t="shared" si="7"/>
        <v>-783360.85905791819</v>
      </c>
      <c r="D23" s="79">
        <f t="shared" si="7"/>
        <v>235658.60586139961</v>
      </c>
      <c r="E23" s="79">
        <f t="shared" si="7"/>
        <v>2001831.1063867207</v>
      </c>
      <c r="F23" s="79">
        <f t="shared" si="7"/>
        <v>710652.33487079293</v>
      </c>
      <c r="G23" s="79">
        <f t="shared" si="7"/>
        <v>-249130.91737084463</v>
      </c>
      <c r="H23" s="79">
        <f t="shared" si="7"/>
        <v>-104358.54835995514</v>
      </c>
      <c r="I23" s="79">
        <f t="shared" si="7"/>
        <v>28892.404708549242</v>
      </c>
      <c r="J23" s="79">
        <f t="shared" si="7"/>
        <v>13146.115572805807</v>
      </c>
      <c r="K23" s="79">
        <f t="shared" si="7"/>
        <v>-16387.365098541108</v>
      </c>
      <c r="L23" s="79">
        <f t="shared" si="7"/>
        <v>-3883.5385576862391</v>
      </c>
      <c r="M23" s="79">
        <f t="shared" si="7"/>
        <v>-35698.59149660042</v>
      </c>
      <c r="N23" s="79">
        <f t="shared" si="7"/>
        <v>-182511.58545726305</v>
      </c>
      <c r="O23" s="79">
        <f t="shared" si="7"/>
        <v>-54592.13224030094</v>
      </c>
      <c r="P23" s="79">
        <f t="shared" si="7"/>
        <v>9854.5314990598854</v>
      </c>
      <c r="Q23" s="79">
        <f t="shared" si="7"/>
        <v>-2167.5250993471091</v>
      </c>
      <c r="R23" s="79">
        <f t="shared" si="7"/>
        <v>-3240.3135815615497</v>
      </c>
      <c r="S23" s="79">
        <f t="shared" si="7"/>
        <v>-8787.2699991685367</v>
      </c>
      <c r="T23" s="79">
        <f t="shared" si="7"/>
        <v>-9635.1185003000137</v>
      </c>
      <c r="U23" s="79">
        <f t="shared" si="7"/>
        <v>-1585.1743061204998</v>
      </c>
      <c r="V23" s="79">
        <f t="shared" si="7"/>
        <v>-6231.6296486054489</v>
      </c>
    </row>
    <row r="24" spans="1:22">
      <c r="A24" s="52" t="s">
        <v>80</v>
      </c>
      <c r="B24" s="79">
        <f t="shared" ref="B24:V24" si="8">C101-C80</f>
        <v>-12742575.790023854</v>
      </c>
      <c r="C24" s="79">
        <f t="shared" si="8"/>
        <v>-5121959.5002728039</v>
      </c>
      <c r="D24" s="79">
        <f t="shared" si="8"/>
        <v>1508216.4327200162</v>
      </c>
      <c r="E24" s="79">
        <f t="shared" si="8"/>
        <v>12741648.572448783</v>
      </c>
      <c r="F24" s="79">
        <f t="shared" si="8"/>
        <v>4522135.936850314</v>
      </c>
      <c r="G24" s="79">
        <f t="shared" si="8"/>
        <v>-1671225.7427637114</v>
      </c>
      <c r="H24" s="79">
        <f t="shared" si="8"/>
        <v>-728349.22267345805</v>
      </c>
      <c r="I24" s="79">
        <f t="shared" si="8"/>
        <v>332792.05059623753</v>
      </c>
      <c r="J24" s="79">
        <f t="shared" si="8"/>
        <v>147535.14714282332</v>
      </c>
      <c r="K24" s="79">
        <f t="shared" si="8"/>
        <v>-140444.48798904894</v>
      </c>
      <c r="L24" s="79">
        <f t="shared" si="8"/>
        <v>-27966.620395743434</v>
      </c>
      <c r="M24" s="79">
        <f t="shared" si="8"/>
        <v>-259260.21391139599</v>
      </c>
      <c r="N24" s="79">
        <f t="shared" si="8"/>
        <v>-1587661.4584271405</v>
      </c>
      <c r="O24" s="79">
        <f t="shared" si="8"/>
        <v>-484779.47760419082</v>
      </c>
      <c r="P24" s="79">
        <f t="shared" si="8"/>
        <v>80721.956675477675</v>
      </c>
      <c r="Q24" s="79">
        <f t="shared" si="8"/>
        <v>-23516.81563805521</v>
      </c>
      <c r="R24" s="79">
        <f t="shared" si="8"/>
        <v>-29472.551769485115</v>
      </c>
      <c r="S24" s="79">
        <f t="shared" si="8"/>
        <v>-87513.220027018106</v>
      </c>
      <c r="T24" s="79">
        <f t="shared" si="8"/>
        <v>-92738.814464899944</v>
      </c>
      <c r="U24" s="79">
        <f t="shared" si="8"/>
        <v>-3295.1315678078099</v>
      </c>
      <c r="V24" s="79">
        <f t="shared" si="8"/>
        <v>-67779.263333965791</v>
      </c>
    </row>
    <row r="25" spans="1:22">
      <c r="A25" s="52" t="s">
        <v>49</v>
      </c>
      <c r="B25" s="79">
        <f t="shared" ref="B25:V25" si="9">C102-C81</f>
        <v>-8093551.5276095355</v>
      </c>
      <c r="C25" s="79">
        <f t="shared" si="9"/>
        <v>-2933769.2394714192</v>
      </c>
      <c r="D25" s="79">
        <f t="shared" si="9"/>
        <v>775177.44634070923</v>
      </c>
      <c r="E25" s="79">
        <f t="shared" si="9"/>
        <v>7986247.6899151001</v>
      </c>
      <c r="F25" s="79">
        <f t="shared" si="9"/>
        <v>2606129.9594012704</v>
      </c>
      <c r="G25" s="79">
        <f t="shared" si="9"/>
        <v>-933180.87940343691</v>
      </c>
      <c r="H25" s="79">
        <f t="shared" si="9"/>
        <v>-347562.84811405389</v>
      </c>
      <c r="I25" s="79">
        <f t="shared" si="9"/>
        <v>167284.17089074259</v>
      </c>
      <c r="J25" s="79">
        <f t="shared" si="9"/>
        <v>150834.80168021371</v>
      </c>
      <c r="K25" s="79">
        <f t="shared" si="9"/>
        <v>-70412.644377733348</v>
      </c>
      <c r="L25" s="79">
        <f t="shared" si="9"/>
        <v>-14249.045840326798</v>
      </c>
      <c r="M25" s="79">
        <f t="shared" si="9"/>
        <v>-134955.92486231402</v>
      </c>
      <c r="N25" s="79">
        <f t="shared" si="9"/>
        <v>-710012.82788559236</v>
      </c>
      <c r="O25" s="79">
        <f t="shared" si="9"/>
        <v>-196376.68283174722</v>
      </c>
      <c r="P25" s="79">
        <f t="shared" si="9"/>
        <v>31003.236738048086</v>
      </c>
      <c r="Q25" s="79">
        <f t="shared" si="9"/>
        <v>-11215.278565234708</v>
      </c>
      <c r="R25" s="79">
        <f t="shared" si="9"/>
        <v>-13434.683444497598</v>
      </c>
      <c r="S25" s="79">
        <f t="shared" si="9"/>
        <v>-35489.789902120596</v>
      </c>
      <c r="T25" s="79">
        <f t="shared" si="9"/>
        <v>-35925.282947587431</v>
      </c>
      <c r="U25" s="79">
        <f t="shared" si="9"/>
        <v>-4023.8901901590289</v>
      </c>
      <c r="V25" s="79">
        <f t="shared" si="9"/>
        <v>-22849.529534308705</v>
      </c>
    </row>
    <row r="26" spans="1:22">
      <c r="A26" s="52" t="s">
        <v>81</v>
      </c>
      <c r="B26" s="79">
        <f t="shared" ref="B26:V26" si="10">C103-C82</f>
        <v>-23713283.277680054</v>
      </c>
      <c r="C26" s="79">
        <f t="shared" si="10"/>
        <v>-11223774.636196243</v>
      </c>
      <c r="D26" s="79">
        <f t="shared" si="10"/>
        <v>3024907.3892700346</v>
      </c>
      <c r="E26" s="79">
        <f t="shared" si="10"/>
        <v>24186834.905919291</v>
      </c>
      <c r="F26" s="79">
        <f t="shared" si="10"/>
        <v>10208270.415377032</v>
      </c>
      <c r="G26" s="79">
        <f t="shared" si="10"/>
        <v>-3314675.7750652907</v>
      </c>
      <c r="H26" s="79">
        <f t="shared" si="10"/>
        <v>-1835537.3658601576</v>
      </c>
      <c r="I26" s="79">
        <f t="shared" si="10"/>
        <v>455388.69459767698</v>
      </c>
      <c r="J26" s="79">
        <f t="shared" si="10"/>
        <v>257679.93982810411</v>
      </c>
      <c r="K26" s="79">
        <f t="shared" si="10"/>
        <v>-319513.57521388773</v>
      </c>
      <c r="L26" s="79">
        <f t="shared" si="10"/>
        <v>-53342.977821827808</v>
      </c>
      <c r="M26" s="79">
        <f t="shared" si="10"/>
        <v>-453894.24233137118</v>
      </c>
      <c r="N26" s="79">
        <f t="shared" si="10"/>
        <v>-3325426.6874532811</v>
      </c>
      <c r="O26" s="79">
        <f t="shared" si="10"/>
        <v>-1151852.4613033403</v>
      </c>
      <c r="P26" s="79">
        <f t="shared" si="10"/>
        <v>166381.00387569703</v>
      </c>
      <c r="Q26" s="79">
        <f t="shared" si="10"/>
        <v>-30562.271541186725</v>
      </c>
      <c r="R26" s="79">
        <f t="shared" si="10"/>
        <v>-45541.346177015454</v>
      </c>
      <c r="S26" s="79">
        <f t="shared" si="10"/>
        <v>-184871.87776343385</v>
      </c>
      <c r="T26" s="79">
        <f t="shared" si="10"/>
        <v>-201865.15289917006</v>
      </c>
      <c r="U26" s="79">
        <f t="shared" si="10"/>
        <v>1625.8042236875299</v>
      </c>
      <c r="V26" s="79">
        <f t="shared" si="10"/>
        <v>-149885.43921481003</v>
      </c>
    </row>
    <row r="27" spans="1:22">
      <c r="A27" s="52" t="s">
        <v>82</v>
      </c>
      <c r="B27" s="79">
        <f t="shared" ref="B27:V27" si="11">C104-C83</f>
        <v>-6195874.1152939349</v>
      </c>
      <c r="C27" s="79">
        <f t="shared" si="11"/>
        <v>-2508975.8892856091</v>
      </c>
      <c r="D27" s="79">
        <f t="shared" si="11"/>
        <v>701089.67989785317</v>
      </c>
      <c r="E27" s="79">
        <f t="shared" si="11"/>
        <v>6205619.7109084455</v>
      </c>
      <c r="F27" s="79">
        <f t="shared" si="11"/>
        <v>2286197.2743040444</v>
      </c>
      <c r="G27" s="79">
        <f t="shared" si="11"/>
        <v>-787706.47335123038</v>
      </c>
      <c r="H27" s="79">
        <f t="shared" si="11"/>
        <v>-365252.83756537567</v>
      </c>
      <c r="I27" s="79">
        <f t="shared" si="11"/>
        <v>88840.516944273855</v>
      </c>
      <c r="J27" s="79">
        <f t="shared" si="11"/>
        <v>75127.953617195308</v>
      </c>
      <c r="K27" s="79">
        <f t="shared" si="11"/>
        <v>-80079.184177005431</v>
      </c>
      <c r="L27" s="79">
        <f t="shared" si="11"/>
        <v>-15279.810999287001</v>
      </c>
      <c r="M27" s="79">
        <f t="shared" si="11"/>
        <v>-121916.8122988299</v>
      </c>
      <c r="N27" s="79">
        <f t="shared" si="11"/>
        <v>-809675.12779029086</v>
      </c>
      <c r="O27" s="79">
        <f t="shared" si="11"/>
        <v>-244303.07257681014</v>
      </c>
      <c r="P27" s="79">
        <f t="shared" si="11"/>
        <v>38021.975293408846</v>
      </c>
      <c r="Q27" s="79">
        <f t="shared" si="11"/>
        <v>-12746.275301584101</v>
      </c>
      <c r="R27" s="79">
        <f t="shared" si="11"/>
        <v>-14307.718246845398</v>
      </c>
      <c r="S27" s="79">
        <f t="shared" si="11"/>
        <v>-45932.749179824081</v>
      </c>
      <c r="T27" s="79">
        <f t="shared" si="11"/>
        <v>-48525.841714586772</v>
      </c>
      <c r="U27" s="79">
        <f t="shared" si="11"/>
        <v>-5252.5996437835493</v>
      </c>
      <c r="V27" s="79">
        <f t="shared" si="11"/>
        <v>-37340.713813619164</v>
      </c>
    </row>
    <row r="28" spans="1:22">
      <c r="A28" s="52" t="s">
        <v>83</v>
      </c>
      <c r="B28" s="79">
        <f t="shared" ref="B28:V28" si="12">C105-C84</f>
        <v>-78773314.479654908</v>
      </c>
      <c r="C28" s="79">
        <f t="shared" si="12"/>
        <v>-30529380.713030197</v>
      </c>
      <c r="D28" s="79">
        <f t="shared" si="12"/>
        <v>8872425.5550063197</v>
      </c>
      <c r="E28" s="79">
        <f t="shared" si="12"/>
        <v>78889774.976004571</v>
      </c>
      <c r="F28" s="79">
        <f t="shared" si="12"/>
        <v>27781148.240226746</v>
      </c>
      <c r="G28" s="79">
        <f t="shared" si="12"/>
        <v>-10334656.859440193</v>
      </c>
      <c r="H28" s="79">
        <f t="shared" si="12"/>
        <v>-4620907.199929039</v>
      </c>
      <c r="I28" s="79">
        <f t="shared" si="12"/>
        <v>1084405.5280049315</v>
      </c>
      <c r="J28" s="79">
        <f t="shared" si="12"/>
        <v>1341808.5497854217</v>
      </c>
      <c r="K28" s="79">
        <f t="shared" si="12"/>
        <v>-815196.13904841803</v>
      </c>
      <c r="L28" s="79">
        <f t="shared" si="12"/>
        <v>-191804.18036307488</v>
      </c>
      <c r="M28" s="79">
        <f t="shared" si="12"/>
        <v>-1576291.67658218</v>
      </c>
      <c r="N28" s="79">
        <f t="shared" si="12"/>
        <v>-9419636.1482032686</v>
      </c>
      <c r="O28" s="79">
        <f t="shared" si="12"/>
        <v>-2833587.6253818832</v>
      </c>
      <c r="P28" s="79">
        <f t="shared" si="12"/>
        <v>456688.36282152869</v>
      </c>
      <c r="Q28" s="79">
        <f t="shared" si="12"/>
        <v>-142193.84428143594</v>
      </c>
      <c r="R28" s="79">
        <f t="shared" si="12"/>
        <v>-173925.84656755603</v>
      </c>
      <c r="S28" s="79">
        <f t="shared" si="12"/>
        <v>-542468.3348615095</v>
      </c>
      <c r="T28" s="79">
        <f t="shared" si="12"/>
        <v>-560136.64188007172</v>
      </c>
      <c r="U28" s="79">
        <f t="shared" si="12"/>
        <v>-68930.470638053142</v>
      </c>
      <c r="V28" s="79">
        <f t="shared" si="12"/>
        <v>-398489.70242582588</v>
      </c>
    </row>
    <row r="29" spans="1:22">
      <c r="A29" s="52" t="s">
        <v>84</v>
      </c>
      <c r="B29" s="79">
        <f t="shared" ref="B29:V29" si="13">C106-C85</f>
        <v>-38605354.577145152</v>
      </c>
      <c r="C29" s="79">
        <f t="shared" si="13"/>
        <v>-14656764.102380045</v>
      </c>
      <c r="D29" s="79">
        <f t="shared" si="13"/>
        <v>3907113.6674492452</v>
      </c>
      <c r="E29" s="79">
        <f t="shared" si="13"/>
        <v>38391849.650460437</v>
      </c>
      <c r="F29" s="79">
        <f t="shared" si="13"/>
        <v>13252074.421976857</v>
      </c>
      <c r="G29" s="79">
        <f t="shared" si="13"/>
        <v>-4715349.3694611024</v>
      </c>
      <c r="H29" s="79">
        <f t="shared" si="13"/>
        <v>-1991935.7065844524</v>
      </c>
      <c r="I29" s="79">
        <f t="shared" si="13"/>
        <v>605136.61886010331</v>
      </c>
      <c r="J29" s="79">
        <f t="shared" si="13"/>
        <v>736933.22897512303</v>
      </c>
      <c r="K29" s="79">
        <f t="shared" si="13"/>
        <v>-395273.06334604882</v>
      </c>
      <c r="L29" s="79">
        <f t="shared" si="13"/>
        <v>-96167.407862252207</v>
      </c>
      <c r="M29" s="79">
        <f t="shared" si="13"/>
        <v>-763816.84474286065</v>
      </c>
      <c r="N29" s="79">
        <f t="shared" si="13"/>
        <v>-4386549.0999441594</v>
      </c>
      <c r="O29" s="79">
        <f t="shared" si="13"/>
        <v>-1282803.7211766597</v>
      </c>
      <c r="P29" s="79">
        <f t="shared" si="13"/>
        <v>190317.06090433709</v>
      </c>
      <c r="Q29" s="79">
        <f t="shared" si="13"/>
        <v>-75255.252019129694</v>
      </c>
      <c r="R29" s="79">
        <f t="shared" si="13"/>
        <v>-83861.0661322464</v>
      </c>
      <c r="S29" s="79">
        <f t="shared" si="13"/>
        <v>-251486.22999265278</v>
      </c>
      <c r="T29" s="79">
        <f t="shared" si="13"/>
        <v>-255364.42738937307</v>
      </c>
      <c r="U29" s="79">
        <f t="shared" si="13"/>
        <v>-31584.550840689277</v>
      </c>
      <c r="V29" s="79">
        <f t="shared" si="13"/>
        <v>-180854.97178395092</v>
      </c>
    </row>
    <row r="30" spans="1:22">
      <c r="A30" s="52" t="s">
        <v>85</v>
      </c>
      <c r="B30" s="79">
        <f t="shared" ref="B30:V30" si="14">C107-C86</f>
        <v>-7042196.8969109198</v>
      </c>
      <c r="C30" s="79">
        <f t="shared" si="14"/>
        <v>-2465023.3194414447</v>
      </c>
      <c r="D30" s="79">
        <f t="shared" si="14"/>
        <v>762275.46611679764</v>
      </c>
      <c r="E30" s="79">
        <f t="shared" si="14"/>
        <v>7000415.4800197305</v>
      </c>
      <c r="F30" s="79">
        <f t="shared" si="14"/>
        <v>2224797.772688339</v>
      </c>
      <c r="G30" s="79">
        <f t="shared" si="14"/>
        <v>-917526.62765463255</v>
      </c>
      <c r="H30" s="79">
        <f t="shared" si="14"/>
        <v>-358837.63476427842</v>
      </c>
      <c r="I30" s="79">
        <f t="shared" si="14"/>
        <v>102547.93745247222</v>
      </c>
      <c r="J30" s="79">
        <f t="shared" si="14"/>
        <v>147718.05244183491</v>
      </c>
      <c r="K30" s="79">
        <f t="shared" si="14"/>
        <v>-62142.695878965082</v>
      </c>
      <c r="L30" s="79">
        <f t="shared" si="14"/>
        <v>-14350.004164295999</v>
      </c>
      <c r="M30" s="79">
        <f t="shared" si="14"/>
        <v>-129066.06401674496</v>
      </c>
      <c r="N30" s="79">
        <f t="shared" si="14"/>
        <v>-725138.48597708251</v>
      </c>
      <c r="O30" s="79">
        <f t="shared" si="14"/>
        <v>-199346.98429575795</v>
      </c>
      <c r="P30" s="79">
        <f t="shared" si="14"/>
        <v>35142.72765185195</v>
      </c>
      <c r="Q30" s="79">
        <f t="shared" si="14"/>
        <v>-11971.735106188105</v>
      </c>
      <c r="R30" s="79">
        <f t="shared" si="14"/>
        <v>-14224.585703613804</v>
      </c>
      <c r="S30" s="79">
        <f t="shared" si="14"/>
        <v>-40162.743410725321</v>
      </c>
      <c r="T30" s="79">
        <f t="shared" si="14"/>
        <v>-40987.645966681594</v>
      </c>
      <c r="U30" s="79">
        <f t="shared" si="14"/>
        <v>-5939.7587853763398</v>
      </c>
      <c r="V30" s="79">
        <f t="shared" si="14"/>
        <v>-27672.732380294678</v>
      </c>
    </row>
    <row r="31" spans="1:22">
      <c r="A31" s="52" t="s">
        <v>57</v>
      </c>
      <c r="B31" s="79">
        <f t="shared" ref="B31:V31" si="15">C108-C87</f>
        <v>-23451844.698477715</v>
      </c>
      <c r="C31" s="79">
        <f t="shared" si="15"/>
        <v>-9184252.2652811445</v>
      </c>
      <c r="D31" s="79">
        <f t="shared" si="15"/>
        <v>2271725.9268851732</v>
      </c>
      <c r="E31" s="79">
        <f t="shared" si="15"/>
        <v>23192780.388351168</v>
      </c>
      <c r="F31" s="79">
        <f t="shared" si="15"/>
        <v>8241662.4649247304</v>
      </c>
      <c r="G31" s="79">
        <f t="shared" si="15"/>
        <v>-2654378.9729205929</v>
      </c>
      <c r="H31" s="79">
        <f t="shared" si="15"/>
        <v>-1074731.9249411267</v>
      </c>
      <c r="I31" s="79">
        <f t="shared" si="15"/>
        <v>448447.30112214218</v>
      </c>
      <c r="J31" s="79">
        <f t="shared" si="15"/>
        <v>334052.12412771629</v>
      </c>
      <c r="K31" s="79">
        <f t="shared" si="15"/>
        <v>-247787.08128246199</v>
      </c>
      <c r="L31" s="79">
        <f t="shared" si="15"/>
        <v>-62958.07760702644</v>
      </c>
      <c r="M31" s="79">
        <f t="shared" si="15"/>
        <v>-485086.93470514845</v>
      </c>
      <c r="N31" s="79">
        <f t="shared" si="15"/>
        <v>-2685790.2321764007</v>
      </c>
      <c r="O31" s="79">
        <f t="shared" si="15"/>
        <v>-805717.5063958494</v>
      </c>
      <c r="P31" s="79">
        <f t="shared" si="15"/>
        <v>116241.82953438093</v>
      </c>
      <c r="Q31" s="79">
        <f t="shared" si="15"/>
        <v>-47289.260059913562</v>
      </c>
      <c r="R31" s="79">
        <f t="shared" si="15"/>
        <v>-50941.199715019728</v>
      </c>
      <c r="S31" s="79">
        <f t="shared" si="15"/>
        <v>-150957.91780558601</v>
      </c>
      <c r="T31" s="79">
        <f t="shared" si="15"/>
        <v>-152030.02069762186</v>
      </c>
      <c r="U31" s="79">
        <f t="shared" si="15"/>
        <v>-16137.796239317104</v>
      </c>
      <c r="V31" s="79">
        <f t="shared" si="15"/>
        <v>-110337.50946805172</v>
      </c>
    </row>
    <row r="32" spans="1:22">
      <c r="A32" s="52" t="s">
        <v>86</v>
      </c>
      <c r="B32" s="79">
        <f t="shared" ref="B32:V32" si="16">C109-C88</f>
        <v>-2242452.9896631222</v>
      </c>
      <c r="C32" s="79">
        <f t="shared" si="16"/>
        <v>-925652.83478306769</v>
      </c>
      <c r="D32" s="79">
        <f t="shared" si="16"/>
        <v>311814.40682960756</v>
      </c>
      <c r="E32" s="79">
        <f t="shared" si="16"/>
        <v>2272390.0329092685</v>
      </c>
      <c r="F32" s="79">
        <f t="shared" si="16"/>
        <v>826888.14460882533</v>
      </c>
      <c r="G32" s="79">
        <f t="shared" si="16"/>
        <v>-341006.45433145779</v>
      </c>
      <c r="H32" s="79">
        <f t="shared" si="16"/>
        <v>-158543.21197679808</v>
      </c>
      <c r="I32" s="79">
        <f t="shared" si="16"/>
        <v>50111.623351324335</v>
      </c>
      <c r="J32" s="79">
        <f t="shared" si="16"/>
        <v>28986.677788561166</v>
      </c>
      <c r="K32" s="79">
        <f t="shared" si="16"/>
        <v>-24193.216666323016</v>
      </c>
      <c r="L32" s="79">
        <f t="shared" si="16"/>
        <v>-4157.8279637652813</v>
      </c>
      <c r="M32" s="79">
        <f t="shared" si="16"/>
        <v>-42461.993595709908</v>
      </c>
      <c r="N32" s="79">
        <f t="shared" si="16"/>
        <v>-288563.39818080887</v>
      </c>
      <c r="O32" s="79">
        <f t="shared" si="16"/>
        <v>-89983.508608842269</v>
      </c>
      <c r="P32" s="79">
        <f t="shared" si="16"/>
        <v>16730.517397739604</v>
      </c>
      <c r="Q32" s="79">
        <f t="shared" si="16"/>
        <v>-3204.7562602762009</v>
      </c>
      <c r="R32" s="79">
        <f t="shared" si="16"/>
        <v>-5123.9278793499616</v>
      </c>
      <c r="S32" s="79">
        <f t="shared" si="16"/>
        <v>-15504.123683343205</v>
      </c>
      <c r="T32" s="79">
        <f t="shared" si="16"/>
        <v>-17263.023238675814</v>
      </c>
      <c r="U32" s="79">
        <f t="shared" si="16"/>
        <v>-689.26188895988071</v>
      </c>
      <c r="V32" s="79">
        <f t="shared" si="16"/>
        <v>-12283.1732335345</v>
      </c>
    </row>
    <row r="33" spans="1:22">
      <c r="A33" s="52" t="s">
        <v>87</v>
      </c>
      <c r="B33" s="79">
        <f t="shared" ref="B33:V33" si="17">C110-C89</f>
        <v>-2952244.9713095124</v>
      </c>
      <c r="C33" s="79">
        <f t="shared" si="17"/>
        <v>-1267317.5648479813</v>
      </c>
      <c r="D33" s="79">
        <f t="shared" si="17"/>
        <v>271457.75001865911</v>
      </c>
      <c r="E33" s="79">
        <f t="shared" si="17"/>
        <v>2944265.6037916997</v>
      </c>
      <c r="F33" s="79">
        <f t="shared" si="17"/>
        <v>1138641.8471705844</v>
      </c>
      <c r="G33" s="79">
        <f t="shared" si="17"/>
        <v>-329481.72818341164</v>
      </c>
      <c r="H33" s="79">
        <f t="shared" si="17"/>
        <v>-159835.75595453786</v>
      </c>
      <c r="I33" s="79">
        <f t="shared" si="17"/>
        <v>62984.951599709071</v>
      </c>
      <c r="J33" s="79">
        <f t="shared" si="17"/>
        <v>51192.690128132512</v>
      </c>
      <c r="K33" s="79">
        <f t="shared" si="17"/>
        <v>-29036.186870085337</v>
      </c>
      <c r="L33" s="79">
        <f t="shared" si="17"/>
        <v>-8039.2642007937102</v>
      </c>
      <c r="M33" s="79">
        <f t="shared" si="17"/>
        <v>-63151.167649477022</v>
      </c>
      <c r="N33" s="79">
        <f t="shared" si="17"/>
        <v>-351224.09285222832</v>
      </c>
      <c r="O33" s="79">
        <f t="shared" si="17"/>
        <v>-117827.86766343913</v>
      </c>
      <c r="P33" s="79">
        <f t="shared" si="17"/>
        <v>13016.055241074399</v>
      </c>
      <c r="Q33" s="79">
        <f t="shared" si="17"/>
        <v>-5119.7528706432786</v>
      </c>
      <c r="R33" s="79">
        <f t="shared" si="17"/>
        <v>-5933.8904215067814</v>
      </c>
      <c r="S33" s="79">
        <f t="shared" si="17"/>
        <v>-20137.535970495403</v>
      </c>
      <c r="T33" s="79">
        <f t="shared" si="17"/>
        <v>-19974.352500888082</v>
      </c>
      <c r="U33" s="79">
        <f t="shared" si="17"/>
        <v>-711.51123212689436</v>
      </c>
      <c r="V33" s="79">
        <f t="shared" si="17"/>
        <v>-13524.510007564619</v>
      </c>
    </row>
    <row r="34" spans="1:22">
      <c r="A34" s="52" t="s">
        <v>88</v>
      </c>
      <c r="B34" s="79">
        <f t="shared" ref="B34:V34" si="18">C111-C90</f>
        <v>-4756906.9085428948</v>
      </c>
      <c r="C34" s="79">
        <f t="shared" si="18"/>
        <v>-1647222.1019532434</v>
      </c>
      <c r="D34" s="79">
        <f t="shared" si="18"/>
        <v>518194.45945617626</v>
      </c>
      <c r="E34" s="79">
        <f t="shared" si="18"/>
        <v>4709316.159231565</v>
      </c>
      <c r="F34" s="79">
        <f t="shared" si="18"/>
        <v>1467834.7621819733</v>
      </c>
      <c r="G34" s="79">
        <f t="shared" si="18"/>
        <v>-612302.20701502287</v>
      </c>
      <c r="H34" s="79">
        <f t="shared" si="18"/>
        <v>-225508.99519245874</v>
      </c>
      <c r="I34" s="79">
        <f t="shared" si="18"/>
        <v>87498.652422576721</v>
      </c>
      <c r="J34" s="79">
        <f t="shared" si="18"/>
        <v>87584.354741901567</v>
      </c>
      <c r="K34" s="79">
        <f t="shared" si="18"/>
        <v>-50220.828889648779</v>
      </c>
      <c r="L34" s="79">
        <f t="shared" si="18"/>
        <v>-10341.378195600046</v>
      </c>
      <c r="M34" s="79">
        <f t="shared" si="18"/>
        <v>-89953.607700966648</v>
      </c>
      <c r="N34" s="79">
        <f t="shared" si="18"/>
        <v>-532157.88252099324</v>
      </c>
      <c r="O34" s="79">
        <f t="shared" si="18"/>
        <v>-139264.61894031009</v>
      </c>
      <c r="P34" s="79">
        <f t="shared" si="18"/>
        <v>25558.826731807698</v>
      </c>
      <c r="Q34" s="79">
        <f t="shared" si="18"/>
        <v>-10449.602245323011</v>
      </c>
      <c r="R34" s="79">
        <f t="shared" si="18"/>
        <v>-11273.174260594591</v>
      </c>
      <c r="S34" s="79">
        <f t="shared" si="18"/>
        <v>-29798.366109307797</v>
      </c>
      <c r="T34" s="79">
        <f t="shared" si="18"/>
        <v>-31136.138496255269</v>
      </c>
      <c r="U34" s="79">
        <f t="shared" si="18"/>
        <v>-4397.502943292624</v>
      </c>
      <c r="V34" s="79">
        <f t="shared" si="18"/>
        <v>-22774.770415852807</v>
      </c>
    </row>
    <row r="35" spans="1:22" ht="17" customHeight="1" thickBot="1">
      <c r="A35" s="34" t="s">
        <v>63</v>
      </c>
      <c r="B35" s="80">
        <f t="shared" ref="B35:V35" si="19">C112-C91</f>
        <v>-14995503.540217929</v>
      </c>
      <c r="C35" s="80">
        <f t="shared" si="19"/>
        <v>-5731996.4711602125</v>
      </c>
      <c r="D35" s="80">
        <f t="shared" si="19"/>
        <v>1380804.700763186</v>
      </c>
      <c r="E35" s="80">
        <f t="shared" si="19"/>
        <v>14824604.020086545</v>
      </c>
      <c r="F35" s="80">
        <f t="shared" si="19"/>
        <v>5149190.6429126095</v>
      </c>
      <c r="G35" s="80">
        <f t="shared" si="19"/>
        <v>-1693310.9369833623</v>
      </c>
      <c r="H35" s="80">
        <f t="shared" si="19"/>
        <v>-682420.12968252809</v>
      </c>
      <c r="I35" s="80">
        <f t="shared" si="19"/>
        <v>272892.22102630697</v>
      </c>
      <c r="J35" s="80">
        <f t="shared" si="19"/>
        <v>281051.67153247772</v>
      </c>
      <c r="K35" s="80">
        <f t="shared" si="19"/>
        <v>-146022.59733511996</v>
      </c>
      <c r="L35" s="80">
        <f t="shared" si="19"/>
        <v>-38875.473703402618</v>
      </c>
      <c r="M35" s="80">
        <f t="shared" si="19"/>
        <v>-299002.55738690682</v>
      </c>
      <c r="N35" s="80">
        <f t="shared" si="19"/>
        <v>-1633845.18510684</v>
      </c>
      <c r="O35" s="80">
        <f t="shared" si="19"/>
        <v>-482635.26408076566</v>
      </c>
      <c r="P35" s="80">
        <f t="shared" si="19"/>
        <v>65524.767351302318</v>
      </c>
      <c r="Q35" s="80">
        <f t="shared" si="19"/>
        <v>-29314.221475147118</v>
      </c>
      <c r="R35" s="80">
        <f t="shared" si="19"/>
        <v>-31127.697925966408</v>
      </c>
      <c r="S35" s="80">
        <f t="shared" si="19"/>
        <v>-92282.231402595877</v>
      </c>
      <c r="T35" s="80">
        <f t="shared" si="19"/>
        <v>-91955.769841540139</v>
      </c>
      <c r="U35" s="80">
        <f t="shared" si="19"/>
        <v>-10032.895884460449</v>
      </c>
      <c r="V35" s="80">
        <f t="shared" si="19"/>
        <v>-64420.670360004879</v>
      </c>
    </row>
    <row r="36" spans="1:22" ht="16" customHeight="1" thickTop="1">
      <c r="A36" s="7" t="s">
        <v>6</v>
      </c>
      <c r="B36" s="72">
        <f t="shared" ref="B36:V36" si="20">SUM(B16:B35)</f>
        <v>-286011030.33994967</v>
      </c>
      <c r="C36" s="72">
        <f t="shared" si="20"/>
        <v>-112680957.63972363</v>
      </c>
      <c r="D36" s="72">
        <f t="shared" si="20"/>
        <v>30467583.520555809</v>
      </c>
      <c r="E36" s="72">
        <f t="shared" si="20"/>
        <v>285006050.84216785</v>
      </c>
      <c r="F36" s="72">
        <f t="shared" si="20"/>
        <v>101399085.67700045</v>
      </c>
      <c r="G36" s="72">
        <f t="shared" si="20"/>
        <v>-35280112.246939696</v>
      </c>
      <c r="H36" s="72">
        <f t="shared" si="20"/>
        <v>-15314308.652748512</v>
      </c>
      <c r="I36" s="72">
        <f t="shared" si="20"/>
        <v>5263634.6969504328</v>
      </c>
      <c r="J36" s="72">
        <f t="shared" si="20"/>
        <v>4335956.2519140076</v>
      </c>
      <c r="K36" s="72">
        <f t="shared" si="20"/>
        <v>-3114024.4932627957</v>
      </c>
      <c r="L36" s="72">
        <f t="shared" si="20"/>
        <v>-684141.27921668044</v>
      </c>
      <c r="M36" s="72">
        <f t="shared" si="20"/>
        <v>-5637815.2571589816</v>
      </c>
      <c r="N36" s="72">
        <f t="shared" si="20"/>
        <v>-33631855.889197916</v>
      </c>
      <c r="O36" s="72">
        <f t="shared" si="20"/>
        <v>-10141939.754163593</v>
      </c>
      <c r="P36" s="72">
        <f t="shared" si="20"/>
        <v>1542663.0788256086</v>
      </c>
      <c r="Q36" s="72">
        <f t="shared" si="20"/>
        <v>-530956.41253640642</v>
      </c>
      <c r="R36" s="72">
        <f t="shared" si="20"/>
        <v>-611375.64698992041</v>
      </c>
      <c r="S36" s="72">
        <f t="shared" si="20"/>
        <v>-1881689.0600901716</v>
      </c>
      <c r="T36" s="72">
        <f t="shared" si="20"/>
        <v>-1944731.1801416704</v>
      </c>
      <c r="U36" s="72">
        <f t="shared" si="20"/>
        <v>-170977.97221533707</v>
      </c>
      <c r="V36" s="72">
        <f t="shared" si="20"/>
        <v>-1411471.5560944011</v>
      </c>
    </row>
    <row r="37" spans="1:22">
      <c r="A37" s="7" t="s">
        <v>110</v>
      </c>
      <c r="B37" s="72">
        <f>SUM($B$36:B36)</f>
        <v>-286011030.33994967</v>
      </c>
      <c r="C37" s="72">
        <f>SUM($B$36:C36)</f>
        <v>-398691987.97967327</v>
      </c>
      <c r="D37" s="72">
        <f>SUM($B$36:D36)</f>
        <v>-368224404.45911747</v>
      </c>
      <c r="E37" s="72">
        <f>SUM($B$36:E36)</f>
        <v>-83218353.616949618</v>
      </c>
      <c r="F37" s="72">
        <f>SUM($B$36:F36)</f>
        <v>18180732.06005083</v>
      </c>
      <c r="G37" s="72">
        <f>SUM($B$36:G36)</f>
        <v>-17099380.186888866</v>
      </c>
      <c r="H37" s="72">
        <f>SUM($B$36:H36)</f>
        <v>-32413688.839637376</v>
      </c>
      <c r="I37" s="72">
        <f>SUM($B$36:I36)</f>
        <v>-27150054.142686944</v>
      </c>
      <c r="J37" s="72">
        <f>SUM($B$36:J36)</f>
        <v>-22814097.890772939</v>
      </c>
      <c r="K37" s="72">
        <f>SUM($B$36:K36)</f>
        <v>-25928122.384035736</v>
      </c>
      <c r="L37" s="72">
        <f>SUM($B$36:L36)</f>
        <v>-26612263.663252417</v>
      </c>
      <c r="M37" s="72">
        <f>SUM($B$36:M36)</f>
        <v>-32250078.9204114</v>
      </c>
      <c r="N37" s="72">
        <f>SUM($B$36:N36)</f>
        <v>-65881934.809609316</v>
      </c>
      <c r="O37" s="72">
        <f>SUM($B$36:O36)</f>
        <v>-76023874.563772917</v>
      </c>
      <c r="P37" s="72">
        <f>SUM($B$36:P36)</f>
        <v>-74481211.484947309</v>
      </c>
      <c r="Q37" s="72">
        <f>SUM($B$36:Q36)</f>
        <v>-75012167.897483721</v>
      </c>
      <c r="R37" s="72">
        <f>SUM($B$36:R36)</f>
        <v>-75623543.544473648</v>
      </c>
      <c r="S37" s="72">
        <f>SUM($B$36:S36)</f>
        <v>-77505232.604563817</v>
      </c>
      <c r="T37" s="72">
        <f>SUM($B$36:T36)</f>
        <v>-79449963.78470549</v>
      </c>
      <c r="U37" s="72">
        <f>SUM($B$36:U36)</f>
        <v>-79620941.756920829</v>
      </c>
      <c r="V37" s="72">
        <f>SUM($B$36:V36)</f>
        <v>-81032413.313015237</v>
      </c>
    </row>
    <row r="38" spans="1:22">
      <c r="A38" s="7"/>
      <c r="B38" s="73"/>
      <c r="C38" s="73"/>
      <c r="D38" s="73"/>
      <c r="E38" s="73"/>
      <c r="F38" s="73"/>
      <c r="G38" s="73"/>
      <c r="H38" s="73"/>
      <c r="I38" s="73"/>
      <c r="J38" s="73"/>
    </row>
    <row r="39" spans="1:22" ht="17" customHeight="1">
      <c r="A39" s="7"/>
      <c r="B39" s="73"/>
      <c r="C39" s="73"/>
      <c r="D39" s="73"/>
      <c r="E39" s="73"/>
      <c r="F39" s="73"/>
      <c r="G39" s="73"/>
      <c r="H39" s="73"/>
      <c r="I39" s="73"/>
      <c r="J39" s="73"/>
    </row>
    <row r="40" spans="1:22" ht="26" customHeight="1">
      <c r="A40" s="133" t="s">
        <v>111</v>
      </c>
      <c r="B40" s="132"/>
      <c r="C40" s="132"/>
      <c r="D40" s="132"/>
      <c r="E40" s="132"/>
      <c r="F40" s="132"/>
      <c r="G40" s="132"/>
      <c r="H40" s="132"/>
      <c r="I40" s="132"/>
      <c r="J40" s="132"/>
      <c r="K40" s="30"/>
      <c r="L40" s="29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>
      <c r="M41" s="71"/>
    </row>
    <row r="42" spans="1:22">
      <c r="M42" s="71"/>
    </row>
    <row r="43" spans="1:22" ht="17" customHeight="1">
      <c r="M43" s="71"/>
    </row>
    <row r="44" spans="1:22">
      <c r="A44" s="5"/>
      <c r="B44" s="6">
        <v>43951</v>
      </c>
      <c r="C44" s="6">
        <v>43982</v>
      </c>
      <c r="D44" s="6">
        <v>44012</v>
      </c>
      <c r="E44" s="6">
        <v>44043</v>
      </c>
      <c r="F44" s="6">
        <v>44074</v>
      </c>
      <c r="G44" s="6">
        <v>44104</v>
      </c>
      <c r="H44" s="6">
        <v>44135</v>
      </c>
      <c r="I44" s="6">
        <v>44165</v>
      </c>
      <c r="J44" s="6">
        <v>44196</v>
      </c>
      <c r="K44" s="6">
        <v>44227</v>
      </c>
      <c r="L44" s="6">
        <v>44255</v>
      </c>
      <c r="M44" s="6">
        <v>44286</v>
      </c>
      <c r="N44" s="6">
        <v>44316</v>
      </c>
      <c r="O44" s="6">
        <v>44347</v>
      </c>
      <c r="P44" s="6">
        <v>44377</v>
      </c>
      <c r="Q44" s="6">
        <v>44408</v>
      </c>
      <c r="R44" s="6">
        <v>44439</v>
      </c>
      <c r="S44" s="6">
        <v>44469</v>
      </c>
      <c r="T44" s="6">
        <v>44500</v>
      </c>
      <c r="U44" s="6">
        <v>44530</v>
      </c>
      <c r="V44" s="6">
        <v>44561</v>
      </c>
    </row>
    <row r="45" spans="1:22">
      <c r="A45" s="52" t="s">
        <v>64</v>
      </c>
      <c r="B45" s="74">
        <f t="shared" ref="B45:V45" si="21">C114-C72</f>
        <v>-4710473.0077869715</v>
      </c>
      <c r="C45" s="74">
        <f t="shared" si="21"/>
        <v>-1715194.5461669441</v>
      </c>
      <c r="D45" s="74">
        <f t="shared" si="21"/>
        <v>393748.3010595637</v>
      </c>
      <c r="E45" s="74">
        <f t="shared" si="21"/>
        <v>4371993.0073012961</v>
      </c>
      <c r="F45" s="74">
        <f t="shared" si="21"/>
        <v>1435045.997821766</v>
      </c>
      <c r="G45" s="74">
        <f t="shared" si="21"/>
        <v>-491180.60178697028</v>
      </c>
      <c r="H45" s="74">
        <f t="shared" si="21"/>
        <v>-187624.60454629507</v>
      </c>
      <c r="I45" s="74">
        <f t="shared" si="21"/>
        <v>95362.219283388811</v>
      </c>
      <c r="J45" s="74">
        <f t="shared" si="21"/>
        <v>86478.051511885104</v>
      </c>
      <c r="K45" s="74">
        <f t="shared" si="21"/>
        <v>-54944.080108049791</v>
      </c>
      <c r="L45" s="74">
        <f t="shared" si="21"/>
        <v>-12483.971836655866</v>
      </c>
      <c r="M45" s="74">
        <f t="shared" si="21"/>
        <v>-112682.19852286193</v>
      </c>
      <c r="N45" s="74">
        <f t="shared" si="21"/>
        <v>-571450.08165641688</v>
      </c>
      <c r="O45" s="74">
        <f t="shared" si="21"/>
        <v>-161534.01089373347</v>
      </c>
      <c r="P45" s="74">
        <f t="shared" si="21"/>
        <v>21887.448271365705</v>
      </c>
      <c r="Q45" s="74">
        <f t="shared" si="21"/>
        <v>-9055.0784153954955</v>
      </c>
      <c r="R45" s="74">
        <f t="shared" si="21"/>
        <v>-10210.821446992566</v>
      </c>
      <c r="S45" s="74">
        <f t="shared" si="21"/>
        <v>-27953.503753634199</v>
      </c>
      <c r="T45" s="74">
        <f t="shared" si="21"/>
        <v>-27155.615705761709</v>
      </c>
      <c r="U45" s="74">
        <f t="shared" si="21"/>
        <v>-2340.6518437286813</v>
      </c>
      <c r="V45" s="74">
        <f t="shared" si="21"/>
        <v>-16518.770009986751</v>
      </c>
    </row>
    <row r="46" spans="1:22">
      <c r="A46" s="52" t="s">
        <v>75</v>
      </c>
      <c r="B46" s="74">
        <f t="shared" ref="B46:V46" si="22">C115-C73</f>
        <v>-2336464.8016769951</v>
      </c>
      <c r="C46" s="74">
        <f t="shared" si="22"/>
        <v>-890168.68846002175</v>
      </c>
      <c r="D46" s="74">
        <f t="shared" si="22"/>
        <v>241625.94382271066</v>
      </c>
      <c r="E46" s="74">
        <f t="shared" si="22"/>
        <v>2193901.3693396584</v>
      </c>
      <c r="F46" s="74">
        <f t="shared" si="22"/>
        <v>740592.93524917343</v>
      </c>
      <c r="G46" s="74">
        <f t="shared" si="22"/>
        <v>-286349.44455580378</v>
      </c>
      <c r="H46" s="74">
        <f t="shared" si="22"/>
        <v>-124193.85557289849</v>
      </c>
      <c r="I46" s="74">
        <f t="shared" si="22"/>
        <v>55528.111533813077</v>
      </c>
      <c r="J46" s="74">
        <f t="shared" si="22"/>
        <v>38352.853043617666</v>
      </c>
      <c r="K46" s="74">
        <f t="shared" si="22"/>
        <v>-36184.485140028904</v>
      </c>
      <c r="L46" s="74">
        <f t="shared" si="22"/>
        <v>-7359.7986091516505</v>
      </c>
      <c r="M46" s="74">
        <f t="shared" si="22"/>
        <v>-67881.39724958397</v>
      </c>
      <c r="N46" s="74">
        <f t="shared" si="22"/>
        <v>-403739.73006545193</v>
      </c>
      <c r="O46" s="74">
        <f t="shared" si="22"/>
        <v>-117417.07700541406</v>
      </c>
      <c r="P46" s="74">
        <f t="shared" si="22"/>
        <v>17901.891504531901</v>
      </c>
      <c r="Q46" s="74">
        <f t="shared" si="22"/>
        <v>-6745.4632702763265</v>
      </c>
      <c r="R46" s="74">
        <f t="shared" si="22"/>
        <v>-7783.9670937956762</v>
      </c>
      <c r="S46" s="74">
        <f t="shared" si="22"/>
        <v>-22487.111563685496</v>
      </c>
      <c r="T46" s="74">
        <f t="shared" si="22"/>
        <v>-23311.9454789437</v>
      </c>
      <c r="U46" s="74">
        <f t="shared" si="22"/>
        <v>-1190.6464469583589</v>
      </c>
      <c r="V46" s="74">
        <f t="shared" si="22"/>
        <v>-16319.741719212223</v>
      </c>
    </row>
    <row r="47" spans="1:22">
      <c r="A47" s="52" t="s">
        <v>76</v>
      </c>
      <c r="B47" s="74">
        <f t="shared" ref="B47:V47" si="23">C116-C74</f>
        <v>-5642511.439186316</v>
      </c>
      <c r="C47" s="74">
        <f t="shared" si="23"/>
        <v>-2076787.2598665813</v>
      </c>
      <c r="D47" s="74">
        <f t="shared" si="23"/>
        <v>573755.07924698584</v>
      </c>
      <c r="E47" s="74">
        <f t="shared" si="23"/>
        <v>5275106.2056273641</v>
      </c>
      <c r="F47" s="74">
        <f t="shared" si="23"/>
        <v>1751938.6206424232</v>
      </c>
      <c r="G47" s="74">
        <f t="shared" si="23"/>
        <v>-670127.65621046827</v>
      </c>
      <c r="H47" s="74">
        <f t="shared" si="23"/>
        <v>-275319.72328015987</v>
      </c>
      <c r="I47" s="74">
        <f t="shared" si="23"/>
        <v>98397.944987029303</v>
      </c>
      <c r="J47" s="74">
        <f t="shared" si="23"/>
        <v>77401.293505316891</v>
      </c>
      <c r="K47" s="74">
        <f t="shared" si="23"/>
        <v>-85785.706053895119</v>
      </c>
      <c r="L47" s="74">
        <f t="shared" si="23"/>
        <v>-20213.160548093801</v>
      </c>
      <c r="M47" s="74">
        <f t="shared" si="23"/>
        <v>-166589.35783695406</v>
      </c>
      <c r="N47" s="74">
        <f t="shared" si="23"/>
        <v>-948429.85223838687</v>
      </c>
      <c r="O47" s="74">
        <f t="shared" si="23"/>
        <v>-268450.63658628101</v>
      </c>
      <c r="P47" s="74">
        <f t="shared" si="23"/>
        <v>43619.229088143213</v>
      </c>
      <c r="Q47" s="74">
        <f t="shared" si="23"/>
        <v>-17124.458701253971</v>
      </c>
      <c r="R47" s="74">
        <f t="shared" si="23"/>
        <v>-18780.416121621893</v>
      </c>
      <c r="S47" s="74">
        <f t="shared" si="23"/>
        <v>-53326.392516691179</v>
      </c>
      <c r="T47" s="74">
        <f t="shared" si="23"/>
        <v>-54652.749888297636</v>
      </c>
      <c r="U47" s="74">
        <f t="shared" si="23"/>
        <v>-6429.7643362675808</v>
      </c>
      <c r="V47" s="74">
        <f t="shared" si="23"/>
        <v>-39503.390951160021</v>
      </c>
    </row>
    <row r="48" spans="1:22">
      <c r="A48" s="52" t="s">
        <v>44</v>
      </c>
      <c r="B48" s="74">
        <f t="shared" ref="B48:V48" si="24">C117-C75</f>
        <v>-14883610.366810368</v>
      </c>
      <c r="C48" s="74">
        <f t="shared" si="24"/>
        <v>-5194239.9359785626</v>
      </c>
      <c r="D48" s="74">
        <f t="shared" si="24"/>
        <v>1471557.3898569946</v>
      </c>
      <c r="E48" s="74">
        <f t="shared" si="24"/>
        <v>13811453.593955917</v>
      </c>
      <c r="F48" s="74">
        <f t="shared" si="24"/>
        <v>4332295.0830282168</v>
      </c>
      <c r="G48" s="74">
        <f t="shared" si="24"/>
        <v>-1705301.0499878419</v>
      </c>
      <c r="H48" s="74">
        <f t="shared" si="24"/>
        <v>-610637.91897840006</v>
      </c>
      <c r="I48" s="74">
        <f t="shared" si="24"/>
        <v>288788.91698503017</v>
      </c>
      <c r="J48" s="74">
        <f t="shared" si="24"/>
        <v>196830.08560469339</v>
      </c>
      <c r="K48" s="74">
        <f t="shared" si="24"/>
        <v>-198321.0525969211</v>
      </c>
      <c r="L48" s="74">
        <f t="shared" si="24"/>
        <v>-46388.205848285754</v>
      </c>
      <c r="M48" s="74">
        <f t="shared" si="24"/>
        <v>-408172.20592231769</v>
      </c>
      <c r="N48" s="74">
        <f t="shared" si="24"/>
        <v>-2187548.7639716715</v>
      </c>
      <c r="O48" s="74">
        <f t="shared" si="24"/>
        <v>-585765.74649887299</v>
      </c>
      <c r="P48" s="74">
        <f t="shared" si="24"/>
        <v>102493.62133364601</v>
      </c>
      <c r="Q48" s="74">
        <f t="shared" si="24"/>
        <v>-40487.903947228333</v>
      </c>
      <c r="R48" s="74">
        <f t="shared" si="24"/>
        <v>-44263.829134804779</v>
      </c>
      <c r="S48" s="74">
        <f t="shared" si="24"/>
        <v>-114950.36906613596</v>
      </c>
      <c r="T48" s="74">
        <f t="shared" si="24"/>
        <v>-117459.20341716753</v>
      </c>
      <c r="U48" s="74">
        <f t="shared" si="24"/>
        <v>-15035.133535650093</v>
      </c>
      <c r="V48" s="74">
        <f t="shared" si="24"/>
        <v>-82243.946235239622</v>
      </c>
    </row>
    <row r="49" spans="1:22">
      <c r="A49" s="52" t="s">
        <v>77</v>
      </c>
      <c r="B49" s="74">
        <f t="shared" ref="B49:V49" si="25">C118-C76</f>
        <v>-1861868.0999179876</v>
      </c>
      <c r="C49" s="74">
        <f t="shared" si="25"/>
        <v>-811016.04553120991</v>
      </c>
      <c r="D49" s="74">
        <f t="shared" si="25"/>
        <v>181704.53042917693</v>
      </c>
      <c r="E49" s="74">
        <f t="shared" si="25"/>
        <v>1761480.9527582549</v>
      </c>
      <c r="F49" s="74">
        <f t="shared" si="25"/>
        <v>699747.3391973814</v>
      </c>
      <c r="G49" s="74">
        <f t="shared" si="25"/>
        <v>-204527.02598955797</v>
      </c>
      <c r="H49" s="74">
        <f t="shared" si="25"/>
        <v>-112623.82304660662</v>
      </c>
      <c r="I49" s="74">
        <f t="shared" si="25"/>
        <v>29706.554140250424</v>
      </c>
      <c r="J49" s="74">
        <f t="shared" si="25"/>
        <v>12910.881716263291</v>
      </c>
      <c r="K49" s="74">
        <f t="shared" si="25"/>
        <v>-46130.718891946715</v>
      </c>
      <c r="L49" s="74">
        <f t="shared" si="25"/>
        <v>-6811.3525059510866</v>
      </c>
      <c r="M49" s="74">
        <f t="shared" si="25"/>
        <v>-52456.841110713198</v>
      </c>
      <c r="N49" s="74">
        <f t="shared" si="25"/>
        <v>-383774.92693370394</v>
      </c>
      <c r="O49" s="74">
        <f t="shared" si="25"/>
        <v>-119535.93082173401</v>
      </c>
      <c r="P49" s="74">
        <f t="shared" si="25"/>
        <v>14639.874538362055</v>
      </c>
      <c r="Q49" s="74">
        <f t="shared" si="25"/>
        <v>-5879.462323820997</v>
      </c>
      <c r="R49" s="74">
        <f t="shared" si="25"/>
        <v>-5406.1699235481938</v>
      </c>
      <c r="S49" s="74">
        <f t="shared" si="25"/>
        <v>-21456.4370758929</v>
      </c>
      <c r="T49" s="74">
        <f t="shared" si="25"/>
        <v>-22789.732728572606</v>
      </c>
      <c r="U49" s="74">
        <f t="shared" si="25"/>
        <v>-762.23432389409572</v>
      </c>
      <c r="V49" s="74">
        <f t="shared" si="25"/>
        <v>-18499.918710832702</v>
      </c>
    </row>
    <row r="50" spans="1:22">
      <c r="A50" s="52" t="s">
        <v>78</v>
      </c>
      <c r="B50" s="74">
        <f t="shared" ref="B50:V50" si="26">C119-C77</f>
        <v>-14418015.846564488</v>
      </c>
      <c r="C50" s="74">
        <f t="shared" si="26"/>
        <v>-6544462.1989981011</v>
      </c>
      <c r="D50" s="74">
        <f t="shared" si="26"/>
        <v>1234489.9910472282</v>
      </c>
      <c r="E50" s="74">
        <f t="shared" si="26"/>
        <v>13386832.837047987</v>
      </c>
      <c r="F50" s="74">
        <f t="shared" si="26"/>
        <v>5404269.1722780056</v>
      </c>
      <c r="G50" s="74">
        <f t="shared" si="26"/>
        <v>-1271235.3584614799</v>
      </c>
      <c r="H50" s="74">
        <f t="shared" si="26"/>
        <v>-600819.74772926944</v>
      </c>
      <c r="I50" s="74">
        <f t="shared" si="26"/>
        <v>509036.52150326822</v>
      </c>
      <c r="J50" s="74">
        <f t="shared" si="26"/>
        <v>-48524.118360535242</v>
      </c>
      <c r="K50" s="74">
        <f t="shared" si="26"/>
        <v>-361091.69619668904</v>
      </c>
      <c r="L50" s="74">
        <f t="shared" si="26"/>
        <v>-57519.063308424433</v>
      </c>
      <c r="M50" s="74">
        <f t="shared" si="26"/>
        <v>-456186.17960368516</v>
      </c>
      <c r="N50" s="74">
        <f t="shared" si="26"/>
        <v>-2940797.1406531204</v>
      </c>
      <c r="O50" s="74">
        <f t="shared" si="26"/>
        <v>-950924.31120621134</v>
      </c>
      <c r="P50" s="74">
        <f t="shared" si="26"/>
        <v>107432.16540160496</v>
      </c>
      <c r="Q50" s="74">
        <f t="shared" si="26"/>
        <v>-52984.660251612309</v>
      </c>
      <c r="R50" s="74">
        <f t="shared" si="26"/>
        <v>-47460.404022928036</v>
      </c>
      <c r="S50" s="74">
        <f t="shared" si="26"/>
        <v>-153572.86912588356</v>
      </c>
      <c r="T50" s="74">
        <f t="shared" si="26"/>
        <v>-158518.32254723983</v>
      </c>
      <c r="U50" s="74">
        <f t="shared" si="26"/>
        <v>12989.229767381519</v>
      </c>
      <c r="V50" s="74">
        <f t="shared" si="26"/>
        <v>-136998.79324961698</v>
      </c>
    </row>
    <row r="51" spans="1:22">
      <c r="A51" s="52" t="s">
        <v>47</v>
      </c>
      <c r="B51" s="74">
        <f t="shared" ref="B51:V51" si="27">C120-C78</f>
        <v>-16768505.138560783</v>
      </c>
      <c r="C51" s="74">
        <f t="shared" si="27"/>
        <v>-6462596.763532199</v>
      </c>
      <c r="D51" s="74">
        <f t="shared" si="27"/>
        <v>1704091.8913219711</v>
      </c>
      <c r="E51" s="74">
        <f t="shared" si="27"/>
        <v>15659853.922464062</v>
      </c>
      <c r="F51" s="74">
        <f t="shared" si="27"/>
        <v>5441187.4729884909</v>
      </c>
      <c r="G51" s="74">
        <f t="shared" si="27"/>
        <v>-1920583.5261044546</v>
      </c>
      <c r="H51" s="74">
        <f t="shared" si="27"/>
        <v>-804342.09508792334</v>
      </c>
      <c r="I51" s="74">
        <f t="shared" si="27"/>
        <v>329299.23353011732</v>
      </c>
      <c r="J51" s="74">
        <f t="shared" si="27"/>
        <v>150577.84028456884</v>
      </c>
      <c r="K51" s="74">
        <f t="shared" si="27"/>
        <v>-293515.40164673305</v>
      </c>
      <c r="L51" s="74">
        <f t="shared" si="27"/>
        <v>-63312.954655834357</v>
      </c>
      <c r="M51" s="74">
        <f t="shared" si="27"/>
        <v>-510919.75857159682</v>
      </c>
      <c r="N51" s="74">
        <f t="shared" si="27"/>
        <v>-3054755.0203150995</v>
      </c>
      <c r="O51" s="74">
        <f t="shared" si="27"/>
        <v>-884675.53358329274</v>
      </c>
      <c r="P51" s="74">
        <f t="shared" si="27"/>
        <v>138216.11052718759</v>
      </c>
      <c r="Q51" s="74">
        <f t="shared" si="27"/>
        <v>-56647.706199824926</v>
      </c>
      <c r="R51" s="74">
        <f t="shared" si="27"/>
        <v>-59545.860003300826</v>
      </c>
      <c r="S51" s="74">
        <f t="shared" si="27"/>
        <v>-170698.32187166228</v>
      </c>
      <c r="T51" s="74">
        <f t="shared" si="27"/>
        <v>-176901.85464004613</v>
      </c>
      <c r="U51" s="74">
        <f t="shared" si="27"/>
        <v>-17265.647699199704</v>
      </c>
      <c r="V51" s="74">
        <f t="shared" si="27"/>
        <v>-135455.84983496997</v>
      </c>
    </row>
    <row r="52" spans="1:22">
      <c r="A52" s="52" t="s">
        <v>79</v>
      </c>
      <c r="B52" s="74">
        <f t="shared" ref="B52:V52" si="28">C121-C79</f>
        <v>-2015554.4934163901</v>
      </c>
      <c r="C52" s="74">
        <f t="shared" si="28"/>
        <v>-784402.41995676782</v>
      </c>
      <c r="D52" s="74">
        <f t="shared" si="28"/>
        <v>231856.19950221176</v>
      </c>
      <c r="E52" s="74">
        <f t="shared" si="28"/>
        <v>1895862.6400805416</v>
      </c>
      <c r="F52" s="74">
        <f t="shared" si="28"/>
        <v>670494.8090639899</v>
      </c>
      <c r="G52" s="74">
        <f t="shared" si="28"/>
        <v>-240960.27311900313</v>
      </c>
      <c r="H52" s="74">
        <f t="shared" si="28"/>
        <v>-104937.03603148945</v>
      </c>
      <c r="I52" s="74">
        <f t="shared" si="28"/>
        <v>26275.37193562599</v>
      </c>
      <c r="J52" s="74">
        <f t="shared" si="28"/>
        <v>8451.6817435130069</v>
      </c>
      <c r="K52" s="74">
        <f t="shared" si="28"/>
        <v>-24581.047647811705</v>
      </c>
      <c r="L52" s="74">
        <f t="shared" si="28"/>
        <v>-5825.3078365293695</v>
      </c>
      <c r="M52" s="74">
        <f t="shared" si="28"/>
        <v>-53547.88724490063</v>
      </c>
      <c r="N52" s="74">
        <f t="shared" si="28"/>
        <v>-273767.37818589504</v>
      </c>
      <c r="O52" s="74">
        <f t="shared" si="28"/>
        <v>-81888.198360451439</v>
      </c>
      <c r="P52" s="74">
        <f t="shared" si="28"/>
        <v>14781.79724858985</v>
      </c>
      <c r="Q52" s="74">
        <f t="shared" si="28"/>
        <v>-3251.2876490206581</v>
      </c>
      <c r="R52" s="74">
        <f t="shared" si="28"/>
        <v>-4860.4703723423299</v>
      </c>
      <c r="S52" s="74">
        <f t="shared" si="28"/>
        <v>-13180.904998752798</v>
      </c>
      <c r="T52" s="74">
        <f t="shared" si="28"/>
        <v>-14452.677750450021</v>
      </c>
      <c r="U52" s="74">
        <f t="shared" si="28"/>
        <v>-2377.7614591807487</v>
      </c>
      <c r="V52" s="74">
        <f t="shared" si="28"/>
        <v>-9347.4444729081806</v>
      </c>
    </row>
    <row r="53" spans="1:22">
      <c r="A53" s="52" t="s">
        <v>80</v>
      </c>
      <c r="B53" s="74">
        <f t="shared" ref="B53:V53" si="29">C122-C80</f>
        <v>-12786031.611003222</v>
      </c>
      <c r="C53" s="74">
        <f t="shared" si="29"/>
        <v>-5119767.4786749659</v>
      </c>
      <c r="D53" s="74">
        <f t="shared" si="29"/>
        <v>1480534.0565752701</v>
      </c>
      <c r="E53" s="74">
        <f t="shared" si="29"/>
        <v>12063236.753017193</v>
      </c>
      <c r="F53" s="74">
        <f t="shared" si="29"/>
        <v>4268120.3823546199</v>
      </c>
      <c r="G53" s="74">
        <f t="shared" si="29"/>
        <v>-1622113.1784652192</v>
      </c>
      <c r="H53" s="74">
        <f t="shared" si="29"/>
        <v>-735758.02251103125</v>
      </c>
      <c r="I53" s="74">
        <f t="shared" si="29"/>
        <v>317584.07066784328</v>
      </c>
      <c r="J53" s="74">
        <f t="shared" si="29"/>
        <v>110630.7960882053</v>
      </c>
      <c r="K53" s="74">
        <f t="shared" si="29"/>
        <v>-210666.73198357411</v>
      </c>
      <c r="L53" s="74">
        <f t="shared" si="29"/>
        <v>-41949.930593615136</v>
      </c>
      <c r="M53" s="74">
        <f t="shared" si="29"/>
        <v>-388890.32086709421</v>
      </c>
      <c r="N53" s="74">
        <f t="shared" si="29"/>
        <v>-2381492.1876407191</v>
      </c>
      <c r="O53" s="74">
        <f t="shared" si="29"/>
        <v>-727169.21640628716</v>
      </c>
      <c r="P53" s="74">
        <f t="shared" si="29"/>
        <v>121082.93501321657</v>
      </c>
      <c r="Q53" s="74">
        <f t="shared" si="29"/>
        <v>-35275.223457082902</v>
      </c>
      <c r="R53" s="74">
        <f t="shared" si="29"/>
        <v>-44208.827654227702</v>
      </c>
      <c r="S53" s="74">
        <f t="shared" si="29"/>
        <v>-131269.83004052716</v>
      </c>
      <c r="T53" s="74">
        <f t="shared" si="29"/>
        <v>-139108.22169735003</v>
      </c>
      <c r="U53" s="74">
        <f t="shared" si="29"/>
        <v>-4942.6973517117185</v>
      </c>
      <c r="V53" s="74">
        <f t="shared" si="29"/>
        <v>-101668.89500094869</v>
      </c>
    </row>
    <row r="54" spans="1:22">
      <c r="A54" s="52" t="s">
        <v>49</v>
      </c>
      <c r="B54" s="74">
        <f t="shared" ref="B54:V54" si="30">C123-C81</f>
        <v>-8116358.8181835283</v>
      </c>
      <c r="C54" s="74">
        <f t="shared" si="30"/>
        <v>-2935388.5580694936</v>
      </c>
      <c r="D54" s="74">
        <f t="shared" si="30"/>
        <v>762525.6011415642</v>
      </c>
      <c r="E54" s="74">
        <f t="shared" si="30"/>
        <v>7559903.1874893308</v>
      </c>
      <c r="F54" s="74">
        <f t="shared" si="30"/>
        <v>2457903.1447595283</v>
      </c>
      <c r="G54" s="74">
        <f t="shared" si="30"/>
        <v>-906441.26002558926</v>
      </c>
      <c r="H54" s="74">
        <f t="shared" si="30"/>
        <v>-353277.74092278042</v>
      </c>
      <c r="I54" s="74">
        <f t="shared" si="30"/>
        <v>156775.1949511517</v>
      </c>
      <c r="J54" s="74">
        <f t="shared" si="30"/>
        <v>129578.39611899713</v>
      </c>
      <c r="K54" s="74">
        <f t="shared" si="30"/>
        <v>-105618.96656660014</v>
      </c>
      <c r="L54" s="74">
        <f t="shared" si="30"/>
        <v>-21373.568760490292</v>
      </c>
      <c r="M54" s="74">
        <f t="shared" si="30"/>
        <v>-202433.88729347102</v>
      </c>
      <c r="N54" s="74">
        <f t="shared" si="30"/>
        <v>-1065019.2418283895</v>
      </c>
      <c r="O54" s="74">
        <f t="shared" si="30"/>
        <v>-294565.02424762119</v>
      </c>
      <c r="P54" s="74">
        <f t="shared" si="30"/>
        <v>46504.855107072101</v>
      </c>
      <c r="Q54" s="74">
        <f t="shared" si="30"/>
        <v>-16822.917847852033</v>
      </c>
      <c r="R54" s="74">
        <f t="shared" si="30"/>
        <v>-20152.025166746389</v>
      </c>
      <c r="S54" s="74">
        <f t="shared" si="30"/>
        <v>-53234.684853180894</v>
      </c>
      <c r="T54" s="74">
        <f t="shared" si="30"/>
        <v>-53887.924421381147</v>
      </c>
      <c r="U54" s="74">
        <f t="shared" si="30"/>
        <v>-6035.835285238536</v>
      </c>
      <c r="V54" s="74">
        <f t="shared" si="30"/>
        <v>-34274.294301463</v>
      </c>
    </row>
    <row r="55" spans="1:22">
      <c r="A55" s="52" t="s">
        <v>81</v>
      </c>
      <c r="B55" s="74">
        <f t="shared" ref="B55:V55" si="31">C124-C82</f>
        <v>-23804179.811717942</v>
      </c>
      <c r="C55" s="74">
        <f t="shared" si="31"/>
        <v>-11215434.941178279</v>
      </c>
      <c r="D55" s="74">
        <f t="shared" si="31"/>
        <v>2968366.4155039648</v>
      </c>
      <c r="E55" s="74">
        <f t="shared" si="31"/>
        <v>22914819.034699298</v>
      </c>
      <c r="F55" s="74">
        <f t="shared" si="31"/>
        <v>9655004.3938342854</v>
      </c>
      <c r="G55" s="74">
        <f t="shared" si="31"/>
        <v>-3217144.3306795559</v>
      </c>
      <c r="H55" s="74">
        <f t="shared" si="31"/>
        <v>-1834610.6982231897</v>
      </c>
      <c r="I55" s="74">
        <f t="shared" si="31"/>
        <v>440199.49490091961</v>
      </c>
      <c r="J55" s="74">
        <f t="shared" si="31"/>
        <v>184601.02324128803</v>
      </c>
      <c r="K55" s="74">
        <f t="shared" si="31"/>
        <v>-479270.36282083206</v>
      </c>
      <c r="L55" s="74">
        <f t="shared" si="31"/>
        <v>-80014.466732741857</v>
      </c>
      <c r="M55" s="74">
        <f t="shared" si="31"/>
        <v>-680841.36349705607</v>
      </c>
      <c r="N55" s="74">
        <f t="shared" si="31"/>
        <v>-4988140.0311799124</v>
      </c>
      <c r="O55" s="74">
        <f t="shared" si="31"/>
        <v>-1727778.6919550169</v>
      </c>
      <c r="P55" s="74">
        <f t="shared" si="31"/>
        <v>249571.50581354601</v>
      </c>
      <c r="Q55" s="74">
        <f t="shared" si="31"/>
        <v>-45843.407311780116</v>
      </c>
      <c r="R55" s="74">
        <f t="shared" si="31"/>
        <v>-68312.019265523355</v>
      </c>
      <c r="S55" s="74">
        <f t="shared" si="31"/>
        <v>-277307.816645151</v>
      </c>
      <c r="T55" s="74">
        <f t="shared" si="31"/>
        <v>-302797.72934875404</v>
      </c>
      <c r="U55" s="74">
        <f t="shared" si="31"/>
        <v>2438.7063355313003</v>
      </c>
      <c r="V55" s="74">
        <f t="shared" si="31"/>
        <v>-224828.15882221493</v>
      </c>
    </row>
    <row r="56" spans="1:22" ht="16" customHeight="1">
      <c r="A56" s="52" t="s">
        <v>82</v>
      </c>
      <c r="B56" s="74">
        <f t="shared" ref="B56:V56" si="32">C125-C83</f>
        <v>-6217500.9343141383</v>
      </c>
      <c r="C56" s="74">
        <f t="shared" si="32"/>
        <v>-2510245.9375054673</v>
      </c>
      <c r="D56" s="74">
        <f t="shared" si="32"/>
        <v>686905.714969313</v>
      </c>
      <c r="E56" s="74">
        <f t="shared" si="32"/>
        <v>5875280.5270745559</v>
      </c>
      <c r="F56" s="74">
        <f t="shared" si="32"/>
        <v>2159541.9340308993</v>
      </c>
      <c r="G56" s="74">
        <f t="shared" si="32"/>
        <v>-766126.75603845087</v>
      </c>
      <c r="H56" s="74">
        <f t="shared" si="32"/>
        <v>-368794.07666214852</v>
      </c>
      <c r="I56" s="74">
        <f t="shared" si="32"/>
        <v>82827.807399987651</v>
      </c>
      <c r="J56" s="74">
        <f t="shared" si="32"/>
        <v>56243.3613967743</v>
      </c>
      <c r="K56" s="74">
        <f t="shared" si="32"/>
        <v>-120118.77626550815</v>
      </c>
      <c r="L56" s="74">
        <f t="shared" si="32"/>
        <v>-22919.716498930487</v>
      </c>
      <c r="M56" s="74">
        <f t="shared" si="32"/>
        <v>-182875.21844824485</v>
      </c>
      <c r="N56" s="74">
        <f t="shared" si="32"/>
        <v>-1214512.6916854372</v>
      </c>
      <c r="O56" s="74">
        <f t="shared" si="32"/>
        <v>-366454.60886521498</v>
      </c>
      <c r="P56" s="74">
        <f t="shared" si="32"/>
        <v>57032.962940113153</v>
      </c>
      <c r="Q56" s="74">
        <f t="shared" si="32"/>
        <v>-19119.412952376108</v>
      </c>
      <c r="R56" s="74">
        <f t="shared" si="32"/>
        <v>-21461.577370267987</v>
      </c>
      <c r="S56" s="74">
        <f t="shared" si="32"/>
        <v>-68899.123769736208</v>
      </c>
      <c r="T56" s="74">
        <f t="shared" si="32"/>
        <v>-72788.762571880245</v>
      </c>
      <c r="U56" s="74">
        <f t="shared" si="32"/>
        <v>-7878.8994656753348</v>
      </c>
      <c r="V56" s="74">
        <f t="shared" si="32"/>
        <v>-56011.070720428776</v>
      </c>
    </row>
    <row r="57" spans="1:22" ht="16" customHeight="1">
      <c r="A57" s="52" t="s">
        <v>83</v>
      </c>
      <c r="B57" s="74">
        <f t="shared" ref="B57:V57" si="33">C126-C84</f>
        <v>-79042740.348406255</v>
      </c>
      <c r="C57" s="74">
        <f t="shared" si="33"/>
        <v>-30556118.570099227</v>
      </c>
      <c r="D57" s="74">
        <f t="shared" si="33"/>
        <v>8708095.5275603756</v>
      </c>
      <c r="E57" s="74">
        <f t="shared" si="33"/>
        <v>74695154.676708058</v>
      </c>
      <c r="F57" s="74">
        <f t="shared" si="33"/>
        <v>26229278.240359657</v>
      </c>
      <c r="G57" s="74">
        <f t="shared" si="33"/>
        <v>-10047149.107763523</v>
      </c>
      <c r="H57" s="74">
        <f t="shared" si="33"/>
        <v>-4661307.7354605142</v>
      </c>
      <c r="I57" s="74">
        <f t="shared" si="33"/>
        <v>999186.44014253351</v>
      </c>
      <c r="J57" s="74">
        <f t="shared" si="33"/>
        <v>1098208.0709062475</v>
      </c>
      <c r="K57" s="74">
        <f t="shared" si="33"/>
        <v>-1222794.208572627</v>
      </c>
      <c r="L57" s="74">
        <f t="shared" si="33"/>
        <v>-287706.27054461301</v>
      </c>
      <c r="M57" s="74">
        <f t="shared" si="33"/>
        <v>-2364437.5148732699</v>
      </c>
      <c r="N57" s="74">
        <f t="shared" si="33"/>
        <v>-14129454.22230491</v>
      </c>
      <c r="O57" s="74">
        <f t="shared" si="33"/>
        <v>-4250381.438072823</v>
      </c>
      <c r="P57" s="74">
        <f t="shared" si="33"/>
        <v>685032.54423229396</v>
      </c>
      <c r="Q57" s="74">
        <f t="shared" si="33"/>
        <v>-213290.76642215415</v>
      </c>
      <c r="R57" s="74">
        <f t="shared" si="33"/>
        <v>-260888.76985133486</v>
      </c>
      <c r="S57" s="74">
        <f t="shared" si="33"/>
        <v>-813702.50229226425</v>
      </c>
      <c r="T57" s="74">
        <f t="shared" si="33"/>
        <v>-840204.96282010898</v>
      </c>
      <c r="U57" s="74">
        <f t="shared" si="33"/>
        <v>-103395.70595707977</v>
      </c>
      <c r="V57" s="74">
        <f t="shared" si="33"/>
        <v>-597734.55363873905</v>
      </c>
    </row>
    <row r="58" spans="1:22" ht="16" customHeight="1">
      <c r="A58" s="52" t="s">
        <v>84</v>
      </c>
      <c r="B58" s="74">
        <f t="shared" ref="B58:V58" si="34">C127-C85</f>
        <v>-38731914.10195516</v>
      </c>
      <c r="C58" s="74">
        <f t="shared" si="34"/>
        <v>-14668375.77027132</v>
      </c>
      <c r="D58" s="74">
        <f t="shared" si="34"/>
        <v>3831222.839354598</v>
      </c>
      <c r="E58" s="74">
        <f t="shared" si="34"/>
        <v>36341350.37303368</v>
      </c>
      <c r="F58" s="74">
        <f t="shared" si="34"/>
        <v>12508205.132361148</v>
      </c>
      <c r="G58" s="74">
        <f t="shared" si="34"/>
        <v>-4592089.972778555</v>
      </c>
      <c r="H58" s="74">
        <f t="shared" si="34"/>
        <v>-2020317.5376168573</v>
      </c>
      <c r="I58" s="74">
        <f t="shared" si="34"/>
        <v>561064.51482401718</v>
      </c>
      <c r="J58" s="74">
        <f t="shared" si="34"/>
        <v>618262.18735048804</v>
      </c>
      <c r="K58" s="74">
        <f t="shared" si="34"/>
        <v>-592909.59501907416</v>
      </c>
      <c r="L58" s="74">
        <f t="shared" si="34"/>
        <v>-144251.11179337825</v>
      </c>
      <c r="M58" s="74">
        <f t="shared" si="34"/>
        <v>-1145725.2671142919</v>
      </c>
      <c r="N58" s="74">
        <f t="shared" si="34"/>
        <v>-6579823.6499162391</v>
      </c>
      <c r="O58" s="74">
        <f t="shared" si="34"/>
        <v>-1924205.5817649905</v>
      </c>
      <c r="P58" s="74">
        <f t="shared" si="34"/>
        <v>285475.59135650611</v>
      </c>
      <c r="Q58" s="74">
        <f t="shared" si="34"/>
        <v>-112882.87802869454</v>
      </c>
      <c r="R58" s="74">
        <f t="shared" si="34"/>
        <v>-125791.59919836966</v>
      </c>
      <c r="S58" s="74">
        <f t="shared" si="34"/>
        <v>-377229.34498897986</v>
      </c>
      <c r="T58" s="74">
        <f t="shared" si="34"/>
        <v>-383046.64108406007</v>
      </c>
      <c r="U58" s="74">
        <f t="shared" si="34"/>
        <v>-47376.826261034003</v>
      </c>
      <c r="V58" s="74">
        <f t="shared" si="34"/>
        <v>-271282.45767592592</v>
      </c>
    </row>
    <row r="59" spans="1:22" ht="16" customHeight="1">
      <c r="A59" s="52" t="s">
        <v>85</v>
      </c>
      <c r="B59" s="74">
        <f t="shared" ref="B59:V59" si="35">C128-C86</f>
        <v>-7064642.3406296363</v>
      </c>
      <c r="C59" s="74">
        <f t="shared" si="35"/>
        <v>-2468030.4094640603</v>
      </c>
      <c r="D59" s="74">
        <f t="shared" si="35"/>
        <v>749662.4474806342</v>
      </c>
      <c r="E59" s="74">
        <f t="shared" si="35"/>
        <v>6626982.4636414051</v>
      </c>
      <c r="F59" s="74">
        <f t="shared" si="35"/>
        <v>2098689.8711947822</v>
      </c>
      <c r="G59" s="74">
        <f t="shared" si="35"/>
        <v>-891395.22205314797</v>
      </c>
      <c r="H59" s="74">
        <f t="shared" si="35"/>
        <v>-363578.22632270202</v>
      </c>
      <c r="I59" s="74">
        <f t="shared" si="35"/>
        <v>93985.319668010226</v>
      </c>
      <c r="J59" s="74">
        <f t="shared" si="35"/>
        <v>126666.55638051368</v>
      </c>
      <c r="K59" s="74">
        <f t="shared" si="35"/>
        <v>-93214.043818447622</v>
      </c>
      <c r="L59" s="74">
        <f t="shared" si="35"/>
        <v>-21525.0062464441</v>
      </c>
      <c r="M59" s="74">
        <f t="shared" si="35"/>
        <v>-193599.09602511697</v>
      </c>
      <c r="N59" s="74">
        <f t="shared" si="35"/>
        <v>-1087707.7289656242</v>
      </c>
      <c r="O59" s="74">
        <f t="shared" si="35"/>
        <v>-299020.47644363716</v>
      </c>
      <c r="P59" s="74">
        <f t="shared" si="35"/>
        <v>52714.091477777925</v>
      </c>
      <c r="Q59" s="74">
        <f t="shared" si="35"/>
        <v>-17957.6026592821</v>
      </c>
      <c r="R59" s="74">
        <f t="shared" si="35"/>
        <v>-21336.878555420801</v>
      </c>
      <c r="S59" s="74">
        <f t="shared" si="35"/>
        <v>-60244.115116088011</v>
      </c>
      <c r="T59" s="74">
        <f t="shared" si="35"/>
        <v>-61481.468950022361</v>
      </c>
      <c r="U59" s="74">
        <f t="shared" si="35"/>
        <v>-8909.6381780645097</v>
      </c>
      <c r="V59" s="74">
        <f t="shared" si="35"/>
        <v>-41509.098570441973</v>
      </c>
    </row>
    <row r="60" spans="1:22" ht="16" customHeight="1">
      <c r="A60" s="52" t="s">
        <v>57</v>
      </c>
      <c r="B60" s="74">
        <f t="shared" ref="B60:V60" si="36">C129-C87</f>
        <v>-23524370.69195139</v>
      </c>
      <c r="C60" s="74">
        <f t="shared" si="36"/>
        <v>-9188024.7548922226</v>
      </c>
      <c r="D60" s="74">
        <f t="shared" si="36"/>
        <v>2223566.3296431126</v>
      </c>
      <c r="E60" s="74">
        <f t="shared" si="36"/>
        <v>21951288.459627301</v>
      </c>
      <c r="F60" s="74">
        <f t="shared" si="36"/>
        <v>7778865.9865301512</v>
      </c>
      <c r="G60" s="74">
        <f t="shared" si="36"/>
        <v>-2586544.2939562919</v>
      </c>
      <c r="H60" s="74">
        <f t="shared" si="36"/>
        <v>-1094510.2378112499</v>
      </c>
      <c r="I60" s="74">
        <f t="shared" si="36"/>
        <v>420873.76989352779</v>
      </c>
      <c r="J60" s="74">
        <f t="shared" si="36"/>
        <v>265776.12049777317</v>
      </c>
      <c r="K60" s="74">
        <f t="shared" si="36"/>
        <v>-371680.62192369299</v>
      </c>
      <c r="L60" s="74">
        <f t="shared" si="36"/>
        <v>-94437.116410539718</v>
      </c>
      <c r="M60" s="74">
        <f t="shared" si="36"/>
        <v>-727630.40205772268</v>
      </c>
      <c r="N60" s="74">
        <f t="shared" si="36"/>
        <v>-4028685.3482646123</v>
      </c>
      <c r="O60" s="74">
        <f t="shared" si="36"/>
        <v>-1208576.2595937746</v>
      </c>
      <c r="P60" s="74">
        <f t="shared" si="36"/>
        <v>174362.74430157198</v>
      </c>
      <c r="Q60" s="74">
        <f t="shared" si="36"/>
        <v>-70933.890089870489</v>
      </c>
      <c r="R60" s="74">
        <f t="shared" si="36"/>
        <v>-76411.79957252962</v>
      </c>
      <c r="S60" s="74">
        <f t="shared" si="36"/>
        <v>-226436.87670837902</v>
      </c>
      <c r="T60" s="74">
        <f t="shared" si="36"/>
        <v>-228045.03104643291</v>
      </c>
      <c r="U60" s="74">
        <f t="shared" si="36"/>
        <v>-24206.694358975685</v>
      </c>
      <c r="V60" s="74">
        <f t="shared" si="36"/>
        <v>-165506.26420207787</v>
      </c>
    </row>
    <row r="61" spans="1:22" ht="16" customHeight="1">
      <c r="A61" s="52" t="s">
        <v>86</v>
      </c>
      <c r="B61" s="74">
        <f t="shared" ref="B61:V61" si="37">C130-C88</f>
        <v>-2250721.7026811629</v>
      </c>
      <c r="C61" s="74">
        <f t="shared" si="37"/>
        <v>-925563.90320095024</v>
      </c>
      <c r="D61" s="74">
        <f t="shared" si="37"/>
        <v>307061.75068145571</v>
      </c>
      <c r="E61" s="74">
        <f t="shared" si="37"/>
        <v>2152412.1060589748</v>
      </c>
      <c r="F61" s="74">
        <f t="shared" si="37"/>
        <v>780689.98787268344</v>
      </c>
      <c r="G61" s="74">
        <f t="shared" si="37"/>
        <v>-329930.75733072171</v>
      </c>
      <c r="H61" s="74">
        <f t="shared" si="37"/>
        <v>-158902.7408391145</v>
      </c>
      <c r="I61" s="74">
        <f t="shared" si="37"/>
        <v>47567.781682430839</v>
      </c>
      <c r="J61" s="74">
        <f t="shared" si="37"/>
        <v>22458.267222687573</v>
      </c>
      <c r="K61" s="74">
        <f t="shared" si="37"/>
        <v>-36289.824999484495</v>
      </c>
      <c r="L61" s="74">
        <f t="shared" si="37"/>
        <v>-6236.7419456479329</v>
      </c>
      <c r="M61" s="74">
        <f t="shared" si="37"/>
        <v>-63692.990393564804</v>
      </c>
      <c r="N61" s="74">
        <f t="shared" si="37"/>
        <v>-432845.09727121424</v>
      </c>
      <c r="O61" s="74">
        <f t="shared" si="37"/>
        <v>-134975.26291326352</v>
      </c>
      <c r="P61" s="74">
        <f t="shared" si="37"/>
        <v>25095.776096609305</v>
      </c>
      <c r="Q61" s="74">
        <f t="shared" si="37"/>
        <v>-4807.1343904143105</v>
      </c>
      <c r="R61" s="74">
        <f t="shared" si="37"/>
        <v>-7685.8918190249315</v>
      </c>
      <c r="S61" s="74">
        <f t="shared" si="37"/>
        <v>-23256.185525014793</v>
      </c>
      <c r="T61" s="74">
        <f t="shared" si="37"/>
        <v>-25894.534858013823</v>
      </c>
      <c r="U61" s="74">
        <f t="shared" si="37"/>
        <v>-1033.8928334398224</v>
      </c>
      <c r="V61" s="74">
        <f t="shared" si="37"/>
        <v>-18424.759850301707</v>
      </c>
    </row>
    <row r="62" spans="1:22" ht="16" customHeight="1">
      <c r="A62" s="52" t="s">
        <v>87</v>
      </c>
      <c r="B62" s="74">
        <f t="shared" ref="B62:V62" si="38">C131-C89</f>
        <v>-2961775.039305747</v>
      </c>
      <c r="C62" s="74">
        <f t="shared" si="38"/>
        <v>-1266987.8175608786</v>
      </c>
      <c r="D62" s="74">
        <f t="shared" si="38"/>
        <v>265559.64931602328</v>
      </c>
      <c r="E62" s="74">
        <f t="shared" si="38"/>
        <v>2787599.7906298018</v>
      </c>
      <c r="F62" s="74">
        <f t="shared" si="38"/>
        <v>1075589.2288509323</v>
      </c>
      <c r="G62" s="74">
        <f t="shared" si="38"/>
        <v>-321512.03634998272</v>
      </c>
      <c r="H62" s="74">
        <f t="shared" si="38"/>
        <v>-161454.99826875617</v>
      </c>
      <c r="I62" s="74">
        <f t="shared" si="38"/>
        <v>60017.056554569339</v>
      </c>
      <c r="J62" s="74">
        <f t="shared" si="38"/>
        <v>42289.810960719406</v>
      </c>
      <c r="K62" s="74">
        <f t="shared" si="38"/>
        <v>-43554.280305128137</v>
      </c>
      <c r="L62" s="74">
        <f t="shared" si="38"/>
        <v>-12058.896301190587</v>
      </c>
      <c r="M62" s="74">
        <f t="shared" si="38"/>
        <v>-94726.751474215533</v>
      </c>
      <c r="N62" s="74">
        <f t="shared" si="38"/>
        <v>-526836.13927834202</v>
      </c>
      <c r="O62" s="74">
        <f t="shared" si="38"/>
        <v>-176741.801495158</v>
      </c>
      <c r="P62" s="74">
        <f t="shared" si="38"/>
        <v>19524.082861611692</v>
      </c>
      <c r="Q62" s="74">
        <f t="shared" si="38"/>
        <v>-7679.6293059649179</v>
      </c>
      <c r="R62" s="74">
        <f t="shared" si="38"/>
        <v>-8900.835632260183</v>
      </c>
      <c r="S62" s="74">
        <f t="shared" si="38"/>
        <v>-30206.303955743118</v>
      </c>
      <c r="T62" s="74">
        <f t="shared" si="38"/>
        <v>-29961.528751332109</v>
      </c>
      <c r="U62" s="74">
        <f t="shared" si="38"/>
        <v>-1067.266848190342</v>
      </c>
      <c r="V62" s="74">
        <f t="shared" si="38"/>
        <v>-20286.765011346914</v>
      </c>
    </row>
    <row r="63" spans="1:22" ht="16" customHeight="1">
      <c r="A63" s="52" t="s">
        <v>88</v>
      </c>
      <c r="B63" s="74">
        <f t="shared" ref="B63:V63" si="39">C132-C90</f>
        <v>-4772600.9063982619</v>
      </c>
      <c r="C63" s="74">
        <f t="shared" si="39"/>
        <v>-1648861.4605921046</v>
      </c>
      <c r="D63" s="74">
        <f t="shared" si="39"/>
        <v>508928.11685734324</v>
      </c>
      <c r="E63" s="74">
        <f t="shared" si="39"/>
        <v>4456561.5158418221</v>
      </c>
      <c r="F63" s="74">
        <f t="shared" si="39"/>
        <v>1383916.2663773922</v>
      </c>
      <c r="G63" s="74">
        <f t="shared" si="39"/>
        <v>-595195.50951110548</v>
      </c>
      <c r="H63" s="74">
        <f t="shared" si="39"/>
        <v>-230160.09845113649</v>
      </c>
      <c r="I63" s="74">
        <f t="shared" si="39"/>
        <v>81167.819517324227</v>
      </c>
      <c r="J63" s="74">
        <f t="shared" si="39"/>
        <v>73220.607019872084</v>
      </c>
      <c r="K63" s="74">
        <f t="shared" si="39"/>
        <v>-75331.243334473285</v>
      </c>
      <c r="L63" s="74">
        <f t="shared" si="39"/>
        <v>-15512.067293400076</v>
      </c>
      <c r="M63" s="74">
        <f t="shared" si="39"/>
        <v>-134930.41155145003</v>
      </c>
      <c r="N63" s="74">
        <f t="shared" si="39"/>
        <v>-798236.82378149033</v>
      </c>
      <c r="O63" s="74">
        <f t="shared" si="39"/>
        <v>-208896.9284104649</v>
      </c>
      <c r="P63" s="74">
        <f t="shared" si="39"/>
        <v>38338.24009771159</v>
      </c>
      <c r="Q63" s="74">
        <f t="shared" si="39"/>
        <v>-15674.403367984516</v>
      </c>
      <c r="R63" s="74">
        <f t="shared" si="39"/>
        <v>-16909.761390891872</v>
      </c>
      <c r="S63" s="74">
        <f t="shared" si="39"/>
        <v>-44697.549163961696</v>
      </c>
      <c r="T63" s="74">
        <f t="shared" si="39"/>
        <v>-46704.207744382904</v>
      </c>
      <c r="U63" s="74">
        <f t="shared" si="39"/>
        <v>-6596.2544149389432</v>
      </c>
      <c r="V63" s="74">
        <f t="shared" si="39"/>
        <v>-34162.155623779196</v>
      </c>
    </row>
    <row r="64" spans="1:22" ht="16" customHeight="1" thickBot="1">
      <c r="A64" s="34" t="s">
        <v>63</v>
      </c>
      <c r="B64" s="75">
        <f t="shared" ref="B64:V64" si="40">C133-C91</f>
        <v>-15041949.905037209</v>
      </c>
      <c r="C64" s="75">
        <f t="shared" si="40"/>
        <v>-5734977.5345883649</v>
      </c>
      <c r="D64" s="75">
        <f t="shared" si="40"/>
        <v>1352262.2025465546</v>
      </c>
      <c r="E64" s="75">
        <f t="shared" si="40"/>
        <v>14030704.796497336</v>
      </c>
      <c r="F64" s="75">
        <f t="shared" si="40"/>
        <v>4859758.8090978535</v>
      </c>
      <c r="G64" s="75">
        <f t="shared" si="40"/>
        <v>-1651386.075251003</v>
      </c>
      <c r="H64" s="75">
        <f t="shared" si="40"/>
        <v>-695394.19108795188</v>
      </c>
      <c r="I64" s="75">
        <f t="shared" si="40"/>
        <v>255391.51104791934</v>
      </c>
      <c r="J64" s="75">
        <f t="shared" si="40"/>
        <v>236214.74332905107</v>
      </c>
      <c r="K64" s="75">
        <f t="shared" si="40"/>
        <v>-219033.8960026789</v>
      </c>
      <c r="L64" s="75">
        <f t="shared" si="40"/>
        <v>-58313.210555103782</v>
      </c>
      <c r="M64" s="75">
        <f t="shared" si="40"/>
        <v>-448503.83608035976</v>
      </c>
      <c r="N64" s="75">
        <f t="shared" si="40"/>
        <v>-2450767.7776602693</v>
      </c>
      <c r="O64" s="75">
        <f t="shared" si="40"/>
        <v>-723952.89612114849</v>
      </c>
      <c r="P64" s="75">
        <f t="shared" si="40"/>
        <v>98287.151026953594</v>
      </c>
      <c r="Q64" s="75">
        <f t="shared" si="40"/>
        <v>-43971.332212720677</v>
      </c>
      <c r="R64" s="75">
        <f t="shared" si="40"/>
        <v>-46691.546888949582</v>
      </c>
      <c r="S64" s="75">
        <f t="shared" si="40"/>
        <v>-138423.34710389387</v>
      </c>
      <c r="T64" s="75">
        <f t="shared" si="40"/>
        <v>-137933.65476231021</v>
      </c>
      <c r="U64" s="75">
        <f t="shared" si="40"/>
        <v>-15049.343826690674</v>
      </c>
      <c r="V64" s="75">
        <f t="shared" si="40"/>
        <v>-96631.00554000726</v>
      </c>
    </row>
    <row r="65" spans="1:23" ht="17" customHeight="1" thickTop="1">
      <c r="A65" s="7" t="s">
        <v>6</v>
      </c>
      <c r="B65" s="72">
        <f t="shared" ref="B65:V65" si="41">SUM(B45:B64)</f>
        <v>-286951789.40550399</v>
      </c>
      <c r="C65" s="72">
        <f t="shared" si="41"/>
        <v>-112716644.99458773</v>
      </c>
      <c r="D65" s="72">
        <f t="shared" si="41"/>
        <v>29877519.977917053</v>
      </c>
      <c r="E65" s="72">
        <f t="shared" si="41"/>
        <v>269811778.21289384</v>
      </c>
      <c r="F65" s="72">
        <f t="shared" si="41"/>
        <v>95731134.807893381</v>
      </c>
      <c r="G65" s="72">
        <f t="shared" si="41"/>
        <v>-34317293.436418727</v>
      </c>
      <c r="H65" s="72">
        <f t="shared" si="41"/>
        <v>-15498565.108450474</v>
      </c>
      <c r="I65" s="72">
        <f t="shared" si="41"/>
        <v>4949035.6551487576</v>
      </c>
      <c r="J65" s="72">
        <f t="shared" si="41"/>
        <v>3486628.5095619396</v>
      </c>
      <c r="K65" s="72">
        <f t="shared" si="41"/>
        <v>-4671036.7398941973</v>
      </c>
      <c r="L65" s="72">
        <f t="shared" si="41"/>
        <v>-1026211.9188250215</v>
      </c>
      <c r="M65" s="72">
        <f t="shared" si="41"/>
        <v>-8456722.8857384734</v>
      </c>
      <c r="N65" s="72">
        <f t="shared" si="41"/>
        <v>-50447783.833796903</v>
      </c>
      <c r="O65" s="72">
        <f t="shared" si="41"/>
        <v>-15212909.631245391</v>
      </c>
      <c r="P65" s="72">
        <f t="shared" si="41"/>
        <v>2313994.6182384156</v>
      </c>
      <c r="Q65" s="72">
        <f t="shared" si="41"/>
        <v>-796434.61880460975</v>
      </c>
      <c r="R65" s="72">
        <f t="shared" si="41"/>
        <v>-917063.4704848812</v>
      </c>
      <c r="S65" s="72">
        <f t="shared" si="41"/>
        <v>-2822533.5901352586</v>
      </c>
      <c r="T65" s="72">
        <f t="shared" si="41"/>
        <v>-2917096.7702125087</v>
      </c>
      <c r="U65" s="72">
        <f t="shared" si="41"/>
        <v>-256466.95832300576</v>
      </c>
      <c r="V65" s="72">
        <f t="shared" si="41"/>
        <v>-2117207.3341416018</v>
      </c>
    </row>
    <row r="66" spans="1:23">
      <c r="A66" s="7" t="s">
        <v>110</v>
      </c>
      <c r="B66" s="72">
        <f>SUM($B$65:B65)</f>
        <v>-286951789.40550399</v>
      </c>
      <c r="C66" s="72">
        <f>SUM($B$65:C65)</f>
        <v>-399668434.40009171</v>
      </c>
      <c r="D66" s="72">
        <f>SUM($B$65:D65)</f>
        <v>-369790914.42217463</v>
      </c>
      <c r="E66" s="72">
        <f>SUM($B$65:E65)</f>
        <v>-99979136.209280789</v>
      </c>
      <c r="F66" s="72">
        <f>SUM($B$65:F65)</f>
        <v>-4248001.4013874084</v>
      </c>
      <c r="G66" s="72">
        <f>SUM($B$65:G65)</f>
        <v>-38565294.837806135</v>
      </c>
      <c r="H66" s="72">
        <f>SUM($B$65:H65)</f>
        <v>-54063859.946256608</v>
      </c>
      <c r="I66" s="72">
        <f>SUM($B$65:I65)</f>
        <v>-49114824.291107848</v>
      </c>
      <c r="J66" s="72">
        <f>SUM($B$65:J65)</f>
        <v>-45628195.781545907</v>
      </c>
      <c r="K66" s="72">
        <f>SUM($B$65:K65)</f>
        <v>-50299232.521440104</v>
      </c>
      <c r="L66" s="72">
        <f>SUM($B$65:L65)</f>
        <v>-51325444.440265127</v>
      </c>
      <c r="M66" s="72">
        <f>SUM($B$65:M65)</f>
        <v>-59782167.326003596</v>
      </c>
      <c r="N66" s="72">
        <f>SUM($B$65:N65)</f>
        <v>-110229951.1598005</v>
      </c>
      <c r="O66" s="72">
        <f>SUM($B$65:O65)</f>
        <v>-125442860.79104589</v>
      </c>
      <c r="P66" s="72">
        <f>SUM($B$65:P65)</f>
        <v>-123128866.17280747</v>
      </c>
      <c r="Q66" s="72">
        <f>SUM($B$65:Q65)</f>
        <v>-123925300.79161207</v>
      </c>
      <c r="R66" s="72">
        <f>SUM($B$65:R65)</f>
        <v>-124842364.26209696</v>
      </c>
      <c r="S66" s="72">
        <f>SUM($B$65:S65)</f>
        <v>-127664897.85223222</v>
      </c>
      <c r="T66" s="72">
        <f>SUM($B$65:T65)</f>
        <v>-130581994.62244472</v>
      </c>
      <c r="U66" s="72">
        <f>SUM($B$65:U65)</f>
        <v>-130838461.58076772</v>
      </c>
      <c r="V66" s="72">
        <f>SUM($B$65:V65)</f>
        <v>-132955668.91490932</v>
      </c>
    </row>
    <row r="70" spans="1:23" ht="26" customHeight="1">
      <c r="A70" s="134" t="s">
        <v>112</v>
      </c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r="71" spans="1:23">
      <c r="A71" s="113" t="s">
        <v>113</v>
      </c>
      <c r="B71" s="114" t="s">
        <v>34</v>
      </c>
      <c r="C71" s="13">
        <v>43951</v>
      </c>
      <c r="D71" s="13">
        <v>43982</v>
      </c>
      <c r="E71" s="13">
        <v>44012</v>
      </c>
      <c r="F71" s="13">
        <v>44043</v>
      </c>
      <c r="G71" s="13">
        <v>44074</v>
      </c>
      <c r="H71" s="13">
        <v>44104</v>
      </c>
      <c r="I71" s="13">
        <v>44135</v>
      </c>
      <c r="J71" s="13">
        <v>44165</v>
      </c>
      <c r="K71" s="14">
        <v>44196</v>
      </c>
      <c r="L71" s="13">
        <v>44227</v>
      </c>
      <c r="M71" s="14">
        <v>44255</v>
      </c>
      <c r="N71" s="13">
        <v>44286</v>
      </c>
      <c r="O71" s="14">
        <v>44316</v>
      </c>
      <c r="P71" s="13">
        <v>44347</v>
      </c>
      <c r="Q71" s="14">
        <v>44377</v>
      </c>
      <c r="R71" s="13">
        <v>44408</v>
      </c>
      <c r="S71" s="14">
        <v>44439</v>
      </c>
      <c r="T71" s="13">
        <v>44469</v>
      </c>
      <c r="U71" s="13">
        <v>44500</v>
      </c>
      <c r="V71" s="14">
        <v>44530</v>
      </c>
      <c r="W71" s="13">
        <v>44561</v>
      </c>
    </row>
    <row r="72" spans="1:23">
      <c r="A72" s="113" t="s">
        <v>114</v>
      </c>
      <c r="B72" s="113" t="s">
        <v>64</v>
      </c>
      <c r="C72" s="76">
        <v>4937346.1843711706</v>
      </c>
      <c r="D72" s="76">
        <v>1723178.1940083541</v>
      </c>
      <c r="E72" s="76">
        <v>-272037.85967828159</v>
      </c>
      <c r="F72" s="76">
        <v>71618.558632757457</v>
      </c>
      <c r="G72" s="76">
        <v>115814.376785753</v>
      </c>
      <c r="H72" s="76">
        <v>246346.5280765169</v>
      </c>
      <c r="I72" s="76">
        <v>252081.30731577679</v>
      </c>
      <c r="J72" s="76">
        <v>8870.7198237889006</v>
      </c>
      <c r="K72" s="76">
        <v>135233.8237569801</v>
      </c>
      <c r="L72" s="76">
        <v>366293.86738699902</v>
      </c>
      <c r="M72" s="76">
        <v>83226.47891103907</v>
      </c>
      <c r="N72" s="76">
        <v>751214.65681907907</v>
      </c>
      <c r="O72" s="76">
        <v>3809667.211042779</v>
      </c>
      <c r="P72" s="76">
        <v>1076893.4059582241</v>
      </c>
      <c r="Q72" s="76">
        <v>-145916.32180910421</v>
      </c>
      <c r="R72" s="76">
        <v>60367.189435969944</v>
      </c>
      <c r="S72" s="76">
        <v>68072.142979950426</v>
      </c>
      <c r="T72" s="76">
        <v>186356.6916908944</v>
      </c>
      <c r="U72" s="76">
        <v>181037.43803841161</v>
      </c>
      <c r="V72" s="76">
        <v>15604.3456248579</v>
      </c>
      <c r="W72" s="76">
        <v>110125.13339991171</v>
      </c>
    </row>
    <row r="73" spans="1:23">
      <c r="A73" s="113" t="s">
        <v>114</v>
      </c>
      <c r="B73" s="113" t="s">
        <v>75</v>
      </c>
      <c r="C73" s="76">
        <v>2476675.8764851671</v>
      </c>
      <c r="D73" s="76">
        <v>886764.24548988766</v>
      </c>
      <c r="E73" s="76">
        <v>-163101.3338441528</v>
      </c>
      <c r="F73" s="76">
        <v>35106.919496991548</v>
      </c>
      <c r="G73" s="76">
        <v>57494.885691725583</v>
      </c>
      <c r="H73" s="76">
        <v>139558.24409606631</v>
      </c>
      <c r="I73" s="76">
        <v>155790.08312019089</v>
      </c>
      <c r="J73" s="76">
        <v>-3782.7144112600599</v>
      </c>
      <c r="K73" s="76">
        <v>87249.566642842037</v>
      </c>
      <c r="L73" s="76">
        <v>241229.90093352599</v>
      </c>
      <c r="M73" s="76">
        <v>49065.324061010942</v>
      </c>
      <c r="N73" s="76">
        <v>452542.64833056019</v>
      </c>
      <c r="O73" s="76">
        <v>2691598.200436343</v>
      </c>
      <c r="P73" s="76">
        <v>782780.51336942671</v>
      </c>
      <c r="Q73" s="76">
        <v>-119345.9433635462</v>
      </c>
      <c r="R73" s="76">
        <v>44969.75513517551</v>
      </c>
      <c r="S73" s="76">
        <v>51893.113958637899</v>
      </c>
      <c r="T73" s="76">
        <v>149914.07709123689</v>
      </c>
      <c r="U73" s="76">
        <v>155412.96985962469</v>
      </c>
      <c r="V73" s="76">
        <v>7937.6429797223946</v>
      </c>
      <c r="W73" s="76">
        <v>108798.2781280817</v>
      </c>
    </row>
    <row r="74" spans="1:23">
      <c r="A74" s="113" t="s">
        <v>114</v>
      </c>
      <c r="B74" s="113" t="s">
        <v>76</v>
      </c>
      <c r="C74" s="76">
        <v>5968498.7585988725</v>
      </c>
      <c r="D74" s="76">
        <v>2100217.0725383461</v>
      </c>
      <c r="E74" s="76">
        <v>-371265.09915605781</v>
      </c>
      <c r="F74" s="76">
        <v>96542.677111620113</v>
      </c>
      <c r="G74" s="76">
        <v>138256.74464208781</v>
      </c>
      <c r="H74" s="76">
        <v>335989.06697001628</v>
      </c>
      <c r="I74" s="76">
        <v>362208.13268061797</v>
      </c>
      <c r="J74" s="76">
        <v>26033.125190849689</v>
      </c>
      <c r="K74" s="76">
        <v>224988.86676769779</v>
      </c>
      <c r="L74" s="76">
        <v>571904.70702596754</v>
      </c>
      <c r="M74" s="76">
        <v>134754.4036539587</v>
      </c>
      <c r="N74" s="76">
        <v>1110595.7189130241</v>
      </c>
      <c r="O74" s="76">
        <v>6322865.6815892374</v>
      </c>
      <c r="P74" s="76">
        <v>1789670.9105752071</v>
      </c>
      <c r="Q74" s="76">
        <v>-290794.86058762082</v>
      </c>
      <c r="R74" s="76">
        <v>114163.0580083597</v>
      </c>
      <c r="S74" s="76">
        <v>125202.77414414589</v>
      </c>
      <c r="T74" s="76">
        <v>355509.2834446078</v>
      </c>
      <c r="U74" s="76">
        <v>364351.66592198401</v>
      </c>
      <c r="V74" s="76">
        <v>42865.095575117193</v>
      </c>
      <c r="W74" s="76">
        <v>263355.93967439962</v>
      </c>
    </row>
    <row r="75" spans="1:23">
      <c r="A75" s="113" t="s">
        <v>114</v>
      </c>
      <c r="B75" s="113" t="s">
        <v>44</v>
      </c>
      <c r="C75" s="76">
        <v>15667553.81102079</v>
      </c>
      <c r="D75" s="76">
        <v>5258933.1861224361</v>
      </c>
      <c r="E75" s="76">
        <v>-986755.04210725683</v>
      </c>
      <c r="F75" s="76">
        <v>289344.83596279228</v>
      </c>
      <c r="G75" s="76">
        <v>400744.78448197589</v>
      </c>
      <c r="H75" s="76">
        <v>817221.51209131081</v>
      </c>
      <c r="I75" s="76">
        <v>871048.27134491317</v>
      </c>
      <c r="J75" s="76">
        <v>71881.389048748213</v>
      </c>
      <c r="K75" s="76">
        <v>538669.2752774863</v>
      </c>
      <c r="L75" s="76">
        <v>1322140.350646141</v>
      </c>
      <c r="M75" s="76">
        <v>309254.70565523847</v>
      </c>
      <c r="N75" s="76">
        <v>2721148.0394821218</v>
      </c>
      <c r="O75" s="76">
        <v>14583658.426477831</v>
      </c>
      <c r="P75" s="76">
        <v>3905104.9766591531</v>
      </c>
      <c r="Q75" s="76">
        <v>-683290.80889097345</v>
      </c>
      <c r="R75" s="76">
        <v>269919.35964818893</v>
      </c>
      <c r="S75" s="76">
        <v>295092.19423203159</v>
      </c>
      <c r="T75" s="76">
        <v>766335.79377423949</v>
      </c>
      <c r="U75" s="76">
        <v>783061.35611445003</v>
      </c>
      <c r="V75" s="76">
        <v>100234.2235710004</v>
      </c>
      <c r="W75" s="76">
        <v>548292.97490159725</v>
      </c>
    </row>
    <row r="76" spans="1:23">
      <c r="A76" s="113" t="s">
        <v>114</v>
      </c>
      <c r="B76" s="113" t="s">
        <v>77</v>
      </c>
      <c r="C76" s="76">
        <v>1979446.379799806</v>
      </c>
      <c r="D76" s="76">
        <v>802526.94485278812</v>
      </c>
      <c r="E76" s="76">
        <v>-102056.9480526642</v>
      </c>
      <c r="F76" s="76">
        <v>20020.78906157098</v>
      </c>
      <c r="G76" s="76">
        <v>22526.911170127889</v>
      </c>
      <c r="H76" s="76">
        <v>112675.7727421602</v>
      </c>
      <c r="I76" s="76">
        <v>130642.5332020205</v>
      </c>
      <c r="J76" s="76">
        <v>-9432.334087135323</v>
      </c>
      <c r="K76" s="76">
        <v>88497.313751680806</v>
      </c>
      <c r="L76" s="76">
        <v>307538.12594631122</v>
      </c>
      <c r="M76" s="76">
        <v>45409.016706340597</v>
      </c>
      <c r="N76" s="76">
        <v>349712.27407142101</v>
      </c>
      <c r="O76" s="76">
        <v>2558499.512891361</v>
      </c>
      <c r="P76" s="76">
        <v>796906.20547822677</v>
      </c>
      <c r="Q76" s="76">
        <v>-97599.163589080315</v>
      </c>
      <c r="R76" s="76">
        <v>39196.415492139997</v>
      </c>
      <c r="S76" s="76">
        <v>36041.132823654603</v>
      </c>
      <c r="T76" s="76">
        <v>143042.9138392859</v>
      </c>
      <c r="U76" s="76">
        <v>151931.55152381741</v>
      </c>
      <c r="V76" s="76">
        <v>5081.5621592939697</v>
      </c>
      <c r="W76" s="76">
        <v>123332.79140555111</v>
      </c>
    </row>
    <row r="77" spans="1:23">
      <c r="A77" s="113" t="s">
        <v>114</v>
      </c>
      <c r="B77" s="113" t="s">
        <v>78</v>
      </c>
      <c r="C77" s="76">
        <v>15186048.049859609</v>
      </c>
      <c r="D77" s="76">
        <v>6305798.1553504616</v>
      </c>
      <c r="E77" s="76">
        <v>-594530.05228394025</v>
      </c>
      <c r="F77" s="76">
        <v>280610.40782565199</v>
      </c>
      <c r="G77" s="76">
        <v>270949.16753740993</v>
      </c>
      <c r="H77" s="76">
        <v>736158.31140593369</v>
      </c>
      <c r="I77" s="76">
        <v>853369.11477235635</v>
      </c>
      <c r="J77" s="76">
        <v>-265182.27071959933</v>
      </c>
      <c r="K77" s="76">
        <v>711066.59862587554</v>
      </c>
      <c r="L77" s="76">
        <v>2407277.974644593</v>
      </c>
      <c r="M77" s="76">
        <v>383460.4220561629</v>
      </c>
      <c r="N77" s="76">
        <v>3041241.1973578981</v>
      </c>
      <c r="O77" s="76">
        <v>19605314.271020811</v>
      </c>
      <c r="P77" s="76">
        <v>6339495.4080414092</v>
      </c>
      <c r="Q77" s="76">
        <v>-716214.43601069949</v>
      </c>
      <c r="R77" s="76">
        <v>353231.06834408193</v>
      </c>
      <c r="S77" s="76">
        <v>316402.69348618633</v>
      </c>
      <c r="T77" s="76">
        <v>1023819.127505889</v>
      </c>
      <c r="U77" s="76">
        <v>1056788.8169815999</v>
      </c>
      <c r="V77" s="76">
        <v>-86594.865115876819</v>
      </c>
      <c r="W77" s="76">
        <v>913325.28833077976</v>
      </c>
    </row>
    <row r="78" spans="1:23">
      <c r="A78" s="113" t="s">
        <v>114</v>
      </c>
      <c r="B78" s="113" t="s">
        <v>47</v>
      </c>
      <c r="C78" s="76">
        <v>17741444.084664281</v>
      </c>
      <c r="D78" s="76">
        <v>6490278.9676546697</v>
      </c>
      <c r="E78" s="76">
        <v>-1047746.462854151</v>
      </c>
      <c r="F78" s="76">
        <v>307445.75373378728</v>
      </c>
      <c r="G78" s="76">
        <v>400063.5979007117</v>
      </c>
      <c r="H78" s="76">
        <v>977611.70953571855</v>
      </c>
      <c r="I78" s="76">
        <v>1081043.273448332</v>
      </c>
      <c r="J78" s="76">
        <v>30758.004580523269</v>
      </c>
      <c r="K78" s="76">
        <v>729272.69829757791</v>
      </c>
      <c r="L78" s="76">
        <v>1956769.344311551</v>
      </c>
      <c r="M78" s="76">
        <v>422086.36437222903</v>
      </c>
      <c r="N78" s="76">
        <v>3406131.723810649</v>
      </c>
      <c r="O78" s="76">
        <v>20365033.468767349</v>
      </c>
      <c r="P78" s="76">
        <v>5897836.8905552821</v>
      </c>
      <c r="Q78" s="76">
        <v>-921440.73684791708</v>
      </c>
      <c r="R78" s="76">
        <v>377651.37466549902</v>
      </c>
      <c r="S78" s="76">
        <v>396972.40002200502</v>
      </c>
      <c r="T78" s="76">
        <v>1137988.812477747</v>
      </c>
      <c r="U78" s="76">
        <v>1179345.6976003051</v>
      </c>
      <c r="V78" s="76">
        <v>115104.3179946648</v>
      </c>
      <c r="W78" s="76">
        <v>903038.99889979931</v>
      </c>
    </row>
    <row r="79" spans="1:23">
      <c r="A79" s="113" t="s">
        <v>114</v>
      </c>
      <c r="B79" s="113" t="s">
        <v>79</v>
      </c>
      <c r="C79" s="76">
        <v>2119369.3261235869</v>
      </c>
      <c r="D79" s="76">
        <v>803150.51613606128</v>
      </c>
      <c r="E79" s="76">
        <v>-163412.88503683</v>
      </c>
      <c r="F79" s="76">
        <v>11569.753430686491</v>
      </c>
      <c r="G79" s="76">
        <v>52340.655458465219</v>
      </c>
      <c r="H79" s="76">
        <v>93888.676585856127</v>
      </c>
      <c r="I79" s="76">
        <v>115349.81411910729</v>
      </c>
      <c r="J79" s="76">
        <v>20831.21797699271</v>
      </c>
      <c r="K79" s="76">
        <v>76048.127183757504</v>
      </c>
      <c r="L79" s="76">
        <v>163873.65098541131</v>
      </c>
      <c r="M79" s="76">
        <v>38835.385576862493</v>
      </c>
      <c r="N79" s="76">
        <v>356985.91496600391</v>
      </c>
      <c r="O79" s="76">
        <v>1825115.854572633</v>
      </c>
      <c r="P79" s="76">
        <v>545921.32240300986</v>
      </c>
      <c r="Q79" s="76">
        <v>-98545.314990598941</v>
      </c>
      <c r="R79" s="76">
        <v>21675.250993471029</v>
      </c>
      <c r="S79" s="76">
        <v>32403.135815615518</v>
      </c>
      <c r="T79" s="76">
        <v>87872.699991685324</v>
      </c>
      <c r="U79" s="76">
        <v>96351.185003000093</v>
      </c>
      <c r="V79" s="76">
        <v>15851.743061204999</v>
      </c>
      <c r="W79" s="76">
        <v>62316.296486054547</v>
      </c>
    </row>
    <row r="80" spans="1:23">
      <c r="A80" s="113" t="s">
        <v>114</v>
      </c>
      <c r="B80" s="113" t="s">
        <v>80</v>
      </c>
      <c r="C80" s="76">
        <v>13568236.388631839</v>
      </c>
      <c r="D80" s="76">
        <v>5080311.0899138954</v>
      </c>
      <c r="E80" s="76">
        <v>-982251.28596984223</v>
      </c>
      <c r="F80" s="76">
        <v>148175.99675146749</v>
      </c>
      <c r="G80" s="76">
        <v>304159.59856788639</v>
      </c>
      <c r="H80" s="76">
        <v>738087.0210923613</v>
      </c>
      <c r="I80" s="76">
        <v>869116.41958735208</v>
      </c>
      <c r="J80" s="76">
        <v>-43840.431956745437</v>
      </c>
      <c r="K80" s="76">
        <v>553647.52289491985</v>
      </c>
      <c r="L80" s="76">
        <v>1404444.879890491</v>
      </c>
      <c r="M80" s="76">
        <v>279666.20395743393</v>
      </c>
      <c r="N80" s="76">
        <v>2592602.1391139622</v>
      </c>
      <c r="O80" s="76">
        <v>15876614.58427145</v>
      </c>
      <c r="P80" s="76">
        <v>4847794.776041911</v>
      </c>
      <c r="Q80" s="76">
        <v>-807219.56675477733</v>
      </c>
      <c r="R80" s="76">
        <v>235168.15638055271</v>
      </c>
      <c r="S80" s="76">
        <v>294725.51769485109</v>
      </c>
      <c r="T80" s="76">
        <v>875132.20027018117</v>
      </c>
      <c r="U80" s="76">
        <v>927388.14464899991</v>
      </c>
      <c r="V80" s="76">
        <v>32951.31567807815</v>
      </c>
      <c r="W80" s="76">
        <v>677792.63333965756</v>
      </c>
    </row>
    <row r="81" spans="1:23">
      <c r="A81" s="113" t="s">
        <v>114</v>
      </c>
      <c r="B81" s="113" t="s">
        <v>49</v>
      </c>
      <c r="C81" s="76">
        <v>8526890.0485153999</v>
      </c>
      <c r="D81" s="76">
        <v>2964536.2928348309</v>
      </c>
      <c r="E81" s="76">
        <v>-534792.38755695277</v>
      </c>
      <c r="F81" s="76">
        <v>114297.85617452989</v>
      </c>
      <c r="G81" s="76">
        <v>210179.5187918194</v>
      </c>
      <c r="H81" s="76">
        <v>425128.11122433178</v>
      </c>
      <c r="I81" s="76">
        <v>456145.81147985731</v>
      </c>
      <c r="J81" s="76">
        <v>32386.371961485791</v>
      </c>
      <c r="K81" s="76">
        <v>253036.9039829016</v>
      </c>
      <c r="L81" s="76">
        <v>704126.44377733406</v>
      </c>
      <c r="M81" s="76">
        <v>142490.4584032686</v>
      </c>
      <c r="N81" s="76">
        <v>1349559.2486231399</v>
      </c>
      <c r="O81" s="76">
        <v>7100128.2788559282</v>
      </c>
      <c r="P81" s="76">
        <v>1963766.8283174741</v>
      </c>
      <c r="Q81" s="76">
        <v>-310032.36738048069</v>
      </c>
      <c r="R81" s="76">
        <v>112152.7856523466</v>
      </c>
      <c r="S81" s="76">
        <v>134346.8344449763</v>
      </c>
      <c r="T81" s="76">
        <v>354897.89902120578</v>
      </c>
      <c r="U81" s="76">
        <v>359252.82947587402</v>
      </c>
      <c r="V81" s="76">
        <v>40238.901901590289</v>
      </c>
      <c r="W81" s="76">
        <v>228495.29534308671</v>
      </c>
    </row>
    <row r="82" spans="1:23">
      <c r="A82" s="113" t="s">
        <v>114</v>
      </c>
      <c r="B82" s="113" t="s">
        <v>81</v>
      </c>
      <c r="C82" s="76">
        <v>25440317.424399931</v>
      </c>
      <c r="D82" s="76">
        <v>11065320.43085492</v>
      </c>
      <c r="E82" s="76">
        <v>-1950628.8877147019</v>
      </c>
      <c r="F82" s="76">
        <v>-18533.352739360798</v>
      </c>
      <c r="G82" s="76">
        <v>303783.99393514742</v>
      </c>
      <c r="H82" s="76">
        <v>1461578.3317363239</v>
      </c>
      <c r="I82" s="76">
        <v>1817930.680757765</v>
      </c>
      <c r="J82" s="76">
        <v>-166793.9003592869</v>
      </c>
      <c r="K82" s="76">
        <v>1130819.4753214039</v>
      </c>
      <c r="L82" s="76">
        <v>3195135.7521388819</v>
      </c>
      <c r="M82" s="76">
        <v>533429.77821827843</v>
      </c>
      <c r="N82" s="76">
        <v>4538942.4233137071</v>
      </c>
      <c r="O82" s="76">
        <v>33254266.874532782</v>
      </c>
      <c r="P82" s="76">
        <v>11518524.613033431</v>
      </c>
      <c r="Q82" s="76">
        <v>-1663810.038756975</v>
      </c>
      <c r="R82" s="76">
        <v>305622.71541186702</v>
      </c>
      <c r="S82" s="76">
        <v>455413.46177015587</v>
      </c>
      <c r="T82" s="76">
        <v>1848718.7776343359</v>
      </c>
      <c r="U82" s="76">
        <v>2018651.528991695</v>
      </c>
      <c r="V82" s="76">
        <v>-16258.042236875321</v>
      </c>
      <c r="W82" s="76">
        <v>1498854.392148098</v>
      </c>
    </row>
    <row r="83" spans="1:23">
      <c r="A83" s="113" t="s">
        <v>114</v>
      </c>
      <c r="B83" s="113" t="s">
        <v>82</v>
      </c>
      <c r="C83" s="76">
        <v>6606783.6766777923</v>
      </c>
      <c r="D83" s="76">
        <v>2533106.805462915</v>
      </c>
      <c r="E83" s="76">
        <v>-431594.34625558922</v>
      </c>
      <c r="F83" s="76">
        <v>70824.781935457402</v>
      </c>
      <c r="G83" s="76">
        <v>120254.1908857243</v>
      </c>
      <c r="H83" s="76">
        <v>377691.84440842061</v>
      </c>
      <c r="I83" s="76">
        <v>432536.38040406018</v>
      </c>
      <c r="J83" s="76">
        <v>25400.964397164251</v>
      </c>
      <c r="K83" s="76">
        <v>283679.29857080418</v>
      </c>
      <c r="L83" s="76">
        <v>800791.84177005442</v>
      </c>
      <c r="M83" s="76">
        <v>152798.10999286949</v>
      </c>
      <c r="N83" s="76">
        <v>1219168.1229883039</v>
      </c>
      <c r="O83" s="76">
        <v>8096751.2779029068</v>
      </c>
      <c r="P83" s="76">
        <v>2443030.7257681</v>
      </c>
      <c r="Q83" s="76">
        <v>-380219.75293408782</v>
      </c>
      <c r="R83" s="76">
        <v>127462.7530158407</v>
      </c>
      <c r="S83" s="76">
        <v>143077.18246845339</v>
      </c>
      <c r="T83" s="76">
        <v>459327.49179824098</v>
      </c>
      <c r="U83" s="76">
        <v>485258.41714586847</v>
      </c>
      <c r="V83" s="76">
        <v>52525.996437835573</v>
      </c>
      <c r="W83" s="76">
        <v>373407.13813619188</v>
      </c>
    </row>
    <row r="84" spans="1:23">
      <c r="A84" s="113" t="s">
        <v>114</v>
      </c>
      <c r="B84" s="113" t="s">
        <v>83</v>
      </c>
      <c r="C84" s="76">
        <v>83892405.985930637</v>
      </c>
      <c r="D84" s="76">
        <v>31037399.997341789</v>
      </c>
      <c r="E84" s="76">
        <v>-5750155.0335333711</v>
      </c>
      <c r="F84" s="76">
        <v>808010.71062952222</v>
      </c>
      <c r="G84" s="76">
        <v>1704381.757247953</v>
      </c>
      <c r="H84" s="76">
        <v>4872009.577583489</v>
      </c>
      <c r="I84" s="76">
        <v>5388517.3750270847</v>
      </c>
      <c r="J84" s="76">
        <v>534757.14138062345</v>
      </c>
      <c r="K84" s="76">
        <v>3286600.5489188931</v>
      </c>
      <c r="L84" s="76">
        <v>8151961.3904841794</v>
      </c>
      <c r="M84" s="76">
        <v>1918041.803630753</v>
      </c>
      <c r="N84" s="76">
        <v>15762916.765821811</v>
      </c>
      <c r="O84" s="76">
        <v>94196361.482032731</v>
      </c>
      <c r="P84" s="76">
        <v>28335876.253818762</v>
      </c>
      <c r="Q84" s="76">
        <v>-4566883.6282152887</v>
      </c>
      <c r="R84" s="76">
        <v>1421938.442814358</v>
      </c>
      <c r="S84" s="76">
        <v>1739258.4656755619</v>
      </c>
      <c r="T84" s="76">
        <v>5424683.3486151015</v>
      </c>
      <c r="U84" s="76">
        <v>5601366.4188007228</v>
      </c>
      <c r="V84" s="76">
        <v>689304.70638053201</v>
      </c>
      <c r="W84" s="76">
        <v>3984897.0242582639</v>
      </c>
    </row>
    <row r="85" spans="1:23">
      <c r="A85" s="113" t="s">
        <v>114</v>
      </c>
      <c r="B85" s="113" t="s">
        <v>84</v>
      </c>
      <c r="C85" s="76">
        <v>41009985.548535287</v>
      </c>
      <c r="D85" s="76">
        <v>14877385.7923143</v>
      </c>
      <c r="E85" s="76">
        <v>-2465187.9336509509</v>
      </c>
      <c r="F85" s="76">
        <v>567636.6206480962</v>
      </c>
      <c r="G85" s="76">
        <v>881442.08072172233</v>
      </c>
      <c r="H85" s="76">
        <v>2373420.8324926989</v>
      </c>
      <c r="I85" s="76">
        <v>2531190.4962001438</v>
      </c>
      <c r="J85" s="76">
        <v>232233.3578255329</v>
      </c>
      <c r="K85" s="76">
        <v>1517816.5618929409</v>
      </c>
      <c r="L85" s="76">
        <v>3952730.63346049</v>
      </c>
      <c r="M85" s="76">
        <v>961674.07862252183</v>
      </c>
      <c r="N85" s="76">
        <v>7638168.4474286065</v>
      </c>
      <c r="O85" s="76">
        <v>43865490.999441572</v>
      </c>
      <c r="P85" s="76">
        <v>12828037.21176656</v>
      </c>
      <c r="Q85" s="76">
        <v>-1903170.6090433721</v>
      </c>
      <c r="R85" s="76">
        <v>752552.52019129705</v>
      </c>
      <c r="S85" s="76">
        <v>838610.66132246412</v>
      </c>
      <c r="T85" s="76">
        <v>2514862.299926539</v>
      </c>
      <c r="U85" s="76">
        <v>2553644.273893733</v>
      </c>
      <c r="V85" s="76">
        <v>315845.50840689318</v>
      </c>
      <c r="W85" s="76">
        <v>1808549.717839502</v>
      </c>
    </row>
    <row r="86" spans="1:23">
      <c r="A86" s="113" t="s">
        <v>114</v>
      </c>
      <c r="B86" s="113" t="s">
        <v>85</v>
      </c>
      <c r="C86" s="76">
        <v>7468660.3275665306</v>
      </c>
      <c r="D86" s="76">
        <v>2522158.0298711369</v>
      </c>
      <c r="E86" s="76">
        <v>-522628.11202969222</v>
      </c>
      <c r="F86" s="76">
        <v>94811.831168472418</v>
      </c>
      <c r="G86" s="76">
        <v>171252.35568924181</v>
      </c>
      <c r="H86" s="76">
        <v>421029.9212264251</v>
      </c>
      <c r="I86" s="76">
        <v>448908.87437432719</v>
      </c>
      <c r="J86" s="76">
        <v>60141.800452307478</v>
      </c>
      <c r="K86" s="76">
        <v>252260.3727232689</v>
      </c>
      <c r="L86" s="76">
        <v>621426.95878965047</v>
      </c>
      <c r="M86" s="76">
        <v>143500.04164296039</v>
      </c>
      <c r="N86" s="76">
        <v>1290660.640167451</v>
      </c>
      <c r="O86" s="76">
        <v>7251384.8597708261</v>
      </c>
      <c r="P86" s="76">
        <v>1993469.8429575791</v>
      </c>
      <c r="Q86" s="76">
        <v>-351427.27651851933</v>
      </c>
      <c r="R86" s="76">
        <v>119717.3510618804</v>
      </c>
      <c r="S86" s="76">
        <v>142245.8570361383</v>
      </c>
      <c r="T86" s="76">
        <v>401627.43410725292</v>
      </c>
      <c r="U86" s="76">
        <v>409876.45966681628</v>
      </c>
      <c r="V86" s="76">
        <v>59397.587853763427</v>
      </c>
      <c r="W86" s="76">
        <v>276727.32380294648</v>
      </c>
    </row>
    <row r="87" spans="1:23">
      <c r="A87" s="113" t="s">
        <v>114</v>
      </c>
      <c r="B87" s="113" t="s">
        <v>57</v>
      </c>
      <c r="C87" s="76">
        <v>24829838.574477509</v>
      </c>
      <c r="D87" s="76">
        <v>9255929.5678916015</v>
      </c>
      <c r="E87" s="76">
        <v>-1356693.579286023</v>
      </c>
      <c r="F87" s="76">
        <v>395566.25740246219</v>
      </c>
      <c r="G87" s="76">
        <v>551470.62457228964</v>
      </c>
      <c r="H87" s="76">
        <v>1365520.0725988711</v>
      </c>
      <c r="I87" s="76">
        <v>1450519.869473466</v>
      </c>
      <c r="J87" s="76">
        <v>75449.792221532902</v>
      </c>
      <c r="K87" s="76">
        <v>963191.94484121073</v>
      </c>
      <c r="L87" s="76">
        <v>2477870.8128246199</v>
      </c>
      <c r="M87" s="76">
        <v>629580.77607026498</v>
      </c>
      <c r="N87" s="76">
        <v>4850869.3470514826</v>
      </c>
      <c r="O87" s="76">
        <v>26857902.321764071</v>
      </c>
      <c r="P87" s="76">
        <v>8057175.0639584977</v>
      </c>
      <c r="Q87" s="76">
        <v>-1162418.295343814</v>
      </c>
      <c r="R87" s="76">
        <v>472892.60059913638</v>
      </c>
      <c r="S87" s="76">
        <v>509411.99715019681</v>
      </c>
      <c r="T87" s="76">
        <v>1509579.178055861</v>
      </c>
      <c r="U87" s="76">
        <v>1520300.2069762149</v>
      </c>
      <c r="V87" s="76">
        <v>161377.9623931711</v>
      </c>
      <c r="W87" s="76">
        <v>1103375.09468052</v>
      </c>
    </row>
    <row r="88" spans="1:23">
      <c r="A88" s="113" t="s">
        <v>114</v>
      </c>
      <c r="B88" s="113" t="s">
        <v>86</v>
      </c>
      <c r="C88" s="76">
        <v>2399558.537005892</v>
      </c>
      <c r="D88" s="76">
        <v>923963.13472283736</v>
      </c>
      <c r="E88" s="76">
        <v>-221513.9400147234</v>
      </c>
      <c r="F88" s="76">
        <v>7190.5772463284429</v>
      </c>
      <c r="G88" s="76">
        <v>50876.833377870149</v>
      </c>
      <c r="H88" s="76">
        <v>130568.2113174706</v>
      </c>
      <c r="I88" s="76">
        <v>165374.26036081009</v>
      </c>
      <c r="J88" s="76">
        <v>-1778.631642347696</v>
      </c>
      <c r="K88" s="76">
        <v>95053.12296303593</v>
      </c>
      <c r="L88" s="76">
        <v>241932.16666323011</v>
      </c>
      <c r="M88" s="76">
        <v>41578.279637652849</v>
      </c>
      <c r="N88" s="76">
        <v>424619.9359570985</v>
      </c>
      <c r="O88" s="76">
        <v>2885633.981808098</v>
      </c>
      <c r="P88" s="76">
        <v>899835.08608842338</v>
      </c>
      <c r="Q88" s="76">
        <v>-167305.17397739569</v>
      </c>
      <c r="R88" s="76">
        <v>32047.56260276206</v>
      </c>
      <c r="S88" s="76">
        <v>51239.278793499529</v>
      </c>
      <c r="T88" s="76">
        <v>155041.23683343211</v>
      </c>
      <c r="U88" s="76">
        <v>172630.23238675861</v>
      </c>
      <c r="V88" s="76">
        <v>6892.618889598808</v>
      </c>
      <c r="W88" s="76">
        <v>122831.73233534511</v>
      </c>
    </row>
    <row r="89" spans="1:23">
      <c r="A89" s="113" t="s">
        <v>114</v>
      </c>
      <c r="B89" s="113" t="s">
        <v>87</v>
      </c>
      <c r="C89" s="76">
        <v>3133316.2632379639</v>
      </c>
      <c r="D89" s="76">
        <v>1261052.3663930299</v>
      </c>
      <c r="E89" s="76">
        <v>-159393.8366685783</v>
      </c>
      <c r="F89" s="76">
        <v>32384.84628436602</v>
      </c>
      <c r="G89" s="76">
        <v>59357.900902794703</v>
      </c>
      <c r="H89" s="76">
        <v>178057.58334826221</v>
      </c>
      <c r="I89" s="76">
        <v>190601.35992468559</v>
      </c>
      <c r="J89" s="76">
        <v>-6594.9457420541094</v>
      </c>
      <c r="K89" s="76">
        <v>117962.01405271659</v>
      </c>
      <c r="L89" s="76">
        <v>290361.86870085372</v>
      </c>
      <c r="M89" s="76">
        <v>80392.642007937189</v>
      </c>
      <c r="N89" s="76">
        <v>631511.67649476998</v>
      </c>
      <c r="O89" s="76">
        <v>3512240.9285222841</v>
      </c>
      <c r="P89" s="76">
        <v>1178278.676634388</v>
      </c>
      <c r="Q89" s="76">
        <v>-130160.5524107447</v>
      </c>
      <c r="R89" s="76">
        <v>51197.5287064328</v>
      </c>
      <c r="S89" s="76">
        <v>59338.904215067851</v>
      </c>
      <c r="T89" s="76">
        <v>201375.35970495371</v>
      </c>
      <c r="U89" s="76">
        <v>199743.5250088808</v>
      </c>
      <c r="V89" s="76">
        <v>7115.1123212689472</v>
      </c>
      <c r="W89" s="76">
        <v>135245.10007564601</v>
      </c>
    </row>
    <row r="90" spans="1:23">
      <c r="A90" s="113" t="s">
        <v>114</v>
      </c>
      <c r="B90" s="113" t="s">
        <v>88</v>
      </c>
      <c r="C90" s="76">
        <v>5055092.8677948639</v>
      </c>
      <c r="D90" s="76">
        <v>1678369.916091603</v>
      </c>
      <c r="E90" s="76">
        <v>-342133.95007834933</v>
      </c>
      <c r="F90" s="76">
        <v>93022.065173554918</v>
      </c>
      <c r="G90" s="76">
        <v>126616.65810504981</v>
      </c>
      <c r="H90" s="76">
        <v>287274.9544405911</v>
      </c>
      <c r="I90" s="76">
        <v>313879.95710733591</v>
      </c>
      <c r="J90" s="76">
        <v>32787.172777220578</v>
      </c>
      <c r="K90" s="76">
        <v>185326.85197665991</v>
      </c>
      <c r="L90" s="76">
        <v>502208.28889648861</v>
      </c>
      <c r="M90" s="76">
        <v>103413.7819560006</v>
      </c>
      <c r="N90" s="76">
        <v>899536.07700966706</v>
      </c>
      <c r="O90" s="76">
        <v>5321578.8252099352</v>
      </c>
      <c r="P90" s="76">
        <v>1392646.189403099</v>
      </c>
      <c r="Q90" s="76">
        <v>-255588.2673180768</v>
      </c>
      <c r="R90" s="76">
        <v>104496.0224532298</v>
      </c>
      <c r="S90" s="76">
        <v>112731.742605946</v>
      </c>
      <c r="T90" s="76">
        <v>297983.66109307809</v>
      </c>
      <c r="U90" s="76">
        <v>311361.38496255269</v>
      </c>
      <c r="V90" s="76">
        <v>43975.029432926283</v>
      </c>
      <c r="W90" s="76">
        <v>227747.7041585281</v>
      </c>
    </row>
    <row r="91" spans="1:23">
      <c r="A91" s="113" t="s">
        <v>114</v>
      </c>
      <c r="B91" s="113" t="s">
        <v>63</v>
      </c>
      <c r="C91" s="76">
        <v>15877984.47178423</v>
      </c>
      <c r="D91" s="76">
        <v>5788636.6762951165</v>
      </c>
      <c r="E91" s="76">
        <v>-838497.2346471888</v>
      </c>
      <c r="F91" s="76">
        <v>259481.22810847551</v>
      </c>
      <c r="G91" s="76">
        <v>350014.19956775173</v>
      </c>
      <c r="H91" s="76">
        <v>896738.56406853313</v>
      </c>
      <c r="I91" s="76">
        <v>928927.29638557986</v>
      </c>
      <c r="J91" s="76">
        <v>59621.268563057223</v>
      </c>
      <c r="K91" s="76">
        <v>570849.96433262876</v>
      </c>
      <c r="L91" s="76">
        <v>1460225.9733511989</v>
      </c>
      <c r="M91" s="76">
        <v>388754.7370340256</v>
      </c>
      <c r="N91" s="76">
        <v>2990025.5738690668</v>
      </c>
      <c r="O91" s="76">
        <v>16338451.851068409</v>
      </c>
      <c r="P91" s="76">
        <v>4826352.6408076556</v>
      </c>
      <c r="Q91" s="76">
        <v>-655247.67351302353</v>
      </c>
      <c r="R91" s="76">
        <v>293142.21475147159</v>
      </c>
      <c r="S91" s="76">
        <v>311276.97925966431</v>
      </c>
      <c r="T91" s="76">
        <v>922822.314025959</v>
      </c>
      <c r="U91" s="76">
        <v>919557.69841540162</v>
      </c>
      <c r="V91" s="76">
        <v>100328.95884460441</v>
      </c>
      <c r="W91" s="76">
        <v>644206.70360004844</v>
      </c>
    </row>
    <row r="92" spans="1:23">
      <c r="A92" s="113" t="s">
        <v>114</v>
      </c>
      <c r="B92" s="113" t="s">
        <v>6</v>
      </c>
      <c r="C92" s="77">
        <v>303885452.58548123</v>
      </c>
      <c r="D92" s="77">
        <v>113359017.38214099</v>
      </c>
      <c r="E92" s="77">
        <v>-19256376.210419301</v>
      </c>
      <c r="F92" s="77">
        <v>3685129.1140392302</v>
      </c>
      <c r="G92" s="77">
        <v>6291980.8360335073</v>
      </c>
      <c r="H92" s="77">
        <v>16986554.847041361</v>
      </c>
      <c r="I92" s="77">
        <v>18815181.311085779</v>
      </c>
      <c r="J92" s="77">
        <v>713747.09728139848</v>
      </c>
      <c r="K92" s="77">
        <v>11801270.852775279</v>
      </c>
      <c r="L92" s="77">
        <v>31140244.93262798</v>
      </c>
      <c r="M92" s="77">
        <v>6841412.7921668077</v>
      </c>
      <c r="N92" s="77">
        <v>56378152.571589828</v>
      </c>
      <c r="O92" s="77">
        <v>336318558.89197928</v>
      </c>
      <c r="P92" s="77">
        <v>101419397.5416358</v>
      </c>
      <c r="Q92" s="77">
        <v>-15426630.788256099</v>
      </c>
      <c r="R92" s="77">
        <v>5309564.1253640614</v>
      </c>
      <c r="S92" s="77">
        <v>6113756.4698992018</v>
      </c>
      <c r="T92" s="77">
        <v>18816890.600901719</v>
      </c>
      <c r="U92" s="77">
        <v>19447311.80141671</v>
      </c>
      <c r="V92" s="77">
        <v>1709779.7221533719</v>
      </c>
      <c r="W92" s="77">
        <v>14114715.56094401</v>
      </c>
    </row>
    <row r="93" spans="1:23">
      <c r="A93" s="113" t="s">
        <v>115</v>
      </c>
      <c r="B93" s="113" t="s">
        <v>64</v>
      </c>
      <c r="C93" s="76">
        <v>239477.24194998789</v>
      </c>
      <c r="D93" s="76">
        <v>8427.1838325994559</v>
      </c>
      <c r="E93" s="76">
        <v>128472.13256913111</v>
      </c>
      <c r="F93" s="76">
        <v>4690478.8751526121</v>
      </c>
      <c r="G93" s="76">
        <v>1637019.284307936</v>
      </c>
      <c r="H93" s="76">
        <v>-258435.9666943675</v>
      </c>
      <c r="I93" s="76">
        <v>68037.630701119575</v>
      </c>
      <c r="J93" s="76">
        <v>110023.6579464653</v>
      </c>
      <c r="K93" s="76">
        <v>234029.20167269101</v>
      </c>
      <c r="L93" s="76">
        <v>329664.4806482991</v>
      </c>
      <c r="M93" s="76">
        <v>74903.831019935169</v>
      </c>
      <c r="N93" s="76">
        <v>676093.19113717123</v>
      </c>
      <c r="O93" s="76">
        <v>3428700.4899385008</v>
      </c>
      <c r="P93" s="76">
        <v>969204.06536240189</v>
      </c>
      <c r="Q93" s="76">
        <v>-131324.6896281938</v>
      </c>
      <c r="R93" s="76">
        <v>54330.470492372937</v>
      </c>
      <c r="S93" s="76">
        <v>61264.928681955382</v>
      </c>
      <c r="T93" s="76">
        <v>167721.0225218049</v>
      </c>
      <c r="U93" s="76">
        <v>162933.69423457049</v>
      </c>
      <c r="V93" s="76">
        <v>14043.91106237211</v>
      </c>
      <c r="W93" s="76">
        <v>99112.620059920548</v>
      </c>
    </row>
    <row r="94" spans="1:23">
      <c r="A94" s="113" t="s">
        <v>115</v>
      </c>
      <c r="B94" s="113" t="s">
        <v>75</v>
      </c>
      <c r="C94" s="76">
        <v>148000.57896418139</v>
      </c>
      <c r="D94" s="76">
        <v>-3593.578690697057</v>
      </c>
      <c r="E94" s="76">
        <v>82887.088310699924</v>
      </c>
      <c r="F94" s="76">
        <v>2352842.0826609079</v>
      </c>
      <c r="G94" s="76">
        <v>842426.0332153932</v>
      </c>
      <c r="H94" s="76">
        <v>-154946.26715194521</v>
      </c>
      <c r="I94" s="76">
        <v>33351.573522141967</v>
      </c>
      <c r="J94" s="76">
        <v>54620.141407139286</v>
      </c>
      <c r="K94" s="76">
        <v>132580.33189126299</v>
      </c>
      <c r="L94" s="76">
        <v>217106.9108401734</v>
      </c>
      <c r="M94" s="76">
        <v>44158.791654909837</v>
      </c>
      <c r="N94" s="76">
        <v>407288.38349750423</v>
      </c>
      <c r="O94" s="76">
        <v>2422438.3803927079</v>
      </c>
      <c r="P94" s="76">
        <v>704502.46203248401</v>
      </c>
      <c r="Q94" s="76">
        <v>-107411.34902719159</v>
      </c>
      <c r="R94" s="76">
        <v>40472.779621657959</v>
      </c>
      <c r="S94" s="76">
        <v>46703.802562774108</v>
      </c>
      <c r="T94" s="76">
        <v>134922.66938211321</v>
      </c>
      <c r="U94" s="76">
        <v>139871.67287366229</v>
      </c>
      <c r="V94" s="76">
        <v>7143.8786817501559</v>
      </c>
      <c r="W94" s="76">
        <v>97918.450315273571</v>
      </c>
    </row>
    <row r="95" spans="1:23">
      <c r="A95" s="113" t="s">
        <v>115</v>
      </c>
      <c r="B95" s="113" t="s">
        <v>76</v>
      </c>
      <c r="C95" s="76">
        <v>344097.72604658699</v>
      </c>
      <c r="D95" s="76">
        <v>24731.468931307201</v>
      </c>
      <c r="E95" s="76">
        <v>213739.42342931291</v>
      </c>
      <c r="F95" s="76">
        <v>5670073.8206689274</v>
      </c>
      <c r="G95" s="76">
        <v>1995206.218911428</v>
      </c>
      <c r="H95" s="76">
        <v>-352701.84419825493</v>
      </c>
      <c r="I95" s="76">
        <v>91715.543256039105</v>
      </c>
      <c r="J95" s="76">
        <v>131343.9074099834</v>
      </c>
      <c r="K95" s="76">
        <v>319189.61362151551</v>
      </c>
      <c r="L95" s="76">
        <v>514714.23632337077</v>
      </c>
      <c r="M95" s="76">
        <v>121278.96328856279</v>
      </c>
      <c r="N95" s="76">
        <v>999536.14702172123</v>
      </c>
      <c r="O95" s="76">
        <v>5690579.1134303138</v>
      </c>
      <c r="P95" s="76">
        <v>1610703.819517686</v>
      </c>
      <c r="Q95" s="76">
        <v>-261715.37452885869</v>
      </c>
      <c r="R95" s="76">
        <v>102746.75220752371</v>
      </c>
      <c r="S95" s="76">
        <v>112682.4967297313</v>
      </c>
      <c r="T95" s="76">
        <v>319958.35510014702</v>
      </c>
      <c r="U95" s="76">
        <v>327916.49932978558</v>
      </c>
      <c r="V95" s="76">
        <v>38578.58601760547</v>
      </c>
      <c r="W95" s="76">
        <v>237020.3457069596</v>
      </c>
    </row>
    <row r="96" spans="1:23">
      <c r="A96" s="113" t="s">
        <v>115</v>
      </c>
      <c r="B96" s="113" t="s">
        <v>44</v>
      </c>
      <c r="C96" s="76">
        <v>827495.85777766746</v>
      </c>
      <c r="D96" s="76">
        <v>68287.319596310801</v>
      </c>
      <c r="E96" s="76">
        <v>511735.81151361199</v>
      </c>
      <c r="F96" s="76">
        <v>14884176.120469751</v>
      </c>
      <c r="G96" s="76">
        <v>4995986.5268163141</v>
      </c>
      <c r="H96" s="76">
        <v>-937417.290001894</v>
      </c>
      <c r="I96" s="76">
        <v>274877.59416465269</v>
      </c>
      <c r="J96" s="76">
        <v>380707.54525787721</v>
      </c>
      <c r="K96" s="76">
        <v>776360.43648674525</v>
      </c>
      <c r="L96" s="76">
        <v>1189926.3155815271</v>
      </c>
      <c r="M96" s="76">
        <v>278329.23508971458</v>
      </c>
      <c r="N96" s="76">
        <v>2449033.2355339099</v>
      </c>
      <c r="O96" s="76">
        <v>13125292.583830049</v>
      </c>
      <c r="P96" s="76">
        <v>3514594.478993237</v>
      </c>
      <c r="Q96" s="76">
        <v>-614961.72800187615</v>
      </c>
      <c r="R96" s="76">
        <v>242927.42368337</v>
      </c>
      <c r="S96" s="76">
        <v>265582.97480882838</v>
      </c>
      <c r="T96" s="76">
        <v>689702.21439681551</v>
      </c>
      <c r="U96" s="76">
        <v>704755.22050300508</v>
      </c>
      <c r="V96" s="76">
        <v>90210.801213900326</v>
      </c>
      <c r="W96" s="76">
        <v>493463.67741143762</v>
      </c>
    </row>
    <row r="97" spans="1:23">
      <c r="A97" s="113" t="s">
        <v>115</v>
      </c>
      <c r="B97" s="113" t="s">
        <v>77</v>
      </c>
      <c r="C97" s="76">
        <v>124110.4065419195</v>
      </c>
      <c r="D97" s="76">
        <v>-8960.7173827785573</v>
      </c>
      <c r="E97" s="76">
        <v>84072.448064096767</v>
      </c>
      <c r="F97" s="76">
        <v>1880474.060809816</v>
      </c>
      <c r="G97" s="76">
        <v>762400.59761014872</v>
      </c>
      <c r="H97" s="76">
        <v>-96954.100650030945</v>
      </c>
      <c r="I97" s="76">
        <v>19019.749608492431</v>
      </c>
      <c r="J97" s="76">
        <v>21400.565611621489</v>
      </c>
      <c r="K97" s="76">
        <v>107041.98410505211</v>
      </c>
      <c r="L97" s="76">
        <v>276784.31335168012</v>
      </c>
      <c r="M97" s="76">
        <v>40868.115035706542</v>
      </c>
      <c r="N97" s="76">
        <v>314741.04666427878</v>
      </c>
      <c r="O97" s="76">
        <v>2302649.5616022251</v>
      </c>
      <c r="P97" s="76">
        <v>717215.58493040409</v>
      </c>
      <c r="Q97" s="76">
        <v>-87839.247230172288</v>
      </c>
      <c r="R97" s="76">
        <v>35276.773942925996</v>
      </c>
      <c r="S97" s="76">
        <v>32437.019541289141</v>
      </c>
      <c r="T97" s="76">
        <v>128738.6224553573</v>
      </c>
      <c r="U97" s="76">
        <v>136738.39637143569</v>
      </c>
      <c r="V97" s="76">
        <v>4573.4059433645734</v>
      </c>
      <c r="W97" s="76">
        <v>110999.512264996</v>
      </c>
    </row>
    <row r="98" spans="1:23">
      <c r="A98" s="113" t="s">
        <v>115</v>
      </c>
      <c r="B98" s="113" t="s">
        <v>78</v>
      </c>
      <c r="C98" s="76">
        <v>810700.65903373854</v>
      </c>
      <c r="D98" s="76">
        <v>-251923.15718361939</v>
      </c>
      <c r="E98" s="76">
        <v>675513.2686945817</v>
      </c>
      <c r="F98" s="76">
        <v>14426745.647366621</v>
      </c>
      <c r="G98" s="76">
        <v>5990508.2475829395</v>
      </c>
      <c r="H98" s="76">
        <v>-564803.54966974317</v>
      </c>
      <c r="I98" s="76">
        <v>266579.88743436942</v>
      </c>
      <c r="J98" s="76">
        <v>257401.70916053941</v>
      </c>
      <c r="K98" s="76">
        <v>699350.395835637</v>
      </c>
      <c r="L98" s="76">
        <v>2166550.1771801342</v>
      </c>
      <c r="M98" s="76">
        <v>345114.3798505466</v>
      </c>
      <c r="N98" s="76">
        <v>2737117.0776221082</v>
      </c>
      <c r="O98" s="76">
        <v>17644782.84391873</v>
      </c>
      <c r="P98" s="76">
        <v>5705545.867237268</v>
      </c>
      <c r="Q98" s="76">
        <v>-644592.99240962951</v>
      </c>
      <c r="R98" s="76">
        <v>317907.96150967368</v>
      </c>
      <c r="S98" s="76">
        <v>284762.42413756758</v>
      </c>
      <c r="T98" s="76">
        <v>921437.21475529997</v>
      </c>
      <c r="U98" s="76">
        <v>951109.93528344017</v>
      </c>
      <c r="V98" s="76">
        <v>-77935.378604289144</v>
      </c>
      <c r="W98" s="76">
        <v>821992.75949770177</v>
      </c>
    </row>
    <row r="99" spans="1:23">
      <c r="A99" s="113" t="s">
        <v>115</v>
      </c>
      <c r="B99" s="113" t="s">
        <v>47</v>
      </c>
      <c r="C99" s="76">
        <v>1026991.109775915</v>
      </c>
      <c r="D99" s="76">
        <v>29220.10435149711</v>
      </c>
      <c r="E99" s="76">
        <v>692809.06338269904</v>
      </c>
      <c r="F99" s="76">
        <v>16854371.880431071</v>
      </c>
      <c r="G99" s="76">
        <v>6165765.0192719363</v>
      </c>
      <c r="H99" s="76">
        <v>-995359.13971144357</v>
      </c>
      <c r="I99" s="76">
        <v>292073.46604709793</v>
      </c>
      <c r="J99" s="76">
        <v>380060.41800567613</v>
      </c>
      <c r="K99" s="76">
        <v>928731.12405893253</v>
      </c>
      <c r="L99" s="76">
        <v>1761092.409880396</v>
      </c>
      <c r="M99" s="76">
        <v>379877.72793500609</v>
      </c>
      <c r="N99" s="76">
        <v>3065518.5514295842</v>
      </c>
      <c r="O99" s="76">
        <v>18328530.121890619</v>
      </c>
      <c r="P99" s="76">
        <v>5308053.2014997536</v>
      </c>
      <c r="Q99" s="76">
        <v>-829296.6631631254</v>
      </c>
      <c r="R99" s="76">
        <v>339886.23719894909</v>
      </c>
      <c r="S99" s="76">
        <v>357275.16001980449</v>
      </c>
      <c r="T99" s="76">
        <v>1024189.931229972</v>
      </c>
      <c r="U99" s="76">
        <v>1061411.1278402749</v>
      </c>
      <c r="V99" s="76">
        <v>103593.8861951983</v>
      </c>
      <c r="W99" s="76">
        <v>812735.09900981945</v>
      </c>
    </row>
    <row r="100" spans="1:23">
      <c r="A100" s="113" t="s">
        <v>115</v>
      </c>
      <c r="B100" s="113" t="s">
        <v>79</v>
      </c>
      <c r="C100" s="76">
        <v>109582.323413152</v>
      </c>
      <c r="D100" s="76">
        <v>19789.657078143078</v>
      </c>
      <c r="E100" s="76">
        <v>72245.720824569624</v>
      </c>
      <c r="F100" s="76">
        <v>2013400.8598174071</v>
      </c>
      <c r="G100" s="76">
        <v>762992.99032925814</v>
      </c>
      <c r="H100" s="76">
        <v>-155242.24078498851</v>
      </c>
      <c r="I100" s="76">
        <v>10991.26575915216</v>
      </c>
      <c r="J100" s="76">
        <v>49723.622685541952</v>
      </c>
      <c r="K100" s="76">
        <v>89194.242756563312</v>
      </c>
      <c r="L100" s="76">
        <v>147486.2858868702</v>
      </c>
      <c r="M100" s="76">
        <v>34951.847019176254</v>
      </c>
      <c r="N100" s="76">
        <v>321287.32346940349</v>
      </c>
      <c r="O100" s="76">
        <v>1642604.26911537</v>
      </c>
      <c r="P100" s="76">
        <v>491329.19016270892</v>
      </c>
      <c r="Q100" s="76">
        <v>-88690.783491539056</v>
      </c>
      <c r="R100" s="76">
        <v>19507.72589412392</v>
      </c>
      <c r="S100" s="76">
        <v>29162.822234053969</v>
      </c>
      <c r="T100" s="76">
        <v>79085.429992516787</v>
      </c>
      <c r="U100" s="76">
        <v>86716.06650270008</v>
      </c>
      <c r="V100" s="76">
        <v>14266.5687550845</v>
      </c>
      <c r="W100" s="76">
        <v>56084.666837449098</v>
      </c>
    </row>
    <row r="101" spans="1:23">
      <c r="A101" s="113" t="s">
        <v>115</v>
      </c>
      <c r="B101" s="113" t="s">
        <v>80</v>
      </c>
      <c r="C101" s="76">
        <v>825660.59860798449</v>
      </c>
      <c r="D101" s="76">
        <v>-41648.410358908157</v>
      </c>
      <c r="E101" s="76">
        <v>525965.14675017388</v>
      </c>
      <c r="F101" s="76">
        <v>12889824.569200249</v>
      </c>
      <c r="G101" s="76">
        <v>4826295.5354182003</v>
      </c>
      <c r="H101" s="76">
        <v>-933138.72167135007</v>
      </c>
      <c r="I101" s="76">
        <v>140767.19691389409</v>
      </c>
      <c r="J101" s="76">
        <v>288951.61863949208</v>
      </c>
      <c r="K101" s="76">
        <v>701182.67003774317</v>
      </c>
      <c r="L101" s="76">
        <v>1264000.3919014421</v>
      </c>
      <c r="M101" s="76">
        <v>251699.5835616905</v>
      </c>
      <c r="N101" s="76">
        <v>2333341.9252025662</v>
      </c>
      <c r="O101" s="76">
        <v>14288953.125844309</v>
      </c>
      <c r="P101" s="76">
        <v>4363015.2984377202</v>
      </c>
      <c r="Q101" s="76">
        <v>-726497.61007929966</v>
      </c>
      <c r="R101" s="76">
        <v>211651.3407424975</v>
      </c>
      <c r="S101" s="76">
        <v>265252.96592536598</v>
      </c>
      <c r="T101" s="76">
        <v>787618.98024316307</v>
      </c>
      <c r="U101" s="76">
        <v>834649.33018409996</v>
      </c>
      <c r="V101" s="76">
        <v>29656.18411027034</v>
      </c>
      <c r="W101" s="76">
        <v>610013.37000569177</v>
      </c>
    </row>
    <row r="102" spans="1:23">
      <c r="A102" s="113" t="s">
        <v>115</v>
      </c>
      <c r="B102" s="113" t="s">
        <v>49</v>
      </c>
      <c r="C102" s="76">
        <v>433338.52090586443</v>
      </c>
      <c r="D102" s="76">
        <v>30767.053363411502</v>
      </c>
      <c r="E102" s="76">
        <v>240385.05878375651</v>
      </c>
      <c r="F102" s="76">
        <v>8100545.5460896296</v>
      </c>
      <c r="G102" s="76">
        <v>2816309.4781930898</v>
      </c>
      <c r="H102" s="76">
        <v>-508052.76817910513</v>
      </c>
      <c r="I102" s="76">
        <v>108582.9633658034</v>
      </c>
      <c r="J102" s="76">
        <v>199670.54285222839</v>
      </c>
      <c r="K102" s="76">
        <v>403871.70566311531</v>
      </c>
      <c r="L102" s="76">
        <v>633713.79939960071</v>
      </c>
      <c r="M102" s="76">
        <v>128241.4125629418</v>
      </c>
      <c r="N102" s="76">
        <v>1214603.3237608259</v>
      </c>
      <c r="O102" s="76">
        <v>6390115.4509703359</v>
      </c>
      <c r="P102" s="76">
        <v>1767390.1454857269</v>
      </c>
      <c r="Q102" s="76">
        <v>-279029.1306424326</v>
      </c>
      <c r="R102" s="76">
        <v>100937.5070871119</v>
      </c>
      <c r="S102" s="76">
        <v>120912.1510004787</v>
      </c>
      <c r="T102" s="76">
        <v>319408.10911908519</v>
      </c>
      <c r="U102" s="76">
        <v>323327.54652828659</v>
      </c>
      <c r="V102" s="76">
        <v>36215.01171143126</v>
      </c>
      <c r="W102" s="76">
        <v>205645.765808778</v>
      </c>
    </row>
    <row r="103" spans="1:23">
      <c r="A103" s="113" t="s">
        <v>115</v>
      </c>
      <c r="B103" s="113" t="s">
        <v>81</v>
      </c>
      <c r="C103" s="76">
        <v>1727034.1467198769</v>
      </c>
      <c r="D103" s="76">
        <v>-158454.20534132249</v>
      </c>
      <c r="E103" s="76">
        <v>1074278.5015553329</v>
      </c>
      <c r="F103" s="76">
        <v>24168301.553179931</v>
      </c>
      <c r="G103" s="76">
        <v>10512054.409312179</v>
      </c>
      <c r="H103" s="76">
        <v>-1853097.4433289671</v>
      </c>
      <c r="I103" s="76">
        <v>-17606.685102392759</v>
      </c>
      <c r="J103" s="76">
        <v>288594.79423839011</v>
      </c>
      <c r="K103" s="76">
        <v>1388499.415149508</v>
      </c>
      <c r="L103" s="76">
        <v>2875622.1769249942</v>
      </c>
      <c r="M103" s="76">
        <v>480086.80039645062</v>
      </c>
      <c r="N103" s="76">
        <v>4085048.1809823359</v>
      </c>
      <c r="O103" s="76">
        <v>29928840.1870795</v>
      </c>
      <c r="P103" s="76">
        <v>10366672.15173009</v>
      </c>
      <c r="Q103" s="76">
        <v>-1497429.0348812779</v>
      </c>
      <c r="R103" s="76">
        <v>275060.44387068029</v>
      </c>
      <c r="S103" s="76">
        <v>409872.11559314042</v>
      </c>
      <c r="T103" s="76">
        <v>1663846.8998709021</v>
      </c>
      <c r="U103" s="76">
        <v>1816786.376092525</v>
      </c>
      <c r="V103" s="76">
        <v>-14632.238013187791</v>
      </c>
      <c r="W103" s="76">
        <v>1348968.9529332879</v>
      </c>
    </row>
    <row r="104" spans="1:23">
      <c r="A104" s="113" t="s">
        <v>115</v>
      </c>
      <c r="B104" s="113" t="s">
        <v>82</v>
      </c>
      <c r="C104" s="76">
        <v>410909.56138385722</v>
      </c>
      <c r="D104" s="76">
        <v>24130.91617730604</v>
      </c>
      <c r="E104" s="76">
        <v>269495.33364226401</v>
      </c>
      <c r="F104" s="76">
        <v>6276444.4928439027</v>
      </c>
      <c r="G104" s="76">
        <v>2406451.4651897689</v>
      </c>
      <c r="H104" s="76">
        <v>-410014.62894280971</v>
      </c>
      <c r="I104" s="76">
        <v>67283.542838684531</v>
      </c>
      <c r="J104" s="76">
        <v>114241.48134143811</v>
      </c>
      <c r="K104" s="76">
        <v>358807.25218799949</v>
      </c>
      <c r="L104" s="76">
        <v>720712.65759304899</v>
      </c>
      <c r="M104" s="76">
        <v>137518.29899358249</v>
      </c>
      <c r="N104" s="76">
        <v>1097251.310689474</v>
      </c>
      <c r="O104" s="76">
        <v>7287076.1501126159</v>
      </c>
      <c r="P104" s="76">
        <v>2198727.6531912899</v>
      </c>
      <c r="Q104" s="76">
        <v>-342197.77764067898</v>
      </c>
      <c r="R104" s="76">
        <v>114716.4777142566</v>
      </c>
      <c r="S104" s="76">
        <v>128769.464221608</v>
      </c>
      <c r="T104" s="76">
        <v>413394.7426184169</v>
      </c>
      <c r="U104" s="76">
        <v>436732.5754312817</v>
      </c>
      <c r="V104" s="76">
        <v>47273.396794052023</v>
      </c>
      <c r="W104" s="76">
        <v>336066.42432257271</v>
      </c>
    </row>
    <row r="105" spans="1:23">
      <c r="A105" s="113" t="s">
        <v>115</v>
      </c>
      <c r="B105" s="113" t="s">
        <v>83</v>
      </c>
      <c r="C105" s="76">
        <v>5119091.5062757302</v>
      </c>
      <c r="D105" s="76">
        <v>508019.28431159217</v>
      </c>
      <c r="E105" s="76">
        <v>3122270.5214729481</v>
      </c>
      <c r="F105" s="76">
        <v>79697785.686634094</v>
      </c>
      <c r="G105" s="76">
        <v>29485529.9974747</v>
      </c>
      <c r="H105" s="76">
        <v>-5462647.2818567026</v>
      </c>
      <c r="I105" s="76">
        <v>767610.17509804608</v>
      </c>
      <c r="J105" s="76">
        <v>1619162.669385555</v>
      </c>
      <c r="K105" s="76">
        <v>4628409.0987043148</v>
      </c>
      <c r="L105" s="76">
        <v>7336765.2514357613</v>
      </c>
      <c r="M105" s="76">
        <v>1726237.6232676781</v>
      </c>
      <c r="N105" s="76">
        <v>14186625.089239631</v>
      </c>
      <c r="O105" s="76">
        <v>84776725.333829463</v>
      </c>
      <c r="P105" s="76">
        <v>25502288.628436878</v>
      </c>
      <c r="Q105" s="76">
        <v>-4110195.2653937601</v>
      </c>
      <c r="R105" s="76">
        <v>1279744.5985329221</v>
      </c>
      <c r="S105" s="76">
        <v>1565332.6191080059</v>
      </c>
      <c r="T105" s="76">
        <v>4882215.013753592</v>
      </c>
      <c r="U105" s="76">
        <v>5041229.7769206511</v>
      </c>
      <c r="V105" s="76">
        <v>620374.23574247886</v>
      </c>
      <c r="W105" s="76">
        <v>3586407.321832438</v>
      </c>
    </row>
    <row r="106" spans="1:23">
      <c r="A106" s="113" t="s">
        <v>115</v>
      </c>
      <c r="B106" s="113" t="s">
        <v>84</v>
      </c>
      <c r="C106" s="76">
        <v>2404630.971390137</v>
      </c>
      <c r="D106" s="76">
        <v>220621.68993425631</v>
      </c>
      <c r="E106" s="76">
        <v>1441925.7337982941</v>
      </c>
      <c r="F106" s="76">
        <v>38959486.27110853</v>
      </c>
      <c r="G106" s="76">
        <v>14133516.50269858</v>
      </c>
      <c r="H106" s="76">
        <v>-2341928.536968403</v>
      </c>
      <c r="I106" s="76">
        <v>539254.78961569141</v>
      </c>
      <c r="J106" s="76">
        <v>837369.97668563621</v>
      </c>
      <c r="K106" s="76">
        <v>2254749.7908680639</v>
      </c>
      <c r="L106" s="76">
        <v>3557457.5701144412</v>
      </c>
      <c r="M106" s="76">
        <v>865506.67076026963</v>
      </c>
      <c r="N106" s="76">
        <v>6874351.6026857458</v>
      </c>
      <c r="O106" s="76">
        <v>39478941.899497412</v>
      </c>
      <c r="P106" s="76">
        <v>11545233.4905899</v>
      </c>
      <c r="Q106" s="76">
        <v>-1712853.548139035</v>
      </c>
      <c r="R106" s="76">
        <v>677297.26817216736</v>
      </c>
      <c r="S106" s="76">
        <v>754749.59519021772</v>
      </c>
      <c r="T106" s="76">
        <v>2263376.0699338862</v>
      </c>
      <c r="U106" s="76">
        <v>2298279.84650436</v>
      </c>
      <c r="V106" s="76">
        <v>284260.9575662039</v>
      </c>
      <c r="W106" s="76">
        <v>1627694.7460555511</v>
      </c>
    </row>
    <row r="107" spans="1:23">
      <c r="A107" s="113" t="s">
        <v>115</v>
      </c>
      <c r="B107" s="113" t="s">
        <v>85</v>
      </c>
      <c r="C107" s="76">
        <v>426463.43065561092</v>
      </c>
      <c r="D107" s="76">
        <v>57134.710429692102</v>
      </c>
      <c r="E107" s="76">
        <v>239647.35408710549</v>
      </c>
      <c r="F107" s="76">
        <v>7095227.3111882033</v>
      </c>
      <c r="G107" s="76">
        <v>2396050.128377581</v>
      </c>
      <c r="H107" s="76">
        <v>-496496.70642820752</v>
      </c>
      <c r="I107" s="76">
        <v>90071.239610048797</v>
      </c>
      <c r="J107" s="76">
        <v>162689.7379047797</v>
      </c>
      <c r="K107" s="76">
        <v>399978.42516510381</v>
      </c>
      <c r="L107" s="76">
        <v>559284.26291068539</v>
      </c>
      <c r="M107" s="76">
        <v>129150.0374786644</v>
      </c>
      <c r="N107" s="76">
        <v>1161594.576150706</v>
      </c>
      <c r="O107" s="76">
        <v>6526246.3737937436</v>
      </c>
      <c r="P107" s="76">
        <v>1794122.8586618211</v>
      </c>
      <c r="Q107" s="76">
        <v>-316284.54886666738</v>
      </c>
      <c r="R107" s="76">
        <v>107745.61595569229</v>
      </c>
      <c r="S107" s="76">
        <v>128021.2713325245</v>
      </c>
      <c r="T107" s="76">
        <v>361464.6906965276</v>
      </c>
      <c r="U107" s="76">
        <v>368888.81370013469</v>
      </c>
      <c r="V107" s="76">
        <v>53457.829068387087</v>
      </c>
      <c r="W107" s="76">
        <v>249054.59142265181</v>
      </c>
    </row>
    <row r="108" spans="1:23">
      <c r="A108" s="113" t="s">
        <v>115</v>
      </c>
      <c r="B108" s="113" t="s">
        <v>57</v>
      </c>
      <c r="C108" s="76">
        <v>1377993.875999792</v>
      </c>
      <c r="D108" s="76">
        <v>71677.30261045626</v>
      </c>
      <c r="E108" s="76">
        <v>915032.34759915015</v>
      </c>
      <c r="F108" s="76">
        <v>23588346.64575363</v>
      </c>
      <c r="G108" s="76">
        <v>8793133.0894970205</v>
      </c>
      <c r="H108" s="76">
        <v>-1288858.900321722</v>
      </c>
      <c r="I108" s="76">
        <v>375787.94453233911</v>
      </c>
      <c r="J108" s="76">
        <v>523897.09334367508</v>
      </c>
      <c r="K108" s="76">
        <v>1297244.068968927</v>
      </c>
      <c r="L108" s="76">
        <v>2230083.7315421579</v>
      </c>
      <c r="M108" s="76">
        <v>566622.69846323854</v>
      </c>
      <c r="N108" s="76">
        <v>4365782.4123463342</v>
      </c>
      <c r="O108" s="76">
        <v>24172112.08958767</v>
      </c>
      <c r="P108" s="76">
        <v>7251457.5575626483</v>
      </c>
      <c r="Q108" s="76">
        <v>-1046176.465809433</v>
      </c>
      <c r="R108" s="76">
        <v>425603.34053922282</v>
      </c>
      <c r="S108" s="76">
        <v>458470.79743517708</v>
      </c>
      <c r="T108" s="76">
        <v>1358621.260250275</v>
      </c>
      <c r="U108" s="76">
        <v>1368270.186278593</v>
      </c>
      <c r="V108" s="76">
        <v>145240.16615385399</v>
      </c>
      <c r="W108" s="76">
        <v>993037.58521246829</v>
      </c>
    </row>
    <row r="109" spans="1:23">
      <c r="A109" s="113" t="s">
        <v>115</v>
      </c>
      <c r="B109" s="113" t="s">
        <v>86</v>
      </c>
      <c r="C109" s="76">
        <v>157105.5473427696</v>
      </c>
      <c r="D109" s="76">
        <v>-1689.700060230311</v>
      </c>
      <c r="E109" s="76">
        <v>90300.46681488413</v>
      </c>
      <c r="F109" s="76">
        <v>2279580.6101555969</v>
      </c>
      <c r="G109" s="76">
        <v>877764.97798669548</v>
      </c>
      <c r="H109" s="76">
        <v>-210438.2430139872</v>
      </c>
      <c r="I109" s="76">
        <v>6831.0483840120214</v>
      </c>
      <c r="J109" s="76">
        <v>48332.991708976639</v>
      </c>
      <c r="K109" s="76">
        <v>124039.8007515971</v>
      </c>
      <c r="L109" s="76">
        <v>217738.94999690709</v>
      </c>
      <c r="M109" s="76">
        <v>37420.451673887568</v>
      </c>
      <c r="N109" s="76">
        <v>382157.94236138859</v>
      </c>
      <c r="O109" s="76">
        <v>2597070.5836272892</v>
      </c>
      <c r="P109" s="76">
        <v>809851.57747958112</v>
      </c>
      <c r="Q109" s="76">
        <v>-150574.65657965609</v>
      </c>
      <c r="R109" s="76">
        <v>28842.806342485859</v>
      </c>
      <c r="S109" s="76">
        <v>46115.350914149567</v>
      </c>
      <c r="T109" s="76">
        <v>139537.1131500889</v>
      </c>
      <c r="U109" s="76">
        <v>155367.20914808279</v>
      </c>
      <c r="V109" s="76">
        <v>6203.3570006389273</v>
      </c>
      <c r="W109" s="76">
        <v>110548.55910181061</v>
      </c>
    </row>
    <row r="110" spans="1:23">
      <c r="A110" s="113" t="s">
        <v>115</v>
      </c>
      <c r="B110" s="113" t="s">
        <v>87</v>
      </c>
      <c r="C110" s="76">
        <v>181071.2919284513</v>
      </c>
      <c r="D110" s="76">
        <v>-6265.1984549514036</v>
      </c>
      <c r="E110" s="76">
        <v>112063.91335008079</v>
      </c>
      <c r="F110" s="76">
        <v>2976650.450076066</v>
      </c>
      <c r="G110" s="76">
        <v>1197999.748073379</v>
      </c>
      <c r="H110" s="76">
        <v>-151424.1448351494</v>
      </c>
      <c r="I110" s="76">
        <v>30765.60397014772</v>
      </c>
      <c r="J110" s="76">
        <v>56390.005857654964</v>
      </c>
      <c r="K110" s="76">
        <v>169154.7041808491</v>
      </c>
      <c r="L110" s="76">
        <v>261325.68183076839</v>
      </c>
      <c r="M110" s="76">
        <v>72353.377807143479</v>
      </c>
      <c r="N110" s="76">
        <v>568360.50884529296</v>
      </c>
      <c r="O110" s="76">
        <v>3161016.8356700558</v>
      </c>
      <c r="P110" s="76">
        <v>1060450.8089709489</v>
      </c>
      <c r="Q110" s="76">
        <v>-117144.4971696703</v>
      </c>
      <c r="R110" s="76">
        <v>46077.775835789522</v>
      </c>
      <c r="S110" s="76">
        <v>53405.013793561069</v>
      </c>
      <c r="T110" s="76">
        <v>181237.8237344583</v>
      </c>
      <c r="U110" s="76">
        <v>179769.17250799271</v>
      </c>
      <c r="V110" s="76">
        <v>6403.6010891420528</v>
      </c>
      <c r="W110" s="76">
        <v>121720.59006808139</v>
      </c>
    </row>
    <row r="111" spans="1:23">
      <c r="A111" s="113" t="s">
        <v>115</v>
      </c>
      <c r="B111" s="113" t="s">
        <v>88</v>
      </c>
      <c r="C111" s="76">
        <v>298185.95925196912</v>
      </c>
      <c r="D111" s="76">
        <v>31147.81413835955</v>
      </c>
      <c r="E111" s="76">
        <v>176060.50937782691</v>
      </c>
      <c r="F111" s="76">
        <v>4802338.2244051201</v>
      </c>
      <c r="G111" s="76">
        <v>1594451.4202870231</v>
      </c>
      <c r="H111" s="76">
        <v>-325027.25257443183</v>
      </c>
      <c r="I111" s="76">
        <v>88370.961914877174</v>
      </c>
      <c r="J111" s="76">
        <v>120285.8251997973</v>
      </c>
      <c r="K111" s="76">
        <v>272911.20671856147</v>
      </c>
      <c r="L111" s="76">
        <v>451987.46000683983</v>
      </c>
      <c r="M111" s="76">
        <v>93072.403760400557</v>
      </c>
      <c r="N111" s="76">
        <v>809582.46930870041</v>
      </c>
      <c r="O111" s="76">
        <v>4789420.942688942</v>
      </c>
      <c r="P111" s="76">
        <v>1253381.5704627889</v>
      </c>
      <c r="Q111" s="76">
        <v>-230029.44058626911</v>
      </c>
      <c r="R111" s="76">
        <v>94046.420207906791</v>
      </c>
      <c r="S111" s="76">
        <v>101458.56834535141</v>
      </c>
      <c r="T111" s="76">
        <v>268185.29498377029</v>
      </c>
      <c r="U111" s="76">
        <v>280225.24646629742</v>
      </c>
      <c r="V111" s="76">
        <v>39577.526489633659</v>
      </c>
      <c r="W111" s="76">
        <v>204972.93374267529</v>
      </c>
    </row>
    <row r="112" spans="1:23">
      <c r="A112" s="113" t="s">
        <v>115</v>
      </c>
      <c r="B112" s="113" t="s">
        <v>63</v>
      </c>
      <c r="C112" s="76">
        <v>882480.9315663008</v>
      </c>
      <c r="D112" s="76">
        <v>56640.205134904361</v>
      </c>
      <c r="E112" s="76">
        <v>542307.46611599729</v>
      </c>
      <c r="F112" s="76">
        <v>15084085.24819502</v>
      </c>
      <c r="G112" s="76">
        <v>5499204.8424803615</v>
      </c>
      <c r="H112" s="76">
        <v>-796572.37291482929</v>
      </c>
      <c r="I112" s="76">
        <v>246507.16670305171</v>
      </c>
      <c r="J112" s="76">
        <v>332513.48958936421</v>
      </c>
      <c r="K112" s="76">
        <v>851901.63586510648</v>
      </c>
      <c r="L112" s="76">
        <v>1314203.376016079</v>
      </c>
      <c r="M112" s="76">
        <v>349879.26333062298</v>
      </c>
      <c r="N112" s="76">
        <v>2691023.01648216</v>
      </c>
      <c r="O112" s="76">
        <v>14704606.665961569</v>
      </c>
      <c r="P112" s="76">
        <v>4343717.37672689</v>
      </c>
      <c r="Q112" s="76">
        <v>-589722.90616172121</v>
      </c>
      <c r="R112" s="76">
        <v>263827.99327632447</v>
      </c>
      <c r="S112" s="76">
        <v>280149.2813336979</v>
      </c>
      <c r="T112" s="76">
        <v>830540.08262336312</v>
      </c>
      <c r="U112" s="76">
        <v>827601.92857386149</v>
      </c>
      <c r="V112" s="76">
        <v>90296.062960143958</v>
      </c>
      <c r="W112" s="76">
        <v>579786.03324004356</v>
      </c>
    </row>
    <row r="113" spans="1:23">
      <c r="A113" s="113" t="s">
        <v>115</v>
      </c>
      <c r="B113" s="113" t="s">
        <v>6</v>
      </c>
      <c r="C113" s="77">
        <v>17874422.245531499</v>
      </c>
      <c r="D113" s="77">
        <v>678059.74241732841</v>
      </c>
      <c r="E113" s="77">
        <v>11211207.310136519</v>
      </c>
      <c r="F113" s="77">
        <v>288691179.95620698</v>
      </c>
      <c r="G113" s="77">
        <v>107691066.5130339</v>
      </c>
      <c r="H113" s="77">
        <v>-18293557.399898332</v>
      </c>
      <c r="I113" s="77">
        <v>3500872.658337269</v>
      </c>
      <c r="J113" s="77">
        <v>5977381.7942318311</v>
      </c>
      <c r="K113" s="77">
        <v>16137227.104689291</v>
      </c>
      <c r="L113" s="77">
        <v>28026220.439365178</v>
      </c>
      <c r="M113" s="77">
        <v>6157271.5129501279</v>
      </c>
      <c r="N113" s="77">
        <v>50740337.314430848</v>
      </c>
      <c r="O113" s="77">
        <v>302686703.00278151</v>
      </c>
      <c r="P113" s="77">
        <v>91277457.787472233</v>
      </c>
      <c r="Q113" s="77">
        <v>-13883967.70943049</v>
      </c>
      <c r="R113" s="77">
        <v>4778607.7128276546</v>
      </c>
      <c r="S113" s="77">
        <v>5502380.8229092835</v>
      </c>
      <c r="T113" s="77">
        <v>16935201.540811561</v>
      </c>
      <c r="U113" s="77">
        <v>17502580.621275041</v>
      </c>
      <c r="V113" s="77">
        <v>1538801.7499380349</v>
      </c>
      <c r="W113" s="77">
        <v>12703244.004849611</v>
      </c>
    </row>
    <row r="114" spans="1:23">
      <c r="A114" s="113" t="s">
        <v>116</v>
      </c>
      <c r="B114" s="113" t="s">
        <v>64</v>
      </c>
      <c r="C114" s="76">
        <v>226873.1765841991</v>
      </c>
      <c r="D114" s="76">
        <v>7983.6478414100111</v>
      </c>
      <c r="E114" s="76">
        <v>121710.4413812821</v>
      </c>
      <c r="F114" s="76">
        <v>4443611.5659340536</v>
      </c>
      <c r="G114" s="76">
        <v>1550860.374607519</v>
      </c>
      <c r="H114" s="76">
        <v>-244834.07371045341</v>
      </c>
      <c r="I114" s="76">
        <v>64456.702769481722</v>
      </c>
      <c r="J114" s="76">
        <v>104232.93910717771</v>
      </c>
      <c r="K114" s="76">
        <v>221711.8752688652</v>
      </c>
      <c r="L114" s="76">
        <v>311349.78727894922</v>
      </c>
      <c r="M114" s="76">
        <v>70742.507074383204</v>
      </c>
      <c r="N114" s="76">
        <v>638532.45829621714</v>
      </c>
      <c r="O114" s="76">
        <v>3238217.1293863622</v>
      </c>
      <c r="P114" s="76">
        <v>915359.39506449061</v>
      </c>
      <c r="Q114" s="76">
        <v>-124028.8735377385</v>
      </c>
      <c r="R114" s="76">
        <v>51312.111020574448</v>
      </c>
      <c r="S114" s="76">
        <v>57861.32153295786</v>
      </c>
      <c r="T114" s="76">
        <v>158403.1879372602</v>
      </c>
      <c r="U114" s="76">
        <v>153881.8223326499</v>
      </c>
      <c r="V114" s="76">
        <v>13263.693781129219</v>
      </c>
      <c r="W114" s="76">
        <v>93606.363389924954</v>
      </c>
    </row>
    <row r="115" spans="1:23">
      <c r="A115" s="113" t="s">
        <v>116</v>
      </c>
      <c r="B115" s="113" t="s">
        <v>75</v>
      </c>
      <c r="C115" s="76">
        <v>140211.0748081718</v>
      </c>
      <c r="D115" s="76">
        <v>-3404.4429701340541</v>
      </c>
      <c r="E115" s="76">
        <v>78524.609978557841</v>
      </c>
      <c r="F115" s="76">
        <v>2229008.2888366501</v>
      </c>
      <c r="G115" s="76">
        <v>798087.82094089896</v>
      </c>
      <c r="H115" s="76">
        <v>-146791.20045973751</v>
      </c>
      <c r="I115" s="76">
        <v>31596.22754729239</v>
      </c>
      <c r="J115" s="76">
        <v>51745.397122553019</v>
      </c>
      <c r="K115" s="76">
        <v>125602.4196864597</v>
      </c>
      <c r="L115" s="76">
        <v>205045.41579349709</v>
      </c>
      <c r="M115" s="76">
        <v>41705.525451859292</v>
      </c>
      <c r="N115" s="76">
        <v>384661.25108097622</v>
      </c>
      <c r="O115" s="76">
        <v>2287858.470370891</v>
      </c>
      <c r="P115" s="76">
        <v>665363.43636401265</v>
      </c>
      <c r="Q115" s="76">
        <v>-101444.0518590143</v>
      </c>
      <c r="R115" s="76">
        <v>38224.291864899184</v>
      </c>
      <c r="S115" s="76">
        <v>44109.146864842223</v>
      </c>
      <c r="T115" s="76">
        <v>127426.96552755139</v>
      </c>
      <c r="U115" s="76">
        <v>132101.02438068099</v>
      </c>
      <c r="V115" s="76">
        <v>6746.9965327640357</v>
      </c>
      <c r="W115" s="76">
        <v>92478.536408869477</v>
      </c>
    </row>
    <row r="116" spans="1:23">
      <c r="A116" s="113" t="s">
        <v>116</v>
      </c>
      <c r="B116" s="113" t="s">
        <v>76</v>
      </c>
      <c r="C116" s="76">
        <v>325987.31941255619</v>
      </c>
      <c r="D116" s="76">
        <v>23429.812671764721</v>
      </c>
      <c r="E116" s="76">
        <v>202489.980090928</v>
      </c>
      <c r="F116" s="76">
        <v>5371648.8827389842</v>
      </c>
      <c r="G116" s="76">
        <v>1890195.3652845109</v>
      </c>
      <c r="H116" s="76">
        <v>-334138.58924045198</v>
      </c>
      <c r="I116" s="76">
        <v>86888.409400458098</v>
      </c>
      <c r="J116" s="76">
        <v>124431.070177879</v>
      </c>
      <c r="K116" s="76">
        <v>302390.16027301468</v>
      </c>
      <c r="L116" s="76">
        <v>486119.00097207242</v>
      </c>
      <c r="M116" s="76">
        <v>114541.24310586489</v>
      </c>
      <c r="N116" s="76">
        <v>944006.36107607</v>
      </c>
      <c r="O116" s="76">
        <v>5374435.8293508505</v>
      </c>
      <c r="P116" s="76">
        <v>1521220.2739889261</v>
      </c>
      <c r="Q116" s="76">
        <v>-247175.6314994776</v>
      </c>
      <c r="R116" s="76">
        <v>97038.599307105731</v>
      </c>
      <c r="S116" s="76">
        <v>106422.358022524</v>
      </c>
      <c r="T116" s="76">
        <v>302182.89092791663</v>
      </c>
      <c r="U116" s="76">
        <v>309698.91603368637</v>
      </c>
      <c r="V116" s="76">
        <v>36435.331238849612</v>
      </c>
      <c r="W116" s="76">
        <v>223852.5487232396</v>
      </c>
    </row>
    <row r="117" spans="1:23">
      <c r="A117" s="113" t="s">
        <v>116</v>
      </c>
      <c r="B117" s="113" t="s">
        <v>44</v>
      </c>
      <c r="C117" s="76">
        <v>783943.44421042188</v>
      </c>
      <c r="D117" s="76">
        <v>64693.250143873403</v>
      </c>
      <c r="E117" s="76">
        <v>484802.34774973767</v>
      </c>
      <c r="F117" s="76">
        <v>14100798.42991871</v>
      </c>
      <c r="G117" s="76">
        <v>4733039.867510193</v>
      </c>
      <c r="H117" s="76">
        <v>-888079.53789653117</v>
      </c>
      <c r="I117" s="76">
        <v>260410.35236651311</v>
      </c>
      <c r="J117" s="76">
        <v>360670.30603377841</v>
      </c>
      <c r="K117" s="76">
        <v>735499.3608821797</v>
      </c>
      <c r="L117" s="76">
        <v>1123819.2980492199</v>
      </c>
      <c r="M117" s="76">
        <v>262866.49980695272</v>
      </c>
      <c r="N117" s="76">
        <v>2312975.8335598041</v>
      </c>
      <c r="O117" s="76">
        <v>12396109.662506159</v>
      </c>
      <c r="P117" s="76">
        <v>3319339.2301602801</v>
      </c>
      <c r="Q117" s="76">
        <v>-580797.18755732744</v>
      </c>
      <c r="R117" s="76">
        <v>229431.45570096059</v>
      </c>
      <c r="S117" s="76">
        <v>250828.36509722681</v>
      </c>
      <c r="T117" s="76">
        <v>651385.42470810353</v>
      </c>
      <c r="U117" s="76">
        <v>665602.15269728249</v>
      </c>
      <c r="V117" s="76">
        <v>85199.090035350309</v>
      </c>
      <c r="W117" s="76">
        <v>466049.02866635763</v>
      </c>
    </row>
    <row r="118" spans="1:23">
      <c r="A118" s="113" t="s">
        <v>116</v>
      </c>
      <c r="B118" s="113" t="s">
        <v>77</v>
      </c>
      <c r="C118" s="76">
        <v>117578.27988181839</v>
      </c>
      <c r="D118" s="76">
        <v>-8489.1006784217916</v>
      </c>
      <c r="E118" s="76">
        <v>79647.582376512728</v>
      </c>
      <c r="F118" s="76">
        <v>1781501.741819826</v>
      </c>
      <c r="G118" s="76">
        <v>722274.25036750932</v>
      </c>
      <c r="H118" s="76">
        <v>-91851.253247397748</v>
      </c>
      <c r="I118" s="76">
        <v>18018.710155413879</v>
      </c>
      <c r="J118" s="76">
        <v>20274.220053115099</v>
      </c>
      <c r="K118" s="76">
        <v>101408.1954679441</v>
      </c>
      <c r="L118" s="76">
        <v>261407.40705436451</v>
      </c>
      <c r="M118" s="76">
        <v>38597.66420038951</v>
      </c>
      <c r="N118" s="76">
        <v>297255.43296070781</v>
      </c>
      <c r="O118" s="76">
        <v>2174724.5859576571</v>
      </c>
      <c r="P118" s="76">
        <v>677370.27465649275</v>
      </c>
      <c r="Q118" s="76">
        <v>-82959.28905071826</v>
      </c>
      <c r="R118" s="76">
        <v>33316.953168319</v>
      </c>
      <c r="S118" s="76">
        <v>30634.96290010641</v>
      </c>
      <c r="T118" s="76">
        <v>121586.476763393</v>
      </c>
      <c r="U118" s="76">
        <v>129141.81879524481</v>
      </c>
      <c r="V118" s="76">
        <v>4319.3278353998739</v>
      </c>
      <c r="W118" s="76">
        <v>104832.8726947184</v>
      </c>
    </row>
    <row r="119" spans="1:23">
      <c r="A119" s="113" t="s">
        <v>116</v>
      </c>
      <c r="B119" s="113" t="s">
        <v>78</v>
      </c>
      <c r="C119" s="76">
        <v>768032.20329512074</v>
      </c>
      <c r="D119" s="76">
        <v>-238664.0436476394</v>
      </c>
      <c r="E119" s="76">
        <v>639959.93876328797</v>
      </c>
      <c r="F119" s="76">
        <v>13667443.244873639</v>
      </c>
      <c r="G119" s="76">
        <v>5675218.3398154154</v>
      </c>
      <c r="H119" s="76">
        <v>-535077.04705554619</v>
      </c>
      <c r="I119" s="76">
        <v>252549.36704308691</v>
      </c>
      <c r="J119" s="76">
        <v>243854.25078366889</v>
      </c>
      <c r="K119" s="76">
        <v>662542.4802653403</v>
      </c>
      <c r="L119" s="76">
        <v>2046186.2784479039</v>
      </c>
      <c r="M119" s="76">
        <v>325941.35874773847</v>
      </c>
      <c r="N119" s="76">
        <v>2585055.017754213</v>
      </c>
      <c r="O119" s="76">
        <v>16664517.130367691</v>
      </c>
      <c r="P119" s="76">
        <v>5388571.0968351979</v>
      </c>
      <c r="Q119" s="76">
        <v>-608782.27060909453</v>
      </c>
      <c r="R119" s="76">
        <v>300246.40809246962</v>
      </c>
      <c r="S119" s="76">
        <v>268942.28946325829</v>
      </c>
      <c r="T119" s="76">
        <v>870246.25838000549</v>
      </c>
      <c r="U119" s="76">
        <v>898270.49443436007</v>
      </c>
      <c r="V119" s="76">
        <v>-73605.6353484953</v>
      </c>
      <c r="W119" s="76">
        <v>776326.49508116278</v>
      </c>
    </row>
    <row r="120" spans="1:23">
      <c r="A120" s="113" t="s">
        <v>116</v>
      </c>
      <c r="B120" s="113" t="s">
        <v>47</v>
      </c>
      <c r="C120" s="76">
        <v>972938.94610349881</v>
      </c>
      <c r="D120" s="76">
        <v>27682.204122470939</v>
      </c>
      <c r="E120" s="76">
        <v>656345.42846782017</v>
      </c>
      <c r="F120" s="76">
        <v>15967299.676197849</v>
      </c>
      <c r="G120" s="76">
        <v>5841251.0708892029</v>
      </c>
      <c r="H120" s="76">
        <v>-942971.8165687361</v>
      </c>
      <c r="I120" s="76">
        <v>276701.17836040858</v>
      </c>
      <c r="J120" s="76">
        <v>360057.23811064061</v>
      </c>
      <c r="K120" s="76">
        <v>879850.53858214675</v>
      </c>
      <c r="L120" s="76">
        <v>1663253.9426648179</v>
      </c>
      <c r="M120" s="76">
        <v>358773.40971639467</v>
      </c>
      <c r="N120" s="76">
        <v>2895211.9652390522</v>
      </c>
      <c r="O120" s="76">
        <v>17310278.448452249</v>
      </c>
      <c r="P120" s="76">
        <v>5013161.3569719894</v>
      </c>
      <c r="Q120" s="76">
        <v>-783224.6263207295</v>
      </c>
      <c r="R120" s="76">
        <v>321003.6684656741</v>
      </c>
      <c r="S120" s="76">
        <v>337426.5400187042</v>
      </c>
      <c r="T120" s="76">
        <v>967290.4906060847</v>
      </c>
      <c r="U120" s="76">
        <v>1002443.8429602589</v>
      </c>
      <c r="V120" s="76">
        <v>97838.670295465097</v>
      </c>
      <c r="W120" s="76">
        <v>767583.14906482934</v>
      </c>
    </row>
    <row r="121" spans="1:23">
      <c r="A121" s="113" t="s">
        <v>116</v>
      </c>
      <c r="B121" s="113" t="s">
        <v>79</v>
      </c>
      <c r="C121" s="76">
        <v>103814.83270719661</v>
      </c>
      <c r="D121" s="76">
        <v>18748.096179293439</v>
      </c>
      <c r="E121" s="76">
        <v>68443.314465381758</v>
      </c>
      <c r="F121" s="76">
        <v>1907432.393511228</v>
      </c>
      <c r="G121" s="76">
        <v>722835.46452245512</v>
      </c>
      <c r="H121" s="76">
        <v>-147071.59653314701</v>
      </c>
      <c r="I121" s="76">
        <v>10412.77808761784</v>
      </c>
      <c r="J121" s="76">
        <v>47106.5899126187</v>
      </c>
      <c r="K121" s="76">
        <v>84499.808927270511</v>
      </c>
      <c r="L121" s="76">
        <v>139292.6033375996</v>
      </c>
      <c r="M121" s="76">
        <v>33010.077740333123</v>
      </c>
      <c r="N121" s="76">
        <v>303438.02772110328</v>
      </c>
      <c r="O121" s="76">
        <v>1551348.476386738</v>
      </c>
      <c r="P121" s="76">
        <v>464033.12404255843</v>
      </c>
      <c r="Q121" s="76">
        <v>-83763.517742009091</v>
      </c>
      <c r="R121" s="76">
        <v>18423.963344450371</v>
      </c>
      <c r="S121" s="76">
        <v>27542.665443273188</v>
      </c>
      <c r="T121" s="76">
        <v>74691.794992932526</v>
      </c>
      <c r="U121" s="76">
        <v>81898.507252550073</v>
      </c>
      <c r="V121" s="76">
        <v>13473.981602024251</v>
      </c>
      <c r="W121" s="76">
        <v>52968.852013146367</v>
      </c>
    </row>
    <row r="122" spans="1:23">
      <c r="A122" s="113" t="s">
        <v>116</v>
      </c>
      <c r="B122" s="113" t="s">
        <v>80</v>
      </c>
      <c r="C122" s="76">
        <v>782204.7776286169</v>
      </c>
      <c r="D122" s="76">
        <v>-39456.388761070892</v>
      </c>
      <c r="E122" s="76">
        <v>498282.77060542791</v>
      </c>
      <c r="F122" s="76">
        <v>12211412.749768659</v>
      </c>
      <c r="G122" s="76">
        <v>4572279.9809225062</v>
      </c>
      <c r="H122" s="76">
        <v>-884026.15737285803</v>
      </c>
      <c r="I122" s="76">
        <v>133358.39707632081</v>
      </c>
      <c r="J122" s="76">
        <v>273743.63871109782</v>
      </c>
      <c r="K122" s="76">
        <v>664278.31898312515</v>
      </c>
      <c r="L122" s="76">
        <v>1193778.1479069169</v>
      </c>
      <c r="M122" s="76">
        <v>237716.27336381879</v>
      </c>
      <c r="N122" s="76">
        <v>2203711.818246868</v>
      </c>
      <c r="O122" s="76">
        <v>13495122.39663073</v>
      </c>
      <c r="P122" s="76">
        <v>4120625.5596356238</v>
      </c>
      <c r="Q122" s="76">
        <v>-686136.63174156076</v>
      </c>
      <c r="R122" s="76">
        <v>199892.93292346981</v>
      </c>
      <c r="S122" s="76">
        <v>250516.69004062339</v>
      </c>
      <c r="T122" s="76">
        <v>743862.37022965401</v>
      </c>
      <c r="U122" s="76">
        <v>788279.92295164987</v>
      </c>
      <c r="V122" s="76">
        <v>28008.618326366432</v>
      </c>
      <c r="W122" s="76">
        <v>576123.73833870888</v>
      </c>
    </row>
    <row r="123" spans="1:23">
      <c r="A123" s="113" t="s">
        <v>116</v>
      </c>
      <c r="B123" s="113" t="s">
        <v>49</v>
      </c>
      <c r="C123" s="76">
        <v>410531.2303318716</v>
      </c>
      <c r="D123" s="76">
        <v>29147.73476533722</v>
      </c>
      <c r="E123" s="76">
        <v>227733.2135846114</v>
      </c>
      <c r="F123" s="76">
        <v>7674201.0436638603</v>
      </c>
      <c r="G123" s="76">
        <v>2668082.6635513478</v>
      </c>
      <c r="H123" s="76">
        <v>-481313.14880125748</v>
      </c>
      <c r="I123" s="76">
        <v>102868.07055707691</v>
      </c>
      <c r="J123" s="76">
        <v>189161.5669126375</v>
      </c>
      <c r="K123" s="76">
        <v>382615.30010189873</v>
      </c>
      <c r="L123" s="76">
        <v>598507.47721073392</v>
      </c>
      <c r="M123" s="76">
        <v>121116.8896427783</v>
      </c>
      <c r="N123" s="76">
        <v>1147125.3613296689</v>
      </c>
      <c r="O123" s="76">
        <v>6035109.0370275388</v>
      </c>
      <c r="P123" s="76">
        <v>1669201.8040698529</v>
      </c>
      <c r="Q123" s="76">
        <v>-263527.51227340859</v>
      </c>
      <c r="R123" s="76">
        <v>95329.86780449457</v>
      </c>
      <c r="S123" s="76">
        <v>114194.80927822991</v>
      </c>
      <c r="T123" s="76">
        <v>301663.21416802489</v>
      </c>
      <c r="U123" s="76">
        <v>305364.90505449288</v>
      </c>
      <c r="V123" s="76">
        <v>34203.066616351753</v>
      </c>
      <c r="W123" s="76">
        <v>194221.00104162371</v>
      </c>
    </row>
    <row r="124" spans="1:23">
      <c r="A124" s="113" t="s">
        <v>116</v>
      </c>
      <c r="B124" s="113" t="s">
        <v>81</v>
      </c>
      <c r="C124" s="76">
        <v>1636137.6126819891</v>
      </c>
      <c r="D124" s="76">
        <v>-150114.5103233582</v>
      </c>
      <c r="E124" s="76">
        <v>1017737.5277892631</v>
      </c>
      <c r="F124" s="76">
        <v>22896285.681959938</v>
      </c>
      <c r="G124" s="76">
        <v>9958788.3877694327</v>
      </c>
      <c r="H124" s="76">
        <v>-1755565.998943232</v>
      </c>
      <c r="I124" s="76">
        <v>-16680.01746542472</v>
      </c>
      <c r="J124" s="76">
        <v>273405.59454163269</v>
      </c>
      <c r="K124" s="76">
        <v>1315420.498562692</v>
      </c>
      <c r="L124" s="76">
        <v>2715865.3893180499</v>
      </c>
      <c r="M124" s="76">
        <v>453415.31148553657</v>
      </c>
      <c r="N124" s="76">
        <v>3858101.059816651</v>
      </c>
      <c r="O124" s="76">
        <v>28266126.843352869</v>
      </c>
      <c r="P124" s="76">
        <v>9790745.9210784137</v>
      </c>
      <c r="Q124" s="76">
        <v>-1414238.532943429</v>
      </c>
      <c r="R124" s="76">
        <v>259779.3081000869</v>
      </c>
      <c r="S124" s="76">
        <v>387101.44250463252</v>
      </c>
      <c r="T124" s="76">
        <v>1571410.9609891849</v>
      </c>
      <c r="U124" s="76">
        <v>1715853.799642941</v>
      </c>
      <c r="V124" s="76">
        <v>-13819.33590134402</v>
      </c>
      <c r="W124" s="76">
        <v>1274026.233325883</v>
      </c>
    </row>
    <row r="125" spans="1:23">
      <c r="A125" s="113" t="s">
        <v>116</v>
      </c>
      <c r="B125" s="113" t="s">
        <v>82</v>
      </c>
      <c r="C125" s="76">
        <v>389282.74236365431</v>
      </c>
      <c r="D125" s="76">
        <v>22860.86795744783</v>
      </c>
      <c r="E125" s="76">
        <v>255311.36871372379</v>
      </c>
      <c r="F125" s="76">
        <v>5946105.309010013</v>
      </c>
      <c r="G125" s="76">
        <v>2279796.1249166238</v>
      </c>
      <c r="H125" s="76">
        <v>-388434.91163003031</v>
      </c>
      <c r="I125" s="76">
        <v>63742.303741911674</v>
      </c>
      <c r="J125" s="76">
        <v>108228.7717971519</v>
      </c>
      <c r="K125" s="76">
        <v>339922.65996757848</v>
      </c>
      <c r="L125" s="76">
        <v>680673.06550454628</v>
      </c>
      <c r="M125" s="76">
        <v>129878.393493939</v>
      </c>
      <c r="N125" s="76">
        <v>1036292.904540059</v>
      </c>
      <c r="O125" s="76">
        <v>6882238.5862174695</v>
      </c>
      <c r="P125" s="76">
        <v>2076576.116902885</v>
      </c>
      <c r="Q125" s="76">
        <v>-323186.78999397467</v>
      </c>
      <c r="R125" s="76">
        <v>108343.3400634646</v>
      </c>
      <c r="S125" s="76">
        <v>121615.60509818541</v>
      </c>
      <c r="T125" s="76">
        <v>390428.36802850477</v>
      </c>
      <c r="U125" s="76">
        <v>412469.65457398823</v>
      </c>
      <c r="V125" s="76">
        <v>44647.096972160238</v>
      </c>
      <c r="W125" s="76">
        <v>317396.0674157631</v>
      </c>
    </row>
    <row r="126" spans="1:23">
      <c r="A126" s="113" t="s">
        <v>116</v>
      </c>
      <c r="B126" s="113" t="s">
        <v>83</v>
      </c>
      <c r="C126" s="76">
        <v>4849665.6375243766</v>
      </c>
      <c r="D126" s="76">
        <v>481281.42724256113</v>
      </c>
      <c r="E126" s="76">
        <v>2957940.4940270041</v>
      </c>
      <c r="F126" s="76">
        <v>75503165.38733758</v>
      </c>
      <c r="G126" s="76">
        <v>27933659.997607611</v>
      </c>
      <c r="H126" s="76">
        <v>-5175139.5301800342</v>
      </c>
      <c r="I126" s="76">
        <v>727209.63956657005</v>
      </c>
      <c r="J126" s="76">
        <v>1533943.581523157</v>
      </c>
      <c r="K126" s="76">
        <v>4384808.6198251406</v>
      </c>
      <c r="L126" s="76">
        <v>6929167.1819115523</v>
      </c>
      <c r="M126" s="76">
        <v>1630335.5330861399</v>
      </c>
      <c r="N126" s="76">
        <v>13398479.250948541</v>
      </c>
      <c r="O126" s="76">
        <v>80066907.259727821</v>
      </c>
      <c r="P126" s="76">
        <v>24085494.815745939</v>
      </c>
      <c r="Q126" s="76">
        <v>-3881851.0839829948</v>
      </c>
      <c r="R126" s="76">
        <v>1208647.6763922039</v>
      </c>
      <c r="S126" s="76">
        <v>1478369.6958242271</v>
      </c>
      <c r="T126" s="76">
        <v>4610980.8463228373</v>
      </c>
      <c r="U126" s="76">
        <v>4761161.4559806138</v>
      </c>
      <c r="V126" s="76">
        <v>585909.00042345223</v>
      </c>
      <c r="W126" s="76">
        <v>3387162.4706195248</v>
      </c>
    </row>
    <row r="127" spans="1:23">
      <c r="A127" s="113" t="s">
        <v>116</v>
      </c>
      <c r="B127" s="113" t="s">
        <v>84</v>
      </c>
      <c r="C127" s="76">
        <v>2278071.4465801301</v>
      </c>
      <c r="D127" s="76">
        <v>209010.0220429796</v>
      </c>
      <c r="E127" s="76">
        <v>1366034.9057036471</v>
      </c>
      <c r="F127" s="76">
        <v>36908986.993681774</v>
      </c>
      <c r="G127" s="76">
        <v>13389647.21308287</v>
      </c>
      <c r="H127" s="76">
        <v>-2218669.1402858561</v>
      </c>
      <c r="I127" s="76">
        <v>510872.95858328661</v>
      </c>
      <c r="J127" s="76">
        <v>793297.87264955009</v>
      </c>
      <c r="K127" s="76">
        <v>2136078.7492434289</v>
      </c>
      <c r="L127" s="76">
        <v>3359821.0384414159</v>
      </c>
      <c r="M127" s="76">
        <v>817422.96682914358</v>
      </c>
      <c r="N127" s="76">
        <v>6492443.1803143146</v>
      </c>
      <c r="O127" s="76">
        <v>37285667.349525332</v>
      </c>
      <c r="P127" s="76">
        <v>10903831.630001569</v>
      </c>
      <c r="Q127" s="76">
        <v>-1617695.017686866</v>
      </c>
      <c r="R127" s="76">
        <v>639669.64216260251</v>
      </c>
      <c r="S127" s="76">
        <v>712819.06212409446</v>
      </c>
      <c r="T127" s="76">
        <v>2137632.9549375591</v>
      </c>
      <c r="U127" s="76">
        <v>2170597.632809673</v>
      </c>
      <c r="V127" s="76">
        <v>268468.68214585917</v>
      </c>
      <c r="W127" s="76">
        <v>1537267.2601635761</v>
      </c>
    </row>
    <row r="128" spans="1:23">
      <c r="A128" s="113" t="s">
        <v>116</v>
      </c>
      <c r="B128" s="113" t="s">
        <v>85</v>
      </c>
      <c r="C128" s="76">
        <v>404017.98693689448</v>
      </c>
      <c r="D128" s="76">
        <v>54127.620407076727</v>
      </c>
      <c r="E128" s="76">
        <v>227034.33545094199</v>
      </c>
      <c r="F128" s="76">
        <v>6721794.2948098779</v>
      </c>
      <c r="G128" s="76">
        <v>2269942.2268840242</v>
      </c>
      <c r="H128" s="76">
        <v>-470365.30082672287</v>
      </c>
      <c r="I128" s="76">
        <v>85330.648051625176</v>
      </c>
      <c r="J128" s="76">
        <v>154127.1201203177</v>
      </c>
      <c r="K128" s="76">
        <v>378926.92910378258</v>
      </c>
      <c r="L128" s="76">
        <v>528212.91497120284</v>
      </c>
      <c r="M128" s="76">
        <v>121975.03539651629</v>
      </c>
      <c r="N128" s="76">
        <v>1097061.544142334</v>
      </c>
      <c r="O128" s="76">
        <v>6163677.1308052018</v>
      </c>
      <c r="P128" s="76">
        <v>1694449.3665139419</v>
      </c>
      <c r="Q128" s="76">
        <v>-298713.1850407414</v>
      </c>
      <c r="R128" s="76">
        <v>101759.7484025983</v>
      </c>
      <c r="S128" s="76">
        <v>120908.9784807175</v>
      </c>
      <c r="T128" s="76">
        <v>341383.31899116491</v>
      </c>
      <c r="U128" s="76">
        <v>348394.99071679392</v>
      </c>
      <c r="V128" s="76">
        <v>50487.949675698917</v>
      </c>
      <c r="W128" s="76">
        <v>235218.22523250451</v>
      </c>
    </row>
    <row r="129" spans="1:23">
      <c r="A129" s="113" t="s">
        <v>116</v>
      </c>
      <c r="B129" s="113" t="s">
        <v>57</v>
      </c>
      <c r="C129" s="76">
        <v>1305467.882526119</v>
      </c>
      <c r="D129" s="76">
        <v>67904.812999379617</v>
      </c>
      <c r="E129" s="76">
        <v>866872.75035708968</v>
      </c>
      <c r="F129" s="76">
        <v>22346854.717029762</v>
      </c>
      <c r="G129" s="76">
        <v>8330336.6111024413</v>
      </c>
      <c r="H129" s="76">
        <v>-1221024.221357421</v>
      </c>
      <c r="I129" s="76">
        <v>356009.63166221598</v>
      </c>
      <c r="J129" s="76">
        <v>496323.56211506069</v>
      </c>
      <c r="K129" s="76">
        <v>1228968.0653389839</v>
      </c>
      <c r="L129" s="76">
        <v>2106190.1909009269</v>
      </c>
      <c r="M129" s="76">
        <v>535143.65965972526</v>
      </c>
      <c r="N129" s="76">
        <v>4123238.94499376</v>
      </c>
      <c r="O129" s="76">
        <v>22829216.973499458</v>
      </c>
      <c r="P129" s="76">
        <v>6848598.8043647232</v>
      </c>
      <c r="Q129" s="76">
        <v>-988055.55104224198</v>
      </c>
      <c r="R129" s="76">
        <v>401958.71050926589</v>
      </c>
      <c r="S129" s="76">
        <v>433000.19757766719</v>
      </c>
      <c r="T129" s="76">
        <v>1283142.301347482</v>
      </c>
      <c r="U129" s="76">
        <v>1292255.175929782</v>
      </c>
      <c r="V129" s="76">
        <v>137171.26803419541</v>
      </c>
      <c r="W129" s="76">
        <v>937868.83047844213</v>
      </c>
    </row>
    <row r="130" spans="1:23">
      <c r="A130" s="113" t="s">
        <v>116</v>
      </c>
      <c r="B130" s="113" t="s">
        <v>86</v>
      </c>
      <c r="C130" s="76">
        <v>148836.8343247291</v>
      </c>
      <c r="D130" s="76">
        <v>-1600.768478112926</v>
      </c>
      <c r="E130" s="76">
        <v>85547.810666732345</v>
      </c>
      <c r="F130" s="76">
        <v>2159602.6833053031</v>
      </c>
      <c r="G130" s="76">
        <v>831566.82125055359</v>
      </c>
      <c r="H130" s="76">
        <v>-199362.54601325109</v>
      </c>
      <c r="I130" s="76">
        <v>6471.519521695599</v>
      </c>
      <c r="J130" s="76">
        <v>45789.150040083143</v>
      </c>
      <c r="K130" s="76">
        <v>117511.3901857235</v>
      </c>
      <c r="L130" s="76">
        <v>205642.34166374561</v>
      </c>
      <c r="M130" s="76">
        <v>35341.537692004917</v>
      </c>
      <c r="N130" s="76">
        <v>360926.94556353369</v>
      </c>
      <c r="O130" s="76">
        <v>2452788.8845368838</v>
      </c>
      <c r="P130" s="76">
        <v>764859.82317515987</v>
      </c>
      <c r="Q130" s="76">
        <v>-142209.39788078639</v>
      </c>
      <c r="R130" s="76">
        <v>27240.42821234775</v>
      </c>
      <c r="S130" s="76">
        <v>43553.386974474597</v>
      </c>
      <c r="T130" s="76">
        <v>131785.05130841731</v>
      </c>
      <c r="U130" s="76">
        <v>146735.69752874479</v>
      </c>
      <c r="V130" s="76">
        <v>5858.7260561589856</v>
      </c>
      <c r="W130" s="76">
        <v>104406.9724850434</v>
      </c>
    </row>
    <row r="131" spans="1:23">
      <c r="A131" s="113" t="s">
        <v>116</v>
      </c>
      <c r="B131" s="113" t="s">
        <v>87</v>
      </c>
      <c r="C131" s="76">
        <v>171541.22393221699</v>
      </c>
      <c r="D131" s="76">
        <v>-5935.4511678486988</v>
      </c>
      <c r="E131" s="76">
        <v>106165.812647445</v>
      </c>
      <c r="F131" s="76">
        <v>2819984.636914168</v>
      </c>
      <c r="G131" s="76">
        <v>1134947.129753727</v>
      </c>
      <c r="H131" s="76">
        <v>-143454.45300172051</v>
      </c>
      <c r="I131" s="76">
        <v>29146.361655929421</v>
      </c>
      <c r="J131" s="76">
        <v>53422.110812515231</v>
      </c>
      <c r="K131" s="76">
        <v>160251.825013436</v>
      </c>
      <c r="L131" s="76">
        <v>246807.58839572559</v>
      </c>
      <c r="M131" s="76">
        <v>68333.745706746602</v>
      </c>
      <c r="N131" s="76">
        <v>536784.92502055445</v>
      </c>
      <c r="O131" s="76">
        <v>2985404.7892439421</v>
      </c>
      <c r="P131" s="76">
        <v>1001536.87513923</v>
      </c>
      <c r="Q131" s="76">
        <v>-110636.46954913301</v>
      </c>
      <c r="R131" s="76">
        <v>43517.899400467883</v>
      </c>
      <c r="S131" s="76">
        <v>50438.068582807668</v>
      </c>
      <c r="T131" s="76">
        <v>171169.05574921059</v>
      </c>
      <c r="U131" s="76">
        <v>169781.99625754869</v>
      </c>
      <c r="V131" s="76">
        <v>6047.8454730786052</v>
      </c>
      <c r="W131" s="76">
        <v>114958.3350642991</v>
      </c>
    </row>
    <row r="132" spans="1:23">
      <c r="A132" s="113" t="s">
        <v>116</v>
      </c>
      <c r="B132" s="113" t="s">
        <v>88</v>
      </c>
      <c r="C132" s="76">
        <v>282491.96139660227</v>
      </c>
      <c r="D132" s="76">
        <v>29508.455499498519</v>
      </c>
      <c r="E132" s="76">
        <v>166794.16677899391</v>
      </c>
      <c r="F132" s="76">
        <v>4549583.5810153773</v>
      </c>
      <c r="G132" s="76">
        <v>1510532.924482442</v>
      </c>
      <c r="H132" s="76">
        <v>-307920.55507051433</v>
      </c>
      <c r="I132" s="76">
        <v>83719.858656199431</v>
      </c>
      <c r="J132" s="76">
        <v>113954.99229454481</v>
      </c>
      <c r="K132" s="76">
        <v>258547.45899653199</v>
      </c>
      <c r="L132" s="76">
        <v>426877.04556201532</v>
      </c>
      <c r="M132" s="76">
        <v>87901.714662600527</v>
      </c>
      <c r="N132" s="76">
        <v>764605.66545821703</v>
      </c>
      <c r="O132" s="76">
        <v>4523342.0014284449</v>
      </c>
      <c r="P132" s="76">
        <v>1183749.2609926341</v>
      </c>
      <c r="Q132" s="76">
        <v>-217250.02722036521</v>
      </c>
      <c r="R132" s="76">
        <v>88821.619085245286</v>
      </c>
      <c r="S132" s="76">
        <v>95821.981215054126</v>
      </c>
      <c r="T132" s="76">
        <v>253286.11192911639</v>
      </c>
      <c r="U132" s="76">
        <v>264657.17721816979</v>
      </c>
      <c r="V132" s="76">
        <v>37378.77501798734</v>
      </c>
      <c r="W132" s="76">
        <v>193585.5485347489</v>
      </c>
    </row>
    <row r="133" spans="1:23">
      <c r="A133" s="113" t="s">
        <v>116</v>
      </c>
      <c r="B133" s="113" t="s">
        <v>63</v>
      </c>
      <c r="C133" s="76">
        <v>836034.56674702186</v>
      </c>
      <c r="D133" s="76">
        <v>53659.141706751499</v>
      </c>
      <c r="E133" s="76">
        <v>513764.96789936587</v>
      </c>
      <c r="F133" s="76">
        <v>14290186.024605811</v>
      </c>
      <c r="G133" s="76">
        <v>5209773.0086656054</v>
      </c>
      <c r="H133" s="76">
        <v>-754647.5111824699</v>
      </c>
      <c r="I133" s="76">
        <v>233533.105297628</v>
      </c>
      <c r="J133" s="76">
        <v>315012.77961097658</v>
      </c>
      <c r="K133" s="76">
        <v>807064.70766167983</v>
      </c>
      <c r="L133" s="76">
        <v>1241192.07734852</v>
      </c>
      <c r="M133" s="76">
        <v>330441.52647892182</v>
      </c>
      <c r="N133" s="76">
        <v>2541521.737788707</v>
      </c>
      <c r="O133" s="76">
        <v>13887684.07340814</v>
      </c>
      <c r="P133" s="76">
        <v>4102399.7446865072</v>
      </c>
      <c r="Q133" s="76">
        <v>-556960.52248606994</v>
      </c>
      <c r="R133" s="76">
        <v>249170.88253875091</v>
      </c>
      <c r="S133" s="76">
        <v>264585.43237071473</v>
      </c>
      <c r="T133" s="76">
        <v>784398.96692206513</v>
      </c>
      <c r="U133" s="76">
        <v>781624.04365309142</v>
      </c>
      <c r="V133" s="76">
        <v>85279.615017913733</v>
      </c>
      <c r="W133" s="76">
        <v>547575.69806004118</v>
      </c>
    </row>
    <row r="134" spans="1:23">
      <c r="A134" s="113" t="s">
        <v>116</v>
      </c>
      <c r="B134" s="113" t="s">
        <v>6</v>
      </c>
      <c r="C134" s="77">
        <v>16933663.179977208</v>
      </c>
      <c r="D134" s="77">
        <v>642372.38755325892</v>
      </c>
      <c r="E134" s="77">
        <v>10621143.76749775</v>
      </c>
      <c r="F134" s="77">
        <v>273496907.32693303</v>
      </c>
      <c r="G134" s="77">
        <v>102023115.6439269</v>
      </c>
      <c r="H134" s="77">
        <v>-17330738.58937737</v>
      </c>
      <c r="I134" s="77">
        <v>3316616.2026353078</v>
      </c>
      <c r="J134" s="77">
        <v>5662782.7524301577</v>
      </c>
      <c r="K134" s="77">
        <v>15287899.36233722</v>
      </c>
      <c r="L134" s="77">
        <v>26469208.19273378</v>
      </c>
      <c r="M134" s="77">
        <v>5815200.8733417876</v>
      </c>
      <c r="N134" s="77">
        <v>47921429.68585135</v>
      </c>
      <c r="O134" s="77">
        <v>285870775.05818242</v>
      </c>
      <c r="P134" s="77">
        <v>86206487.910390452</v>
      </c>
      <c r="Q134" s="77">
        <v>-13112636.17001768</v>
      </c>
      <c r="R134" s="77">
        <v>4513129.5065594511</v>
      </c>
      <c r="S134" s="77">
        <v>5196692.999414322</v>
      </c>
      <c r="T134" s="77">
        <v>15994357.010766471</v>
      </c>
      <c r="U134" s="77">
        <v>16530215.031204199</v>
      </c>
      <c r="V134" s="77">
        <v>1453312.7638303661</v>
      </c>
      <c r="W134" s="77">
        <v>11997508.226802411</v>
      </c>
    </row>
    <row r="135" spans="1:23">
      <c r="A135" s="113" t="s">
        <v>117</v>
      </c>
      <c r="B135" s="113" t="s">
        <v>64</v>
      </c>
      <c r="C135" s="111">
        <v>1562175.268802868</v>
      </c>
      <c r="D135" s="111">
        <v>604972.09055512876</v>
      </c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</row>
    <row r="136" spans="1:23">
      <c r="A136" s="113" t="s">
        <v>117</v>
      </c>
      <c r="B136" s="113" t="s">
        <v>75</v>
      </c>
      <c r="C136" s="111">
        <v>572455.15733458463</v>
      </c>
      <c r="D136" s="111">
        <v>221690.48518298569</v>
      </c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</row>
    <row r="137" spans="1:23">
      <c r="A137" s="113" t="s">
        <v>117</v>
      </c>
      <c r="B137" s="113" t="s">
        <v>76</v>
      </c>
      <c r="C137" s="111">
        <v>1470093.3280970789</v>
      </c>
      <c r="D137" s="111">
        <v>569312.19676238915</v>
      </c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</row>
    <row r="138" spans="1:23">
      <c r="A138" s="113" t="s">
        <v>117</v>
      </c>
      <c r="B138" s="113" t="s">
        <v>44</v>
      </c>
      <c r="C138" s="111">
        <v>4400644.6293229964</v>
      </c>
      <c r="D138" s="111">
        <v>1704205.177458667</v>
      </c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</row>
    <row r="139" spans="1:23">
      <c r="A139" s="113" t="s">
        <v>117</v>
      </c>
      <c r="B139" s="113" t="s">
        <v>77</v>
      </c>
      <c r="C139" s="111">
        <v>358705.52993047831</v>
      </c>
      <c r="D139" s="111">
        <v>138913.24403184559</v>
      </c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</row>
    <row r="140" spans="1:23">
      <c r="A140" s="113" t="s">
        <v>117</v>
      </c>
      <c r="B140" s="113" t="s">
        <v>78</v>
      </c>
      <c r="C140" s="111">
        <v>2990925.2113503022</v>
      </c>
      <c r="D140" s="111">
        <v>1158273.539428927</v>
      </c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</row>
    <row r="141" spans="1:23">
      <c r="A141" s="113" t="s">
        <v>117</v>
      </c>
      <c r="B141" s="113" t="s">
        <v>47</v>
      </c>
      <c r="C141" s="111">
        <v>4008334.9376454512</v>
      </c>
      <c r="D141" s="111">
        <v>1552278.297639939</v>
      </c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</row>
    <row r="142" spans="1:23">
      <c r="A142" s="113" t="s">
        <v>117</v>
      </c>
      <c r="B142" s="113" t="s">
        <v>79</v>
      </c>
      <c r="C142" s="111">
        <v>613584.18564759393</v>
      </c>
      <c r="D142" s="111">
        <v>237618.22052608189</v>
      </c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</row>
    <row r="143" spans="1:23">
      <c r="A143" s="113" t="s">
        <v>117</v>
      </c>
      <c r="B143" s="113" t="s">
        <v>80</v>
      </c>
      <c r="C143" s="111">
        <v>2782868.5627381932</v>
      </c>
      <c r="D143" s="111">
        <v>1077700.9761715289</v>
      </c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</row>
    <row r="144" spans="1:23">
      <c r="A144" s="113" t="s">
        <v>117</v>
      </c>
      <c r="B144" s="113" t="s">
        <v>49</v>
      </c>
      <c r="C144" s="111">
        <v>2565576.3258964368</v>
      </c>
      <c r="D144" s="111">
        <v>993551.81480099005</v>
      </c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</row>
    <row r="145" spans="1:23">
      <c r="A145" s="113" t="s">
        <v>117</v>
      </c>
      <c r="B145" s="113" t="s">
        <v>81</v>
      </c>
      <c r="C145" s="111">
        <v>4103608.614910685</v>
      </c>
      <c r="D145" s="111">
        <v>1589174.23170129</v>
      </c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</row>
    <row r="146" spans="1:23">
      <c r="A146" s="113" t="s">
        <v>117</v>
      </c>
      <c r="B146" s="113" t="s">
        <v>82</v>
      </c>
      <c r="C146" s="111">
        <v>1284706.823187263</v>
      </c>
      <c r="D146" s="111">
        <v>497518.93279531487</v>
      </c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</row>
    <row r="147" spans="1:23">
      <c r="A147" s="113" t="s">
        <v>117</v>
      </c>
      <c r="B147" s="113" t="s">
        <v>83</v>
      </c>
      <c r="C147" s="111">
        <v>18277039.407599699</v>
      </c>
      <c r="D147" s="111">
        <v>7078014.2026236141</v>
      </c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</row>
    <row r="148" spans="1:23">
      <c r="A148" s="113" t="s">
        <v>117</v>
      </c>
      <c r="B148" s="113" t="s">
        <v>84</v>
      </c>
      <c r="C148" s="111">
        <v>9875371.0602090489</v>
      </c>
      <c r="D148" s="111">
        <v>3824362.08958842</v>
      </c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</row>
    <row r="149" spans="1:23">
      <c r="A149" s="113" t="s">
        <v>117</v>
      </c>
      <c r="B149" s="113" t="s">
        <v>85</v>
      </c>
      <c r="C149" s="111">
        <v>1889984.142745408</v>
      </c>
      <c r="D149" s="111">
        <v>731920.21457933937</v>
      </c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</row>
    <row r="150" spans="1:23">
      <c r="A150" s="113" t="s">
        <v>117</v>
      </c>
      <c r="B150" s="113" t="s">
        <v>57</v>
      </c>
      <c r="C150" s="111">
        <v>6152204.7961786939</v>
      </c>
      <c r="D150" s="111">
        <v>2382518.9601930552</v>
      </c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</row>
    <row r="151" spans="1:23">
      <c r="A151" s="113" t="s">
        <v>117</v>
      </c>
      <c r="B151" s="113" t="s">
        <v>86</v>
      </c>
      <c r="C151" s="111">
        <v>436226.94629542623</v>
      </c>
      <c r="D151" s="111">
        <v>168934.39099126219</v>
      </c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</row>
    <row r="152" spans="1:23">
      <c r="A152" s="113" t="s">
        <v>117</v>
      </c>
      <c r="B152" s="113" t="s">
        <v>87</v>
      </c>
      <c r="C152" s="111">
        <v>708788.97948431422</v>
      </c>
      <c r="D152" s="111">
        <v>274487.47861029679</v>
      </c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</row>
    <row r="153" spans="1:23">
      <c r="A153" s="113" t="s">
        <v>117</v>
      </c>
      <c r="B153" s="113" t="s">
        <v>88</v>
      </c>
      <c r="C153" s="111">
        <v>1246292.644960318</v>
      </c>
      <c r="D153" s="111">
        <v>482642.55741477152</v>
      </c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</row>
    <row r="154" spans="1:23">
      <c r="A154" s="113" t="s">
        <v>117</v>
      </c>
      <c r="B154" s="113" t="s">
        <v>63</v>
      </c>
      <c r="C154" s="111">
        <v>4119692.44766316</v>
      </c>
      <c r="D154" s="111">
        <v>1595402.898944153</v>
      </c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</row>
    <row r="155" spans="1:23">
      <c r="A155" s="113" t="s">
        <v>117</v>
      </c>
      <c r="B155" s="113" t="s">
        <v>6</v>
      </c>
      <c r="C155" s="115">
        <v>69419278.999999985</v>
      </c>
      <c r="D155" s="115">
        <v>26883492</v>
      </c>
      <c r="E155" s="115">
        <v>0</v>
      </c>
      <c r="F155" s="115">
        <v>0</v>
      </c>
      <c r="G155" s="115">
        <v>0</v>
      </c>
      <c r="H155" s="115">
        <v>0</v>
      </c>
      <c r="I155" s="115">
        <v>0</v>
      </c>
      <c r="J155" s="115">
        <v>0</v>
      </c>
      <c r="K155" s="115">
        <v>0</v>
      </c>
      <c r="L155" s="115">
        <v>0</v>
      </c>
      <c r="M155" s="115">
        <v>0</v>
      </c>
      <c r="N155" s="115">
        <v>0</v>
      </c>
      <c r="O155" s="115">
        <v>0</v>
      </c>
      <c r="P155" s="115">
        <v>0</v>
      </c>
      <c r="Q155" s="115">
        <v>0</v>
      </c>
      <c r="R155" s="115">
        <v>0</v>
      </c>
      <c r="S155" s="115">
        <v>0</v>
      </c>
      <c r="T155" s="115">
        <v>0</v>
      </c>
      <c r="U155" s="115">
        <v>0</v>
      </c>
      <c r="V155" s="115">
        <v>0</v>
      </c>
      <c r="W155" s="115">
        <v>0</v>
      </c>
    </row>
  </sheetData>
  <mergeCells count="4">
    <mergeCell ref="A1:J1"/>
    <mergeCell ref="A11:J11"/>
    <mergeCell ref="A40:J40"/>
    <mergeCell ref="A70:K7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99300"/>
  </sheetPr>
  <dimension ref="A1:V35"/>
  <sheetViews>
    <sheetView topLeftCell="A12" workbookViewId="0">
      <selection activeCell="E42" sqref="E42"/>
    </sheetView>
  </sheetViews>
  <sheetFormatPr baseColWidth="10" defaultColWidth="10.83203125" defaultRowHeight="16"/>
  <cols>
    <col min="1" max="1" width="15.1640625" style="94" bestFit="1" customWidth="1"/>
    <col min="2" max="2" width="16" style="94" customWidth="1"/>
    <col min="3" max="10" width="15" style="94" bestFit="1" customWidth="1"/>
    <col min="11" max="12" width="16" style="94" bestFit="1" customWidth="1"/>
    <col min="13" max="22" width="15" style="94" bestFit="1" customWidth="1"/>
    <col min="23" max="59" width="10.83203125" style="94" customWidth="1"/>
    <col min="60" max="16384" width="10.83203125" style="94"/>
  </cols>
  <sheetData>
    <row r="1" spans="1:22" ht="26" customHeight="1">
      <c r="A1" s="131" t="s">
        <v>125</v>
      </c>
      <c r="B1" s="132"/>
      <c r="C1" s="132"/>
      <c r="D1" s="132"/>
      <c r="E1" s="132"/>
      <c r="F1" s="132"/>
      <c r="G1" s="132"/>
      <c r="H1" s="132"/>
      <c r="I1" s="132"/>
      <c r="J1" s="132"/>
    </row>
    <row r="3" spans="1:22" ht="17" customHeight="1" thickBot="1"/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21</v>
      </c>
      <c r="E5" s="63">
        <f>SUM(B16:D16)</f>
        <v>-5242819.3094313275</v>
      </c>
      <c r="F5" s="64">
        <f>SUM(B25:D25)</f>
        <v>-10485638.618862662</v>
      </c>
    </row>
    <row r="6" spans="1:22" ht="19" customHeight="1">
      <c r="B6" s="4"/>
      <c r="D6" s="20" t="s">
        <v>22</v>
      </c>
      <c r="E6" s="65">
        <f>SUM(E16:P16)</f>
        <v>-3225764.0580054</v>
      </c>
      <c r="F6" s="66">
        <f>SUM(E25:P25)</f>
        <v>-9011299.3392480835</v>
      </c>
    </row>
    <row r="7" spans="1:22" ht="21" customHeight="1" thickBot="1">
      <c r="D7" s="21" t="s">
        <v>93</v>
      </c>
      <c r="E7" s="67">
        <f>SUM(Q16:V16)</f>
        <v>-342674.48252056353</v>
      </c>
      <c r="F7" s="68">
        <f>SUM(Q25:V25)</f>
        <v>-1028023.4475616915</v>
      </c>
      <c r="J7" s="32"/>
    </row>
    <row r="8" spans="1:22" ht="20" customHeight="1" thickTop="1" thickBot="1">
      <c r="B8" s="11"/>
      <c r="D8" s="22" t="s">
        <v>6</v>
      </c>
      <c r="E8" s="69">
        <f>SUM(E5:E7)</f>
        <v>-8811257.849957291</v>
      </c>
      <c r="F8" s="70">
        <f>SUM(F5:F7)</f>
        <v>-20524961.405672438</v>
      </c>
    </row>
    <row r="9" spans="1:22" ht="19" customHeight="1">
      <c r="B9" s="4"/>
    </row>
    <row r="11" spans="1:22" ht="26" customHeight="1">
      <c r="A11" s="133" t="s">
        <v>120</v>
      </c>
      <c r="B11" s="132"/>
      <c r="C11" s="132"/>
      <c r="D11" s="132"/>
      <c r="E11" s="132"/>
      <c r="F11" s="132"/>
      <c r="G11" s="132"/>
      <c r="H11" s="132"/>
      <c r="I11" s="132"/>
      <c r="J11" s="132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>
      <c r="B14" s="136" t="s">
        <v>121</v>
      </c>
      <c r="C14" s="123"/>
      <c r="D14" s="123"/>
      <c r="E14" s="123"/>
      <c r="F14" s="123"/>
      <c r="G14" s="123"/>
      <c r="H14" s="123"/>
      <c r="I14" s="123"/>
      <c r="J14" s="124"/>
      <c r="K14" s="136" t="s">
        <v>122</v>
      </c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4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78">
        <f t="shared" ref="B16:V16" si="0">B33-B32</f>
        <v>-1936545.6023265868</v>
      </c>
      <c r="C16" s="78">
        <f t="shared" si="0"/>
        <v>-1457255.068281617</v>
      </c>
      <c r="D16" s="78">
        <f t="shared" si="0"/>
        <v>-1849018.6388231236</v>
      </c>
      <c r="E16" s="78">
        <f t="shared" si="0"/>
        <v>-489416.47622678895</v>
      </c>
      <c r="F16" s="78">
        <f t="shared" si="0"/>
        <v>-497010.22695632186</v>
      </c>
      <c r="G16" s="78">
        <f t="shared" si="0"/>
        <v>-577892.82429174613</v>
      </c>
      <c r="H16" s="78">
        <f t="shared" si="0"/>
        <v>-327585.7481588088</v>
      </c>
      <c r="I16" s="78">
        <f t="shared" si="0"/>
        <v>-329724.7964865258</v>
      </c>
      <c r="J16" s="78">
        <f t="shared" si="0"/>
        <v>-257225.28772212751</v>
      </c>
      <c r="K16" s="78">
        <f t="shared" si="0"/>
        <v>-164062.83895619959</v>
      </c>
      <c r="L16" s="78">
        <f t="shared" si="0"/>
        <v>-167612.84410567489</v>
      </c>
      <c r="M16" s="78">
        <f t="shared" si="0"/>
        <v>-167818.94301421382</v>
      </c>
      <c r="N16" s="78">
        <f t="shared" si="0"/>
        <v>-87920.942523855716</v>
      </c>
      <c r="O16" s="78">
        <f t="shared" si="0"/>
        <v>-74141.110193914734</v>
      </c>
      <c r="P16" s="78">
        <f t="shared" si="0"/>
        <v>-85352.019369222224</v>
      </c>
      <c r="Q16" s="78">
        <f t="shared" si="0"/>
        <v>-55022.324033943936</v>
      </c>
      <c r="R16" s="78">
        <f t="shared" si="0"/>
        <v>-53742.140203737654</v>
      </c>
      <c r="S16" s="78">
        <f t="shared" si="0"/>
        <v>-58331.433074842207</v>
      </c>
      <c r="T16" s="78">
        <f t="shared" si="0"/>
        <v>-64545.637667802162</v>
      </c>
      <c r="U16" s="78">
        <f t="shared" si="0"/>
        <v>-58836.023613060825</v>
      </c>
      <c r="V16" s="78">
        <f t="shared" si="0"/>
        <v>-52196.923927176744</v>
      </c>
    </row>
    <row r="17" spans="1:22">
      <c r="A17" s="7" t="s">
        <v>110</v>
      </c>
      <c r="B17" s="78">
        <f>SUM($B$16:B16)</f>
        <v>-1936545.6023265868</v>
      </c>
      <c r="C17" s="78">
        <f>SUM($B$16:C16)</f>
        <v>-3393800.6706082039</v>
      </c>
      <c r="D17" s="78">
        <f>SUM($B$16:D16)</f>
        <v>-5242819.3094313275</v>
      </c>
      <c r="E17" s="78">
        <f>SUM($B$16:E16)</f>
        <v>-5732235.7856581165</v>
      </c>
      <c r="F17" s="78">
        <f>SUM($B$16:F16)</f>
        <v>-6229246.0126144383</v>
      </c>
      <c r="G17" s="78">
        <f>SUM($B$16:G16)</f>
        <v>-6807138.8369061844</v>
      </c>
      <c r="H17" s="78">
        <f>SUM($B$16:H16)</f>
        <v>-7134724.5850649932</v>
      </c>
      <c r="I17" s="78">
        <f>SUM($B$16:I16)</f>
        <v>-7464449.381551519</v>
      </c>
      <c r="J17" s="78">
        <f>SUM($B$16:J16)</f>
        <v>-7721674.6692736465</v>
      </c>
      <c r="K17" s="78">
        <f>SUM($B$16:K16)</f>
        <v>-7885737.5082298461</v>
      </c>
      <c r="L17" s="78">
        <f>SUM($B$16:L16)</f>
        <v>-8053350.352335521</v>
      </c>
      <c r="M17" s="78">
        <f>SUM($B$16:M16)</f>
        <v>-8221169.2953497348</v>
      </c>
      <c r="N17" s="78">
        <f>SUM($B$16:N16)</f>
        <v>-8309090.2378735906</v>
      </c>
      <c r="O17" s="78">
        <f>SUM($B$16:O16)</f>
        <v>-8383231.3480675053</v>
      </c>
      <c r="P17" s="78">
        <f>SUM($B$16:P16)</f>
        <v>-8468583.3674367275</v>
      </c>
      <c r="Q17" s="78">
        <f>SUM($B$16:Q16)</f>
        <v>-8523605.6914706714</v>
      </c>
      <c r="R17" s="78">
        <f>SUM($B$16:R16)</f>
        <v>-8577347.8316744082</v>
      </c>
      <c r="S17" s="78">
        <f>SUM($B$16:S16)</f>
        <v>-8635679.2647492513</v>
      </c>
      <c r="T17" s="78">
        <f>SUM($B$16:T16)</f>
        <v>-8700224.9024170525</v>
      </c>
      <c r="U17" s="78">
        <f>SUM($B$16:U16)</f>
        <v>-8759060.9260301143</v>
      </c>
      <c r="V17" s="78">
        <f>SUM($B$16:V16)</f>
        <v>-8811257.849957291</v>
      </c>
    </row>
    <row r="18" spans="1:22">
      <c r="A18" s="7"/>
      <c r="B18" s="73"/>
      <c r="C18" s="73"/>
      <c r="D18" s="73"/>
      <c r="E18" s="73"/>
      <c r="F18" s="73"/>
      <c r="G18" s="73"/>
      <c r="H18" s="73"/>
      <c r="I18" s="73"/>
      <c r="J18" s="73"/>
    </row>
    <row r="19" spans="1:22">
      <c r="A19" s="7"/>
      <c r="B19" s="73"/>
      <c r="C19" s="73"/>
      <c r="D19" s="73"/>
      <c r="E19" s="73"/>
      <c r="F19" s="73"/>
      <c r="G19" s="73"/>
      <c r="H19" s="73"/>
      <c r="I19" s="73"/>
      <c r="J19" s="73"/>
    </row>
    <row r="20" spans="1:22" ht="26" customHeight="1">
      <c r="A20" s="133" t="s">
        <v>123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>
      <c r="B23" s="136" t="s">
        <v>121</v>
      </c>
      <c r="C23" s="123"/>
      <c r="D23" s="123"/>
      <c r="E23" s="123"/>
      <c r="F23" s="123"/>
      <c r="G23" s="123"/>
      <c r="H23" s="123"/>
      <c r="I23" s="123"/>
      <c r="J23" s="124"/>
      <c r="K23" s="136" t="s">
        <v>122</v>
      </c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4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78">
        <f t="shared" ref="B25:V25" si="1">B34-B32</f>
        <v>-3873091.2046531755</v>
      </c>
      <c r="C25" s="78">
        <f t="shared" si="1"/>
        <v>-2914510.1365632378</v>
      </c>
      <c r="D25" s="78">
        <f t="shared" si="1"/>
        <v>-3698037.2776462492</v>
      </c>
      <c r="E25" s="78">
        <f t="shared" si="1"/>
        <v>-1468249.4286803706</v>
      </c>
      <c r="F25" s="78">
        <f t="shared" si="1"/>
        <v>-1491030.6808689623</v>
      </c>
      <c r="G25" s="78">
        <f t="shared" si="1"/>
        <v>-1733678.4728752398</v>
      </c>
      <c r="H25" s="78">
        <f t="shared" si="1"/>
        <v>-982757.24447642639</v>
      </c>
      <c r="I25" s="78">
        <f t="shared" si="1"/>
        <v>-989174.38945957646</v>
      </c>
      <c r="J25" s="78">
        <f t="shared" si="1"/>
        <v>-771675.8631663816</v>
      </c>
      <c r="K25" s="78">
        <f t="shared" si="1"/>
        <v>-273438.06492699869</v>
      </c>
      <c r="L25" s="78">
        <f t="shared" si="1"/>
        <v>-279354.7401761245</v>
      </c>
      <c r="M25" s="78">
        <f t="shared" si="1"/>
        <v>-279698.2383570224</v>
      </c>
      <c r="N25" s="78">
        <f t="shared" si="1"/>
        <v>-263762.82757156901</v>
      </c>
      <c r="O25" s="78">
        <f t="shared" si="1"/>
        <v>-222423.3305817442</v>
      </c>
      <c r="P25" s="78">
        <f t="shared" si="1"/>
        <v>-256056.05810766667</v>
      </c>
      <c r="Q25" s="78">
        <f t="shared" si="1"/>
        <v>-165066.97210183088</v>
      </c>
      <c r="R25" s="78">
        <f t="shared" si="1"/>
        <v>-161226.42061121389</v>
      </c>
      <c r="S25" s="78">
        <f t="shared" si="1"/>
        <v>-174994.29922452569</v>
      </c>
      <c r="T25" s="78">
        <f t="shared" si="1"/>
        <v>-193636.91300340649</v>
      </c>
      <c r="U25" s="78">
        <f t="shared" si="1"/>
        <v>-176508.07083918247</v>
      </c>
      <c r="V25" s="78">
        <f t="shared" si="1"/>
        <v>-156590.77178153209</v>
      </c>
    </row>
    <row r="26" spans="1:22">
      <c r="A26" s="7" t="s">
        <v>110</v>
      </c>
      <c r="B26" s="78">
        <f>SUM($B$25:B25)</f>
        <v>-3873091.2046531755</v>
      </c>
      <c r="C26" s="78">
        <f>SUM($B$25:C25)</f>
        <v>-6787601.3412164133</v>
      </c>
      <c r="D26" s="78">
        <f>SUM($B$25:D25)</f>
        <v>-10485638.618862662</v>
      </c>
      <c r="E26" s="78">
        <f>SUM($B$25:E25)</f>
        <v>-11953888.047543034</v>
      </c>
      <c r="F26" s="78">
        <f>SUM($B$25:F25)</f>
        <v>-13444918.728411997</v>
      </c>
      <c r="G26" s="78">
        <f>SUM($B$25:G25)</f>
        <v>-15178597.201287236</v>
      </c>
      <c r="H26" s="78">
        <f>SUM($B$25:H25)</f>
        <v>-16161354.445763662</v>
      </c>
      <c r="I26" s="78">
        <f>SUM($B$25:I25)</f>
        <v>-17150528.835223239</v>
      </c>
      <c r="J26" s="78">
        <f>SUM($B$25:J25)</f>
        <v>-17922204.69838962</v>
      </c>
      <c r="K26" s="78">
        <f>SUM($B$25:K25)</f>
        <v>-18195642.763316616</v>
      </c>
      <c r="L26" s="78">
        <f>SUM($B$25:L25)</f>
        <v>-18474997.503492743</v>
      </c>
      <c r="M26" s="78">
        <f>SUM($B$25:M25)</f>
        <v>-18754695.741849765</v>
      </c>
      <c r="N26" s="78">
        <f>SUM($B$25:N25)</f>
        <v>-19018458.569421336</v>
      </c>
      <c r="O26" s="78">
        <f>SUM($B$25:O25)</f>
        <v>-19240881.900003079</v>
      </c>
      <c r="P26" s="78">
        <f>SUM($B$25:P25)</f>
        <v>-19496937.958110746</v>
      </c>
      <c r="Q26" s="78">
        <f>SUM($B$25:Q25)</f>
        <v>-19662004.930212576</v>
      </c>
      <c r="R26" s="78">
        <f>SUM($B$25:R25)</f>
        <v>-19823231.35082379</v>
      </c>
      <c r="S26" s="78">
        <f>SUM($B$25:S25)</f>
        <v>-19998225.650048316</v>
      </c>
      <c r="T26" s="78">
        <f>SUM($B$25:T25)</f>
        <v>-20191862.563051723</v>
      </c>
      <c r="U26" s="78">
        <f>SUM($B$25:U25)</f>
        <v>-20368370.633890904</v>
      </c>
      <c r="V26" s="78">
        <f>SUM($B$25:V25)</f>
        <v>-20524961.405672438</v>
      </c>
    </row>
    <row r="30" spans="1:22" ht="26" customHeight="1">
      <c r="A30" s="137" t="s">
        <v>112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14" t="s">
        <v>113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114" t="s">
        <v>114</v>
      </c>
      <c r="B32" s="111">
        <v>9682728.0116329379</v>
      </c>
      <c r="C32" s="111">
        <v>7286275.3414080935</v>
      </c>
      <c r="D32" s="111">
        <v>9245093.194115622</v>
      </c>
      <c r="E32" s="111">
        <v>4894164.7622679016</v>
      </c>
      <c r="F32" s="111">
        <v>4970102.2695632074</v>
      </c>
      <c r="G32" s="111">
        <v>5778928.2429174669</v>
      </c>
      <c r="H32" s="111">
        <v>6551714.9631761741</v>
      </c>
      <c r="I32" s="111">
        <v>6594495.9297305094</v>
      </c>
      <c r="J32" s="111">
        <v>5144505.7544425409</v>
      </c>
      <c r="K32" s="111">
        <v>5468761.2985399961</v>
      </c>
      <c r="L32" s="111">
        <v>5587094.8035224881</v>
      </c>
      <c r="M32" s="111">
        <v>5593964.767140449</v>
      </c>
      <c r="N32" s="111">
        <v>8792094.2523855958</v>
      </c>
      <c r="O32" s="111">
        <v>7414111.0193914576</v>
      </c>
      <c r="P32" s="111">
        <v>8535201.9369222187</v>
      </c>
      <c r="Q32" s="111">
        <v>5502232.4033943517</v>
      </c>
      <c r="R32" s="111">
        <v>5374214.0203737812</v>
      </c>
      <c r="S32" s="111">
        <v>5833143.307484176</v>
      </c>
      <c r="T32" s="111">
        <v>6454563.7667802162</v>
      </c>
      <c r="U32" s="111">
        <v>5883602.3613060853</v>
      </c>
      <c r="V32" s="111">
        <v>5219692.3927177805</v>
      </c>
    </row>
    <row r="33" spans="1:22">
      <c r="A33" s="114" t="s">
        <v>115</v>
      </c>
      <c r="B33" s="111">
        <v>7746182.4093063511</v>
      </c>
      <c r="C33" s="111">
        <v>5829020.2731264764</v>
      </c>
      <c r="D33" s="111">
        <v>7396074.5552924983</v>
      </c>
      <c r="E33" s="111">
        <v>4404748.2860411126</v>
      </c>
      <c r="F33" s="111">
        <v>4473092.0426068855</v>
      </c>
      <c r="G33" s="111">
        <v>5201035.4186257208</v>
      </c>
      <c r="H33" s="111">
        <v>6224129.2150173653</v>
      </c>
      <c r="I33" s="111">
        <v>6264771.1332439836</v>
      </c>
      <c r="J33" s="111">
        <v>4887280.4667204134</v>
      </c>
      <c r="K33" s="111">
        <v>5304698.4595837966</v>
      </c>
      <c r="L33" s="111">
        <v>5419481.9594168132</v>
      </c>
      <c r="M33" s="111">
        <v>5426145.8241262352</v>
      </c>
      <c r="N33" s="111">
        <v>8704173.3098617401</v>
      </c>
      <c r="O33" s="111">
        <v>7339969.9091975428</v>
      </c>
      <c r="P33" s="111">
        <v>8449849.9175529964</v>
      </c>
      <c r="Q33" s="111">
        <v>5447210.0793604078</v>
      </c>
      <c r="R33" s="111">
        <v>5320471.8801700436</v>
      </c>
      <c r="S33" s="111">
        <v>5774811.8744093338</v>
      </c>
      <c r="T33" s="111">
        <v>6390018.1291124141</v>
      </c>
      <c r="U33" s="111">
        <v>5824766.3376930244</v>
      </c>
      <c r="V33" s="111">
        <v>5167495.4687906038</v>
      </c>
    </row>
    <row r="34" spans="1:22">
      <c r="A34" s="113" t="s">
        <v>116</v>
      </c>
      <c r="B34" s="111">
        <v>5809636.8069797624</v>
      </c>
      <c r="C34" s="111">
        <v>4371765.2048448557</v>
      </c>
      <c r="D34" s="111">
        <v>5547055.9164693728</v>
      </c>
      <c r="E34" s="111">
        <v>3425915.333587531</v>
      </c>
      <c r="F34" s="111">
        <v>3479071.5886942451</v>
      </c>
      <c r="G34" s="111">
        <v>4045249.7700422271</v>
      </c>
      <c r="H34" s="111">
        <v>5568957.7186997477</v>
      </c>
      <c r="I34" s="111">
        <v>5605321.540270933</v>
      </c>
      <c r="J34" s="111">
        <v>4372829.8912761593</v>
      </c>
      <c r="K34" s="111">
        <v>5195323.2336129975</v>
      </c>
      <c r="L34" s="111">
        <v>5307740.0633463636</v>
      </c>
      <c r="M34" s="111">
        <v>5314266.5287834266</v>
      </c>
      <c r="N34" s="111">
        <v>8528331.4248140268</v>
      </c>
      <c r="O34" s="111">
        <v>7191687.6888097133</v>
      </c>
      <c r="P34" s="111">
        <v>8279145.878814552</v>
      </c>
      <c r="Q34" s="111">
        <v>5337165.4312925208</v>
      </c>
      <c r="R34" s="111">
        <v>5212987.5997625673</v>
      </c>
      <c r="S34" s="111">
        <v>5658149.0082596503</v>
      </c>
      <c r="T34" s="111">
        <v>6260926.8537768098</v>
      </c>
      <c r="U34" s="111">
        <v>5707094.2904669028</v>
      </c>
      <c r="V34" s="111">
        <v>5063101.6209362485</v>
      </c>
    </row>
    <row r="35" spans="1:22">
      <c r="A35" s="113" t="s">
        <v>117</v>
      </c>
      <c r="B35" s="111">
        <v>6290857</v>
      </c>
      <c r="C35" s="111">
        <v>4592305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25CEF7"/>
  </sheetPr>
  <dimension ref="A1:V37"/>
  <sheetViews>
    <sheetView topLeftCell="A11" workbookViewId="0">
      <selection activeCell="F43" sqref="F43"/>
    </sheetView>
  </sheetViews>
  <sheetFormatPr baseColWidth="10" defaultRowHeight="16"/>
  <cols>
    <col min="1" max="1" width="15.1640625" style="94" bestFit="1" customWidth="1"/>
    <col min="2" max="4" width="14" style="94" bestFit="1" customWidth="1"/>
    <col min="5" max="6" width="14.6640625" style="94" bestFit="1" customWidth="1"/>
    <col min="7" max="22" width="14" style="94" bestFit="1" customWidth="1"/>
    <col min="23" max="59" width="10.83203125" style="94" customWidth="1"/>
    <col min="60" max="16384" width="10.83203125" style="94"/>
  </cols>
  <sheetData>
    <row r="1" spans="1:22" ht="26" customHeight="1">
      <c r="A1" s="131" t="s">
        <v>126</v>
      </c>
      <c r="B1" s="132"/>
      <c r="C1" s="132"/>
      <c r="D1" s="132"/>
      <c r="E1" s="132"/>
      <c r="F1" s="132"/>
      <c r="G1" s="132"/>
      <c r="H1" s="132"/>
      <c r="I1" s="132"/>
      <c r="J1" s="132"/>
    </row>
    <row r="3" spans="1:22" ht="19" customHeight="1" thickBot="1"/>
    <row r="4" spans="1:22" ht="21" customHeight="1" thickBot="1">
      <c r="D4" s="18"/>
      <c r="E4" s="23" t="s">
        <v>3</v>
      </c>
      <c r="F4" s="24" t="s">
        <v>4</v>
      </c>
    </row>
    <row r="5" spans="1:22" ht="20" customHeight="1">
      <c r="D5" s="19" t="s">
        <v>21</v>
      </c>
      <c r="E5" s="63">
        <f>SUM(B16:D16)</f>
        <v>-8011539.20442273</v>
      </c>
      <c r="F5" s="64">
        <f>SUM(B25:D25)</f>
        <v>-13352565.340704547</v>
      </c>
    </row>
    <row r="6" spans="1:22" ht="20" customHeight="1">
      <c r="D6" s="20" t="s">
        <v>22</v>
      </c>
      <c r="E6" s="65">
        <f>SUM(E16:P16)</f>
        <v>-9066247.2580230124</v>
      </c>
      <c r="F6" s="66">
        <f>SUM(E25:P25)</f>
        <v>-15429914.805213079</v>
      </c>
    </row>
    <row r="7" spans="1:22" ht="19" customHeight="1" thickBot="1">
      <c r="D7" s="21" t="s">
        <v>93</v>
      </c>
      <c r="E7" s="67">
        <f>SUM(Q16:V16)</f>
        <v>-2666331.8585042292</v>
      </c>
      <c r="F7" s="68">
        <f>SUM(Q25:V25)</f>
        <v>-2666331.8585042292</v>
      </c>
    </row>
    <row r="8" spans="1:22" ht="19" customHeight="1" thickTop="1" thickBot="1">
      <c r="D8" s="22" t="s">
        <v>6</v>
      </c>
      <c r="E8" s="69">
        <f>SUM(E5:E7)</f>
        <v>-19744118.320949972</v>
      </c>
      <c r="F8" s="70">
        <f>SUM(F5:F7)</f>
        <v>-31448812.004421853</v>
      </c>
    </row>
    <row r="9" spans="1:22" ht="20" customHeight="1">
      <c r="D9" s="17"/>
    </row>
    <row r="10" spans="1:22" ht="17" customHeight="1"/>
    <row r="11" spans="1:22" ht="26" customHeight="1">
      <c r="A11" s="133" t="s">
        <v>120</v>
      </c>
      <c r="B11" s="132"/>
      <c r="C11" s="132"/>
      <c r="D11" s="132"/>
      <c r="E11" s="132"/>
      <c r="F11" s="132"/>
      <c r="G11" s="132"/>
      <c r="H11" s="132"/>
      <c r="I11" s="132"/>
      <c r="J11" s="132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 ht="17" customHeight="1">
      <c r="B14" s="136" t="s">
        <v>121</v>
      </c>
      <c r="C14" s="123"/>
      <c r="D14" s="123"/>
      <c r="E14" s="123"/>
      <c r="F14" s="123"/>
      <c r="G14" s="123"/>
      <c r="H14" s="123"/>
      <c r="I14" s="123"/>
      <c r="J14" s="124"/>
      <c r="K14" s="136" t="s">
        <v>122</v>
      </c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4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78">
        <f>'Parking Scenario Analysis'!B33-'Parking Scenario Analysis'!B32</f>
        <v>-2526811.7992094755</v>
      </c>
      <c r="C16" s="78">
        <f>'Parking Scenario Analysis'!C33-'Parking Scenario Analysis'!C32</f>
        <v>-2647362.4847820075</v>
      </c>
      <c r="D16" s="78">
        <f>'Parking Scenario Analysis'!D33-'Parking Scenario Analysis'!D32</f>
        <v>-2837364.920431247</v>
      </c>
      <c r="E16" s="78">
        <f>'Parking Scenario Analysis'!E33-'Parking Scenario Analysis'!E32</f>
        <v>-1283809.9971180558</v>
      </c>
      <c r="F16" s="78">
        <f>'Parking Scenario Analysis'!F33-'Parking Scenario Analysis'!F32</f>
        <v>-1242522.4750352949</v>
      </c>
      <c r="G16" s="78">
        <f>'Parking Scenario Analysis'!G33-'Parking Scenario Analysis'!G32</f>
        <v>-1263811.0441079549</v>
      </c>
      <c r="H16" s="78">
        <f>'Parking Scenario Analysis'!H33-'Parking Scenario Analysis'!H32</f>
        <v>-882652.61544173863</v>
      </c>
      <c r="I16" s="78">
        <f>'Parking Scenario Analysis'!I33-'Parking Scenario Analysis'!I32</f>
        <v>-896350.72728820797</v>
      </c>
      <c r="J16" s="78">
        <f>'Parking Scenario Analysis'!J33-'Parking Scenario Analysis'!J32</f>
        <v>-867102.88496767078</v>
      </c>
      <c r="K16" s="78">
        <f>'Parking Scenario Analysis'!K33-'Parking Scenario Analysis'!K32</f>
        <v>-423827.01789228339</v>
      </c>
      <c r="L16" s="78">
        <f>'Parking Scenario Analysis'!L33-'Parking Scenario Analysis'!L32</f>
        <v>-406125.60340845305</v>
      </c>
      <c r="M16" s="78">
        <f>'Parking Scenario Analysis'!M33-'Parking Scenario Analysis'!M32</f>
        <v>-420518.29577921703</v>
      </c>
      <c r="N16" s="78">
        <f>'Parking Scenario Analysis'!N33-'Parking Scenario Analysis'!N32</f>
        <v>-443544.35331889801</v>
      </c>
      <c r="O16" s="78">
        <f>'Parking Scenario Analysis'!O33-'Parking Scenario Analysis'!O32</f>
        <v>-466031.54654241912</v>
      </c>
      <c r="P16" s="78">
        <f>'Parking Scenario Analysis'!P33-'Parking Scenario Analysis'!P32</f>
        <v>-469950.69712281972</v>
      </c>
      <c r="Q16" s="78">
        <f>'Parking Scenario Analysis'!Q33-'Parking Scenario Analysis'!Q32</f>
        <v>-440810.39506908227</v>
      </c>
      <c r="R16" s="78">
        <f>'Parking Scenario Analysis'!R33-'Parking Scenario Analysis'!R32</f>
        <v>-427228.60275182314</v>
      </c>
      <c r="S16" s="78">
        <f>'Parking Scenario Analysis'!S33-'Parking Scenario Analysis'!S32</f>
        <v>-441630.25045127422</v>
      </c>
      <c r="T16" s="78">
        <f>'Parking Scenario Analysis'!T33-'Parking Scenario Analysis'!T32</f>
        <v>-449121.06162204593</v>
      </c>
      <c r="U16" s="78">
        <f>'Parking Scenario Analysis'!U33-'Parking Scenario Analysis'!U32</f>
        <v>-464537.77972029895</v>
      </c>
      <c r="V16" s="78">
        <f>'Parking Scenario Analysis'!V33-'Parking Scenario Analysis'!V32</f>
        <v>-443003.76888970472</v>
      </c>
    </row>
    <row r="17" spans="1:22">
      <c r="A17" s="7" t="s">
        <v>110</v>
      </c>
      <c r="B17" s="78">
        <f>SUM($B$16:B16)</f>
        <v>-2526811.7992094755</v>
      </c>
      <c r="C17" s="78">
        <f>SUM($B$16:C16)</f>
        <v>-5174174.283991483</v>
      </c>
      <c r="D17" s="78">
        <f>SUM($B$16:D16)</f>
        <v>-8011539.20442273</v>
      </c>
      <c r="E17" s="78">
        <f>SUM($B$16:E16)</f>
        <v>-9295349.2015407868</v>
      </c>
      <c r="F17" s="78">
        <f>SUM($B$16:F16)</f>
        <v>-10537871.676576082</v>
      </c>
      <c r="G17" s="78">
        <f>SUM($B$16:G16)</f>
        <v>-11801682.720684037</v>
      </c>
      <c r="H17" s="78">
        <f>SUM($B$16:H16)</f>
        <v>-12684335.336125776</v>
      </c>
      <c r="I17" s="78">
        <f>SUM($B$16:I16)</f>
        <v>-13580686.063413985</v>
      </c>
      <c r="J17" s="78">
        <f>SUM($B$16:J16)</f>
        <v>-14447788.948381655</v>
      </c>
      <c r="K17" s="78">
        <f>SUM($B$16:K16)</f>
        <v>-14871615.966273937</v>
      </c>
      <c r="L17" s="78">
        <f>SUM($B$16:L16)</f>
        <v>-15277741.569682389</v>
      </c>
      <c r="M17" s="78">
        <f>SUM($B$16:M16)</f>
        <v>-15698259.865461607</v>
      </c>
      <c r="N17" s="78">
        <f>SUM($B$16:N16)</f>
        <v>-16141804.218780505</v>
      </c>
      <c r="O17" s="78">
        <f>SUM($B$16:O16)</f>
        <v>-16607835.765322924</v>
      </c>
      <c r="P17" s="78">
        <f>SUM($B$16:P16)</f>
        <v>-17077786.462445743</v>
      </c>
      <c r="Q17" s="78">
        <f>SUM($B$16:Q16)</f>
        <v>-17518596.857514825</v>
      </c>
      <c r="R17" s="78">
        <f>SUM($B$16:R16)</f>
        <v>-17945825.46026665</v>
      </c>
      <c r="S17" s="78">
        <f>SUM($B$16:S16)</f>
        <v>-18387455.710717924</v>
      </c>
      <c r="T17" s="78">
        <f>SUM($B$16:T16)</f>
        <v>-18836576.77233997</v>
      </c>
      <c r="U17" s="78">
        <f>SUM($B$16:U16)</f>
        <v>-19301114.552060269</v>
      </c>
      <c r="V17" s="78">
        <f>SUM($B$16:V16)</f>
        <v>-19744118.320949972</v>
      </c>
    </row>
    <row r="18" spans="1:22">
      <c r="A18" s="7"/>
      <c r="B18" s="73"/>
      <c r="C18" s="73"/>
      <c r="D18" s="73"/>
      <c r="E18" s="73"/>
      <c r="F18" s="73"/>
      <c r="G18" s="73"/>
      <c r="H18" s="73"/>
      <c r="I18" s="73"/>
      <c r="J18" s="73"/>
    </row>
    <row r="19" spans="1:22" ht="17" customHeight="1">
      <c r="A19" s="7"/>
      <c r="B19" s="73"/>
      <c r="C19" s="73"/>
      <c r="D19" s="73"/>
      <c r="E19" s="73"/>
      <c r="F19" s="73"/>
      <c r="G19" s="73"/>
      <c r="H19" s="73"/>
      <c r="I19" s="73"/>
      <c r="J19" s="73"/>
    </row>
    <row r="20" spans="1:22" ht="26" customHeight="1">
      <c r="A20" s="133" t="s">
        <v>123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 ht="17" customHeight="1">
      <c r="B23" s="136" t="s">
        <v>121</v>
      </c>
      <c r="C23" s="123"/>
      <c r="D23" s="123"/>
      <c r="E23" s="123"/>
      <c r="F23" s="123"/>
      <c r="G23" s="123"/>
      <c r="H23" s="123"/>
      <c r="I23" s="123"/>
      <c r="J23" s="124"/>
      <c r="K23" s="136" t="s">
        <v>122</v>
      </c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4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78">
        <f t="shared" ref="B25:V25" si="0">B34-B32</f>
        <v>-4211352.998682458</v>
      </c>
      <c r="C25" s="78">
        <f t="shared" si="0"/>
        <v>-4412270.8079700116</v>
      </c>
      <c r="D25" s="78">
        <f t="shared" si="0"/>
        <v>-4728941.5340520777</v>
      </c>
      <c r="E25" s="78">
        <f t="shared" si="0"/>
        <v>-2567619.9942361116</v>
      </c>
      <c r="F25" s="78">
        <f t="shared" si="0"/>
        <v>-2485044.9500705888</v>
      </c>
      <c r="G25" s="78">
        <f t="shared" si="0"/>
        <v>-2527622.0882159099</v>
      </c>
      <c r="H25" s="78">
        <f t="shared" si="0"/>
        <v>-1323978.9231626084</v>
      </c>
      <c r="I25" s="78">
        <f t="shared" si="0"/>
        <v>-1344526.0909323134</v>
      </c>
      <c r="J25" s="78">
        <f t="shared" si="0"/>
        <v>-1300654.3274515057</v>
      </c>
      <c r="K25" s="78">
        <f t="shared" si="0"/>
        <v>-847654.03578456584</v>
      </c>
      <c r="L25" s="78">
        <f t="shared" si="0"/>
        <v>-812251.20681690611</v>
      </c>
      <c r="M25" s="78">
        <f t="shared" si="0"/>
        <v>-841036.59155843314</v>
      </c>
      <c r="N25" s="78">
        <f t="shared" si="0"/>
        <v>-443544.35331889801</v>
      </c>
      <c r="O25" s="78">
        <f t="shared" si="0"/>
        <v>-466031.54654241912</v>
      </c>
      <c r="P25" s="78">
        <f t="shared" si="0"/>
        <v>-469950.69712281972</v>
      </c>
      <c r="Q25" s="78">
        <f t="shared" si="0"/>
        <v>-440810.39506908227</v>
      </c>
      <c r="R25" s="78">
        <f t="shared" si="0"/>
        <v>-427228.60275182314</v>
      </c>
      <c r="S25" s="78">
        <f t="shared" si="0"/>
        <v>-441630.25045127422</v>
      </c>
      <c r="T25" s="78">
        <f t="shared" si="0"/>
        <v>-449121.06162204593</v>
      </c>
      <c r="U25" s="78">
        <f t="shared" si="0"/>
        <v>-464537.77972029895</v>
      </c>
      <c r="V25" s="78">
        <f t="shared" si="0"/>
        <v>-443003.76888970472</v>
      </c>
    </row>
    <row r="26" spans="1:22">
      <c r="A26" s="7" t="s">
        <v>110</v>
      </c>
      <c r="B26" s="78">
        <f>SUM($B$25:B25)</f>
        <v>-4211352.998682458</v>
      </c>
      <c r="C26" s="78">
        <f>SUM($B$25:C25)</f>
        <v>-8623623.8066524696</v>
      </c>
      <c r="D26" s="78">
        <f>SUM($B$25:D25)</f>
        <v>-13352565.340704547</v>
      </c>
      <c r="E26" s="78">
        <f>SUM($B$25:E25)</f>
        <v>-15920185.334940659</v>
      </c>
      <c r="F26" s="78">
        <f>SUM($B$25:F25)</f>
        <v>-18405230.285011247</v>
      </c>
      <c r="G26" s="78">
        <f>SUM($B$25:G25)</f>
        <v>-20932852.373227157</v>
      </c>
      <c r="H26" s="78">
        <f>SUM($B$25:H25)</f>
        <v>-22256831.296389766</v>
      </c>
      <c r="I26" s="78">
        <f>SUM($B$25:I25)</f>
        <v>-23601357.387322079</v>
      </c>
      <c r="J26" s="78">
        <f>SUM($B$25:J25)</f>
        <v>-24902011.714773584</v>
      </c>
      <c r="K26" s="78">
        <f>SUM($B$25:K25)</f>
        <v>-25749665.750558149</v>
      </c>
      <c r="L26" s="78">
        <f>SUM($B$25:L25)</f>
        <v>-26561916.957375057</v>
      </c>
      <c r="M26" s="78">
        <f>SUM($B$25:M25)</f>
        <v>-27402953.548933491</v>
      </c>
      <c r="N26" s="78">
        <f>SUM($B$25:N25)</f>
        <v>-27846497.902252391</v>
      </c>
      <c r="O26" s="78">
        <f>SUM($B$25:O25)</f>
        <v>-28312529.448794812</v>
      </c>
      <c r="P26" s="78">
        <f>SUM($B$25:P25)</f>
        <v>-28782480.145917632</v>
      </c>
      <c r="Q26" s="78">
        <f>SUM($B$25:Q25)</f>
        <v>-29223290.540986713</v>
      </c>
      <c r="R26" s="78">
        <f>SUM($B$25:R25)</f>
        <v>-29650519.143738538</v>
      </c>
      <c r="S26" s="78">
        <f>SUM($B$25:S25)</f>
        <v>-30092149.394189812</v>
      </c>
      <c r="T26" s="78">
        <f>SUM($B$25:T25)</f>
        <v>-30541270.455811858</v>
      </c>
      <c r="U26" s="78">
        <f>SUM($B$25:U25)</f>
        <v>-31005808.235532157</v>
      </c>
      <c r="V26" s="78">
        <f>SUM($B$25:V25)</f>
        <v>-31448812.00442186</v>
      </c>
    </row>
    <row r="30" spans="1:22" ht="26" customHeight="1">
      <c r="A30" s="137" t="s">
        <v>112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14" t="s">
        <v>113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114" t="s">
        <v>114</v>
      </c>
      <c r="B32" s="111">
        <v>8422705.9973649159</v>
      </c>
      <c r="C32" s="111">
        <v>8824541.6159400232</v>
      </c>
      <c r="D32" s="111">
        <v>9457883.0681041554</v>
      </c>
      <c r="E32" s="111">
        <v>8558733.3141203709</v>
      </c>
      <c r="F32" s="111">
        <v>8283483.1669019619</v>
      </c>
      <c r="G32" s="111">
        <v>8425406.9607196972</v>
      </c>
      <c r="H32" s="111">
        <v>8826526.1544173863</v>
      </c>
      <c r="I32" s="111">
        <v>8963507.2728820853</v>
      </c>
      <c r="J32" s="111">
        <v>8671028.8496767059</v>
      </c>
      <c r="K32" s="111">
        <v>8476540.3578456603</v>
      </c>
      <c r="L32" s="111">
        <v>8122512.0681690592</v>
      </c>
      <c r="M32" s="111">
        <v>8410365.9155843332</v>
      </c>
      <c r="N32" s="111">
        <v>8870887.0663779564</v>
      </c>
      <c r="O32" s="111">
        <v>9320630.9308483843</v>
      </c>
      <c r="P32" s="111">
        <v>9399013.9424564019</v>
      </c>
      <c r="Q32" s="111">
        <v>8816207.9013816342</v>
      </c>
      <c r="R32" s="111">
        <v>8544572.0550364554</v>
      </c>
      <c r="S32" s="111">
        <v>8832605.0090254843</v>
      </c>
      <c r="T32" s="111">
        <v>8982421.2324409187</v>
      </c>
      <c r="U32" s="111">
        <v>9290755.5944059845</v>
      </c>
      <c r="V32" s="111">
        <v>8860075.3777940981</v>
      </c>
    </row>
    <row r="33" spans="1:22">
      <c r="A33" s="114" t="s">
        <v>115</v>
      </c>
      <c r="B33" s="111">
        <v>5895894.1981554404</v>
      </c>
      <c r="C33" s="111">
        <v>6177179.1311580157</v>
      </c>
      <c r="D33" s="111">
        <v>6620518.1476729084</v>
      </c>
      <c r="E33" s="111">
        <v>7274923.3170023151</v>
      </c>
      <c r="F33" s="111">
        <v>7040960.691866667</v>
      </c>
      <c r="G33" s="111">
        <v>7161595.9166117422</v>
      </c>
      <c r="H33" s="111">
        <v>7943873.5389756477</v>
      </c>
      <c r="I33" s="111">
        <v>8067156.5455938773</v>
      </c>
      <c r="J33" s="111">
        <v>7803925.9647090351</v>
      </c>
      <c r="K33" s="111">
        <v>8052713.3399533769</v>
      </c>
      <c r="L33" s="111">
        <v>7716386.4647606062</v>
      </c>
      <c r="M33" s="111">
        <v>7989847.6198051162</v>
      </c>
      <c r="N33" s="111">
        <v>8427342.7130590584</v>
      </c>
      <c r="O33" s="111">
        <v>8854599.3843059652</v>
      </c>
      <c r="P33" s="111">
        <v>8929063.2453335822</v>
      </c>
      <c r="Q33" s="111">
        <v>8375397.5063125519</v>
      </c>
      <c r="R33" s="111">
        <v>8117343.4522846323</v>
      </c>
      <c r="S33" s="111">
        <v>8390974.7585742101</v>
      </c>
      <c r="T33" s="111">
        <v>8533300.1708188727</v>
      </c>
      <c r="U33" s="111">
        <v>8826217.8146856856</v>
      </c>
      <c r="V33" s="111">
        <v>8417071.6089043934</v>
      </c>
    </row>
    <row r="34" spans="1:22">
      <c r="A34" s="113" t="s">
        <v>116</v>
      </c>
      <c r="B34" s="111">
        <v>4211352.998682458</v>
      </c>
      <c r="C34" s="111">
        <v>4412270.8079700116</v>
      </c>
      <c r="D34" s="111">
        <v>4728941.5340520777</v>
      </c>
      <c r="E34" s="111">
        <v>5991113.3198842593</v>
      </c>
      <c r="F34" s="111">
        <v>5798438.2168313731</v>
      </c>
      <c r="G34" s="111">
        <v>5897784.8725037873</v>
      </c>
      <c r="H34" s="111">
        <v>7502547.2312547779</v>
      </c>
      <c r="I34" s="111">
        <v>7618981.1819497719</v>
      </c>
      <c r="J34" s="111">
        <v>7370374.5222252002</v>
      </c>
      <c r="K34" s="111">
        <v>7628886.3220610945</v>
      </c>
      <c r="L34" s="111">
        <v>7310260.8613521531</v>
      </c>
      <c r="M34" s="111">
        <v>7569329.3240259001</v>
      </c>
      <c r="N34" s="111">
        <v>8427342.7130590584</v>
      </c>
      <c r="O34" s="111">
        <v>8854599.3843059652</v>
      </c>
      <c r="P34" s="111">
        <v>8929063.2453335822</v>
      </c>
      <c r="Q34" s="111">
        <v>8375397.5063125519</v>
      </c>
      <c r="R34" s="111">
        <v>8117343.4522846323</v>
      </c>
      <c r="S34" s="111">
        <v>8390974.7585742101</v>
      </c>
      <c r="T34" s="111">
        <v>8533300.1708188727</v>
      </c>
      <c r="U34" s="111">
        <v>8826217.8146856856</v>
      </c>
      <c r="V34" s="111">
        <v>8417071.6089043934</v>
      </c>
    </row>
    <row r="35" spans="1:22">
      <c r="A35" s="113" t="s">
        <v>117</v>
      </c>
      <c r="B35" s="111">
        <v>4449664</v>
      </c>
      <c r="C35" s="111">
        <v>1943079</v>
      </c>
    </row>
    <row r="37" spans="1:22" ht="26" customHeight="1"/>
  </sheetData>
  <mergeCells count="8">
    <mergeCell ref="A1:J1"/>
    <mergeCell ref="A11:J11"/>
    <mergeCell ref="A20:J20"/>
    <mergeCell ref="A30:J30"/>
    <mergeCell ref="B14:J14"/>
    <mergeCell ref="K14:V14"/>
    <mergeCell ref="K23:V23"/>
    <mergeCell ref="B23:J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Formatted Summary</vt:lpstr>
      <vt:lpstr>Summary</vt:lpstr>
      <vt:lpstr>Assumptions</vt:lpstr>
      <vt:lpstr>Wage Scenario Analysis</vt:lpstr>
      <vt:lpstr>Sales Scenario Analysis</vt:lpstr>
      <vt:lpstr>RTT Scenario Analysis</vt:lpstr>
      <vt:lpstr>BIRT Scenario Analysis</vt:lpstr>
      <vt:lpstr>Soda Scenario Analysis</vt:lpstr>
      <vt:lpstr>Parking Scenario Analysis</vt:lpstr>
      <vt:lpstr>Amusement Scenario Analysis</vt:lpstr>
      <vt:lpstr>NPT Scenario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Hand</cp:lastModifiedBy>
  <dcterms:created xsi:type="dcterms:W3CDTF">2020-04-02T14:13:00Z</dcterms:created>
  <dcterms:modified xsi:type="dcterms:W3CDTF">2020-07-07T15:42:26Z</dcterms:modified>
</cp:coreProperties>
</file>