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cholashand/LocalWork/FiveYearPlan/Analysis/five-year-plan-analysis/src/fyp_analysis/templates/"/>
    </mc:Choice>
  </mc:AlternateContent>
  <xr:revisionPtr revIDLastSave="0" documentId="13_ncr:1_{54EB601D-E98F-2C40-AB32-0ABAA8B484C8}" xr6:coauthVersionLast="47" xr6:coauthVersionMax="47" xr10:uidLastSave="{00000000-0000-0000-0000-000000000000}"/>
  <bookViews>
    <workbookView xWindow="3000" yWindow="500" windowWidth="25800" windowHeight="17500" activeTab="3" xr2:uid="{00000000-000D-0000-FFFF-FFFF00000000}"/>
  </bookViews>
  <sheets>
    <sheet name="Revenue by FY" sheetId="1" r:id="rId1"/>
    <sheet name="Revenue by Tax" sheetId="2" r:id="rId2"/>
    <sheet name="Growth by Tax" sheetId="10" r:id="rId3"/>
    <sheet name="Growth by Year" sheetId="11" r:id="rId4"/>
    <sheet name="Revenue Data" sheetId="8" r:id="rId5"/>
    <sheet name="Tax Base Data" sheetId="9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3" i="11" l="1"/>
  <c r="F43" i="11"/>
  <c r="F33" i="11"/>
  <c r="E53" i="11"/>
  <c r="E43" i="11"/>
  <c r="E33" i="11"/>
  <c r="F23" i="11"/>
  <c r="E23" i="11"/>
  <c r="F13" i="11"/>
  <c r="E13" i="11"/>
  <c r="D53" i="11"/>
  <c r="D43" i="11"/>
  <c r="D33" i="11"/>
  <c r="D23" i="11"/>
  <c r="D13" i="11"/>
  <c r="C53" i="11"/>
  <c r="C43" i="11"/>
  <c r="C33" i="11"/>
  <c r="C23" i="11"/>
  <c r="C13" i="11"/>
  <c r="E45" i="10"/>
  <c r="E46" i="10"/>
  <c r="E47" i="10"/>
  <c r="E48" i="10"/>
  <c r="E44" i="10"/>
  <c r="F59" i="10"/>
  <c r="F60" i="10"/>
  <c r="F61" i="10"/>
  <c r="F62" i="10"/>
  <c r="E59" i="10"/>
  <c r="E60" i="10"/>
  <c r="E61" i="10"/>
  <c r="E62" i="10"/>
  <c r="E58" i="10"/>
  <c r="F58" i="10"/>
  <c r="C59" i="10"/>
  <c r="D59" i="10"/>
  <c r="C60" i="10"/>
  <c r="D60" i="10"/>
  <c r="C61" i="10"/>
  <c r="D61" i="10"/>
  <c r="C62" i="10"/>
  <c r="D62" i="10"/>
  <c r="D58" i="10"/>
  <c r="C58" i="10"/>
  <c r="C71" i="2"/>
  <c r="C76" i="2" s="1"/>
  <c r="C72" i="2"/>
  <c r="C73" i="2"/>
  <c r="C74" i="2"/>
  <c r="C75" i="2"/>
  <c r="B75" i="2"/>
  <c r="B74" i="2"/>
  <c r="D74" i="2" s="1"/>
  <c r="E74" i="2" s="1"/>
  <c r="B73" i="2"/>
  <c r="D73" i="2" s="1"/>
  <c r="E73" i="2" s="1"/>
  <c r="B72" i="2"/>
  <c r="D72" i="2" s="1"/>
  <c r="E72" i="2" s="1"/>
  <c r="B71" i="2"/>
  <c r="D77" i="1"/>
  <c r="E77" i="1" s="1"/>
  <c r="B77" i="1"/>
  <c r="C77" i="1"/>
  <c r="D64" i="1"/>
  <c r="E64" i="1"/>
  <c r="C64" i="1"/>
  <c r="B64" i="1"/>
  <c r="D51" i="1"/>
  <c r="E51" i="1" s="1"/>
  <c r="C51" i="1"/>
  <c r="B51" i="1"/>
  <c r="D38" i="1"/>
  <c r="E38" i="1" s="1"/>
  <c r="C38" i="1"/>
  <c r="B38" i="1"/>
  <c r="D25" i="1"/>
  <c r="E25" i="1" s="1"/>
  <c r="C25" i="1"/>
  <c r="B25" i="1"/>
  <c r="D12" i="1"/>
  <c r="E12" i="1" s="1"/>
  <c r="C12" i="1"/>
  <c r="B12" i="1"/>
  <c r="C55" i="2"/>
  <c r="C56" i="2"/>
  <c r="C57" i="2"/>
  <c r="C58" i="2"/>
  <c r="C59" i="2"/>
  <c r="B56" i="2"/>
  <c r="B57" i="2"/>
  <c r="B58" i="2"/>
  <c r="D58" i="2" s="1"/>
  <c r="E58" i="2" s="1"/>
  <c r="B59" i="2"/>
  <c r="D59" i="2" s="1"/>
  <c r="E59" i="2" s="1"/>
  <c r="B55" i="2"/>
  <c r="C39" i="1"/>
  <c r="C52" i="1"/>
  <c r="C65" i="1"/>
  <c r="B65" i="1"/>
  <c r="B52" i="1"/>
  <c r="B39" i="1"/>
  <c r="C26" i="1"/>
  <c r="B26" i="1"/>
  <c r="C13" i="1"/>
  <c r="B13" i="1"/>
  <c r="D75" i="2" l="1"/>
  <c r="E75" i="2" s="1"/>
  <c r="D71" i="2"/>
  <c r="E71" i="2" s="1"/>
  <c r="B76" i="2"/>
  <c r="D76" i="2" s="1"/>
  <c r="E76" i="2" s="1"/>
  <c r="D57" i="2"/>
  <c r="E57" i="2" s="1"/>
  <c r="D55" i="2"/>
  <c r="E55" i="2" s="1"/>
  <c r="D56" i="2"/>
  <c r="E56" i="2" s="1"/>
  <c r="C60" i="2"/>
  <c r="B60" i="2"/>
  <c r="D60" i="2" l="1"/>
  <c r="E60" i="2" s="1"/>
  <c r="D44" i="10"/>
  <c r="F44" i="10" s="1"/>
  <c r="F11" i="11" s="1"/>
  <c r="D45" i="10"/>
  <c r="D21" i="11" s="1"/>
  <c r="D46" i="10"/>
  <c r="F46" i="10" s="1"/>
  <c r="F31" i="11" s="1"/>
  <c r="D47" i="10"/>
  <c r="D41" i="11" s="1"/>
  <c r="D48" i="10"/>
  <c r="D51" i="11" s="1"/>
  <c r="C45" i="10"/>
  <c r="E21" i="11" s="1"/>
  <c r="C46" i="10"/>
  <c r="E31" i="11" s="1"/>
  <c r="C47" i="10"/>
  <c r="E41" i="11" s="1"/>
  <c r="C48" i="10"/>
  <c r="C51" i="11" s="1"/>
  <c r="C44" i="10"/>
  <c r="E11" i="11" s="1"/>
  <c r="C62" i="1"/>
  <c r="C51" i="2" s="1"/>
  <c r="B62" i="1"/>
  <c r="B51" i="2" s="1"/>
  <c r="C49" i="1"/>
  <c r="C50" i="2" s="1"/>
  <c r="B49" i="1"/>
  <c r="B50" i="2" s="1"/>
  <c r="C36" i="1"/>
  <c r="C49" i="2" s="1"/>
  <c r="B36" i="1"/>
  <c r="B49" i="2" s="1"/>
  <c r="C23" i="1"/>
  <c r="C48" i="2" s="1"/>
  <c r="B23" i="1"/>
  <c r="C10" i="1"/>
  <c r="C47" i="2" s="1"/>
  <c r="B10" i="1"/>
  <c r="B47" i="2" s="1"/>
  <c r="D31" i="11" l="1"/>
  <c r="C31" i="11"/>
  <c r="B75" i="1"/>
  <c r="D51" i="2"/>
  <c r="E51" i="2" s="1"/>
  <c r="B48" i="2"/>
  <c r="D48" i="2" s="1"/>
  <c r="E48" i="2" s="1"/>
  <c r="F45" i="10"/>
  <c r="F21" i="11" s="1"/>
  <c r="E51" i="11"/>
  <c r="D11" i="11"/>
  <c r="F47" i="10"/>
  <c r="F41" i="11" s="1"/>
  <c r="C41" i="11"/>
  <c r="F48" i="10"/>
  <c r="F51" i="11" s="1"/>
  <c r="C11" i="11"/>
  <c r="C21" i="11"/>
  <c r="D47" i="2"/>
  <c r="E47" i="2" s="1"/>
  <c r="D49" i="2"/>
  <c r="E49" i="2" s="1"/>
  <c r="D50" i="2"/>
  <c r="E50" i="2" s="1"/>
  <c r="C52" i="2"/>
  <c r="E56" i="11"/>
  <c r="E55" i="11"/>
  <c r="E54" i="11"/>
  <c r="E52" i="11"/>
  <c r="E50" i="11"/>
  <c r="E49" i="11"/>
  <c r="E46" i="11"/>
  <c r="E45" i="11"/>
  <c r="E44" i="11"/>
  <c r="E42" i="11"/>
  <c r="E40" i="11"/>
  <c r="E39" i="11"/>
  <c r="E36" i="11"/>
  <c r="E35" i="11"/>
  <c r="E34" i="11"/>
  <c r="E32" i="11"/>
  <c r="E30" i="11"/>
  <c r="E29" i="11"/>
  <c r="E26" i="11"/>
  <c r="E25" i="11"/>
  <c r="E24" i="11"/>
  <c r="E22" i="11"/>
  <c r="E20" i="11"/>
  <c r="E19" i="11"/>
  <c r="E16" i="11"/>
  <c r="E15" i="11"/>
  <c r="E14" i="11"/>
  <c r="E12" i="11"/>
  <c r="E10" i="11"/>
  <c r="E9" i="11"/>
  <c r="B52" i="2" l="1"/>
  <c r="D52" i="2" s="1"/>
  <c r="E52" i="2" s="1"/>
  <c r="F52" i="10"/>
  <c r="F20" i="11" s="1"/>
  <c r="F53" i="10"/>
  <c r="F30" i="11" s="1"/>
  <c r="F54" i="10"/>
  <c r="F40" i="11" s="1"/>
  <c r="F55" i="10"/>
  <c r="F50" i="11" s="1"/>
  <c r="F51" i="10"/>
  <c r="F10" i="11" s="1"/>
  <c r="D51" i="10"/>
  <c r="D10" i="11" s="1"/>
  <c r="D52" i="10"/>
  <c r="D20" i="11" s="1"/>
  <c r="D53" i="10"/>
  <c r="D30" i="11" s="1"/>
  <c r="D54" i="10"/>
  <c r="D40" i="11" s="1"/>
  <c r="D55" i="10"/>
  <c r="D50" i="11" s="1"/>
  <c r="C52" i="10"/>
  <c r="C20" i="11" s="1"/>
  <c r="C53" i="10"/>
  <c r="C30" i="11" s="1"/>
  <c r="C54" i="10"/>
  <c r="C40" i="11" s="1"/>
  <c r="C55" i="10"/>
  <c r="C50" i="11" s="1"/>
  <c r="C51" i="10"/>
  <c r="C10" i="11" s="1"/>
  <c r="F38" i="10"/>
  <c r="F22" i="11" s="1"/>
  <c r="F39" i="10"/>
  <c r="F32" i="11" s="1"/>
  <c r="F40" i="10"/>
  <c r="F42" i="11" s="1"/>
  <c r="F41" i="10"/>
  <c r="F52" i="11" s="1"/>
  <c r="F37" i="10"/>
  <c r="F12" i="11" s="1"/>
  <c r="D37" i="10"/>
  <c r="D12" i="11" s="1"/>
  <c r="D38" i="10"/>
  <c r="D22" i="11" s="1"/>
  <c r="D39" i="10"/>
  <c r="D32" i="11" s="1"/>
  <c r="D40" i="10"/>
  <c r="D42" i="11" s="1"/>
  <c r="D41" i="10"/>
  <c r="D52" i="11" s="1"/>
  <c r="C38" i="10"/>
  <c r="C22" i="11" s="1"/>
  <c r="C39" i="10"/>
  <c r="C32" i="11" s="1"/>
  <c r="C40" i="10"/>
  <c r="C42" i="11" s="1"/>
  <c r="C41" i="10"/>
  <c r="C52" i="11" s="1"/>
  <c r="C37" i="10"/>
  <c r="C12" i="11" s="1"/>
  <c r="F31" i="10"/>
  <c r="F24" i="11" s="1"/>
  <c r="F32" i="10"/>
  <c r="F34" i="11" s="1"/>
  <c r="F33" i="10"/>
  <c r="F44" i="11" s="1"/>
  <c r="F34" i="10"/>
  <c r="F54" i="11" s="1"/>
  <c r="F30" i="10"/>
  <c r="F14" i="11" s="1"/>
  <c r="D30" i="10"/>
  <c r="D14" i="11" s="1"/>
  <c r="D31" i="10"/>
  <c r="D24" i="11" s="1"/>
  <c r="D32" i="10"/>
  <c r="D34" i="11" s="1"/>
  <c r="D33" i="10"/>
  <c r="D44" i="11" s="1"/>
  <c r="D34" i="10"/>
  <c r="D54" i="11" s="1"/>
  <c r="C31" i="10"/>
  <c r="C24" i="11" s="1"/>
  <c r="C32" i="10"/>
  <c r="C34" i="11" s="1"/>
  <c r="C33" i="10"/>
  <c r="C44" i="11" s="1"/>
  <c r="C34" i="10"/>
  <c r="C54" i="11" s="1"/>
  <c r="C30" i="10"/>
  <c r="C14" i="11" s="1"/>
  <c r="F24" i="10"/>
  <c r="F25" i="11" s="1"/>
  <c r="F25" i="10"/>
  <c r="F35" i="11" s="1"/>
  <c r="F26" i="10"/>
  <c r="F45" i="11" s="1"/>
  <c r="F27" i="10"/>
  <c r="F55" i="11" s="1"/>
  <c r="F23" i="10"/>
  <c r="F15" i="11" s="1"/>
  <c r="D23" i="10"/>
  <c r="D15" i="11" s="1"/>
  <c r="D24" i="10"/>
  <c r="D25" i="11" s="1"/>
  <c r="D25" i="10"/>
  <c r="D35" i="11" s="1"/>
  <c r="D26" i="10"/>
  <c r="D45" i="11" s="1"/>
  <c r="D27" i="10"/>
  <c r="D55" i="11" s="1"/>
  <c r="C24" i="10"/>
  <c r="C25" i="11" s="1"/>
  <c r="C25" i="10"/>
  <c r="C35" i="11" s="1"/>
  <c r="C26" i="10"/>
  <c r="C45" i="11" s="1"/>
  <c r="C27" i="10"/>
  <c r="C55" i="11" s="1"/>
  <c r="C23" i="10"/>
  <c r="C15" i="11" s="1"/>
  <c r="F17" i="10"/>
  <c r="F19" i="11" s="1"/>
  <c r="F18" i="10"/>
  <c r="F29" i="11" s="1"/>
  <c r="F19" i="10"/>
  <c r="F39" i="11" s="1"/>
  <c r="F20" i="10"/>
  <c r="F49" i="11" s="1"/>
  <c r="F16" i="10"/>
  <c r="F9" i="11" s="1"/>
  <c r="D17" i="10"/>
  <c r="D19" i="11" s="1"/>
  <c r="D18" i="10"/>
  <c r="D29" i="11" s="1"/>
  <c r="D19" i="10"/>
  <c r="D39" i="11" s="1"/>
  <c r="D20" i="10"/>
  <c r="D49" i="11" s="1"/>
  <c r="D16" i="10"/>
  <c r="D9" i="11" s="1"/>
  <c r="C17" i="10"/>
  <c r="C19" i="11" s="1"/>
  <c r="C18" i="10"/>
  <c r="C29" i="11" s="1"/>
  <c r="C19" i="10"/>
  <c r="C39" i="11" s="1"/>
  <c r="C20" i="10"/>
  <c r="C49" i="11" s="1"/>
  <c r="C16" i="10"/>
  <c r="C9" i="11" s="1"/>
  <c r="F10" i="10"/>
  <c r="F26" i="11" s="1"/>
  <c r="F11" i="10"/>
  <c r="F36" i="11" s="1"/>
  <c r="F12" i="10"/>
  <c r="F46" i="11" s="1"/>
  <c r="F13" i="10"/>
  <c r="F56" i="11" s="1"/>
  <c r="F9" i="10"/>
  <c r="F16" i="11" s="1"/>
  <c r="D10" i="10"/>
  <c r="D26" i="11" s="1"/>
  <c r="D11" i="10"/>
  <c r="D36" i="11" s="1"/>
  <c r="D12" i="10"/>
  <c r="D46" i="11" s="1"/>
  <c r="D13" i="10"/>
  <c r="D56" i="11" s="1"/>
  <c r="D9" i="10"/>
  <c r="D16" i="11" s="1"/>
  <c r="C10" i="10"/>
  <c r="C26" i="11" s="1"/>
  <c r="C11" i="10"/>
  <c r="C36" i="11" s="1"/>
  <c r="C12" i="10"/>
  <c r="C46" i="11" s="1"/>
  <c r="C13" i="10"/>
  <c r="C56" i="11" s="1"/>
  <c r="C9" i="10"/>
  <c r="C16" i="11" s="1"/>
  <c r="C60" i="1"/>
  <c r="C61" i="1"/>
  <c r="C63" i="1"/>
  <c r="C66" i="1"/>
  <c r="C67" i="1"/>
  <c r="C68" i="1"/>
  <c r="C47" i="1"/>
  <c r="C48" i="1"/>
  <c r="C50" i="1"/>
  <c r="C53" i="1"/>
  <c r="C54" i="1"/>
  <c r="C55" i="1"/>
  <c r="C34" i="1"/>
  <c r="C35" i="1"/>
  <c r="C37" i="1"/>
  <c r="C40" i="1"/>
  <c r="C41" i="1"/>
  <c r="C42" i="1"/>
  <c r="C21" i="1"/>
  <c r="C22" i="1"/>
  <c r="C24" i="1"/>
  <c r="C27" i="1"/>
  <c r="C28" i="1"/>
  <c r="C29" i="1"/>
  <c r="C8" i="1"/>
  <c r="C9" i="1"/>
  <c r="C11" i="1"/>
  <c r="C14" i="1"/>
  <c r="C15" i="1"/>
  <c r="C16" i="1"/>
  <c r="B68" i="1"/>
  <c r="B55" i="1"/>
  <c r="B42" i="1"/>
  <c r="B29" i="1"/>
  <c r="B16" i="1"/>
  <c r="B7" i="2" s="1"/>
  <c r="B67" i="1"/>
  <c r="B54" i="1"/>
  <c r="B41" i="1"/>
  <c r="B28" i="1"/>
  <c r="B15" i="1"/>
  <c r="B66" i="1"/>
  <c r="B53" i="1"/>
  <c r="B40" i="1"/>
  <c r="B27" i="1"/>
  <c r="B14" i="1"/>
  <c r="B63" i="1"/>
  <c r="B50" i="1"/>
  <c r="B37" i="1"/>
  <c r="B24" i="1"/>
  <c r="B61" i="1"/>
  <c r="B48" i="1"/>
  <c r="B35" i="1"/>
  <c r="B22" i="1"/>
  <c r="B9" i="1"/>
  <c r="B11" i="1"/>
  <c r="B60" i="1"/>
  <c r="B47" i="1"/>
  <c r="B34" i="1"/>
  <c r="B21" i="1"/>
  <c r="B8" i="1"/>
  <c r="B30" i="1" l="1"/>
  <c r="D62" i="1"/>
  <c r="E62" i="1" s="1"/>
  <c r="D65" i="1"/>
  <c r="E65" i="1" s="1"/>
  <c r="D49" i="1"/>
  <c r="E49" i="1" s="1"/>
  <c r="D52" i="1"/>
  <c r="E52" i="1" s="1"/>
  <c r="D36" i="1"/>
  <c r="E36" i="1" s="1"/>
  <c r="D39" i="1"/>
  <c r="E39" i="1" s="1"/>
  <c r="D23" i="1"/>
  <c r="E23" i="1" s="1"/>
  <c r="D26" i="1"/>
  <c r="E26" i="1" s="1"/>
  <c r="C11" i="2"/>
  <c r="D68" i="1"/>
  <c r="E68" i="1" s="1"/>
  <c r="C10" i="2"/>
  <c r="D55" i="1"/>
  <c r="E55" i="1" s="1"/>
  <c r="C9" i="2"/>
  <c r="B9" i="2"/>
  <c r="C8" i="2"/>
  <c r="B8" i="2"/>
  <c r="C7" i="2"/>
  <c r="C27" i="2"/>
  <c r="B27" i="2"/>
  <c r="C35" i="2"/>
  <c r="C34" i="2"/>
  <c r="C26" i="2"/>
  <c r="B26" i="2"/>
  <c r="C25" i="2"/>
  <c r="B25" i="2"/>
  <c r="C24" i="2"/>
  <c r="D28" i="1"/>
  <c r="E28" i="1" s="1"/>
  <c r="C23" i="2"/>
  <c r="D15" i="1"/>
  <c r="E15" i="1" s="1"/>
  <c r="C31" i="2"/>
  <c r="D10" i="1"/>
  <c r="E10" i="1" s="1"/>
  <c r="D13" i="1"/>
  <c r="E13" i="1" s="1"/>
  <c r="C33" i="2"/>
  <c r="C32" i="2"/>
  <c r="D66" i="1"/>
  <c r="E66" i="1" s="1"/>
  <c r="B34" i="2"/>
  <c r="B33" i="2"/>
  <c r="D33" i="2" s="1"/>
  <c r="E33" i="2" s="1"/>
  <c r="D27" i="1"/>
  <c r="E27" i="1" s="1"/>
  <c r="D14" i="1"/>
  <c r="E14" i="1" s="1"/>
  <c r="C43" i="2"/>
  <c r="C42" i="2"/>
  <c r="C41" i="2"/>
  <c r="C40" i="2"/>
  <c r="C39" i="2"/>
  <c r="D63" i="1"/>
  <c r="E63" i="1" s="1"/>
  <c r="B42" i="2"/>
  <c r="D37" i="1"/>
  <c r="E37" i="1" s="1"/>
  <c r="B40" i="2"/>
  <c r="D11" i="1"/>
  <c r="E11" i="1" s="1"/>
  <c r="C67" i="2"/>
  <c r="C66" i="2"/>
  <c r="C65" i="2"/>
  <c r="C64" i="2"/>
  <c r="C63" i="2"/>
  <c r="D61" i="1"/>
  <c r="E61" i="1" s="1"/>
  <c r="B66" i="2"/>
  <c r="B65" i="2"/>
  <c r="D22" i="1"/>
  <c r="E22" i="1" s="1"/>
  <c r="C19" i="2"/>
  <c r="C18" i="2"/>
  <c r="C17" i="2"/>
  <c r="C16" i="2"/>
  <c r="C15" i="2"/>
  <c r="D9" i="1"/>
  <c r="E9" i="1" s="1"/>
  <c r="D60" i="1"/>
  <c r="E60" i="1" s="1"/>
  <c r="B18" i="2"/>
  <c r="B17" i="2"/>
  <c r="D8" i="1"/>
  <c r="E8" i="1" s="1"/>
  <c r="D18" i="2" l="1"/>
  <c r="E18" i="2" s="1"/>
  <c r="D65" i="2"/>
  <c r="E65" i="2" s="1"/>
  <c r="D26" i="2"/>
  <c r="E26" i="2" s="1"/>
  <c r="D27" i="2"/>
  <c r="E27" i="2" s="1"/>
  <c r="D34" i="2"/>
  <c r="E34" i="2" s="1"/>
  <c r="D17" i="2"/>
  <c r="E17" i="2" s="1"/>
  <c r="D8" i="2"/>
  <c r="E8" i="2" s="1"/>
  <c r="D42" i="2"/>
  <c r="E42" i="2" s="1"/>
  <c r="D66" i="2"/>
  <c r="E66" i="2" s="1"/>
  <c r="D25" i="2"/>
  <c r="E25" i="2" s="1"/>
  <c r="D7" i="2"/>
  <c r="E7" i="2" s="1"/>
  <c r="D9" i="2"/>
  <c r="E9" i="2" s="1"/>
  <c r="D40" i="2"/>
  <c r="E40" i="2" s="1"/>
  <c r="D41" i="1"/>
  <c r="E41" i="1" s="1"/>
  <c r="D47" i="1"/>
  <c r="E47" i="1" s="1"/>
  <c r="D54" i="1"/>
  <c r="E54" i="1" s="1"/>
  <c r="D67" i="1"/>
  <c r="E67" i="1" s="1"/>
  <c r="B10" i="2"/>
  <c r="D10" i="2" s="1"/>
  <c r="E10" i="2" s="1"/>
  <c r="B15" i="2"/>
  <c r="D15" i="2" s="1"/>
  <c r="E15" i="2" s="1"/>
  <c r="B19" i="2"/>
  <c r="D19" i="2" s="1"/>
  <c r="E19" i="2" s="1"/>
  <c r="B23" i="2"/>
  <c r="D23" i="2" s="1"/>
  <c r="E23" i="2" s="1"/>
  <c r="B31" i="2"/>
  <c r="D31" i="2" s="1"/>
  <c r="E31" i="2" s="1"/>
  <c r="B35" i="2"/>
  <c r="D35" i="2" s="1"/>
  <c r="E35" i="2" s="1"/>
  <c r="B39" i="2"/>
  <c r="D39" i="2" s="1"/>
  <c r="E39" i="2" s="1"/>
  <c r="B43" i="2"/>
  <c r="D43" i="2" s="1"/>
  <c r="E43" i="2" s="1"/>
  <c r="B63" i="2"/>
  <c r="D63" i="2" s="1"/>
  <c r="E63" i="2" s="1"/>
  <c r="B67" i="2"/>
  <c r="D67" i="2" s="1"/>
  <c r="E67" i="2" s="1"/>
  <c r="D29" i="1"/>
  <c r="E29" i="1" s="1"/>
  <c r="D24" i="1"/>
  <c r="E24" i="1" s="1"/>
  <c r="D40" i="1"/>
  <c r="E40" i="1" s="1"/>
  <c r="D35" i="1"/>
  <c r="E35" i="1" s="1"/>
  <c r="D53" i="1"/>
  <c r="E53" i="1" s="1"/>
  <c r="D48" i="1"/>
  <c r="E48" i="1" s="1"/>
  <c r="B11" i="2"/>
  <c r="D11" i="2" s="1"/>
  <c r="E11" i="2" s="1"/>
  <c r="B24" i="2"/>
  <c r="D24" i="2" s="1"/>
  <c r="E24" i="2" s="1"/>
  <c r="B32" i="2"/>
  <c r="D32" i="2" s="1"/>
  <c r="E32" i="2" s="1"/>
  <c r="B64" i="2"/>
  <c r="D64" i="2" s="1"/>
  <c r="E64" i="2" s="1"/>
  <c r="D34" i="1"/>
  <c r="E34" i="1" s="1"/>
  <c r="B41" i="2"/>
  <c r="D41" i="2" s="1"/>
  <c r="E41" i="2" s="1"/>
  <c r="D42" i="1"/>
  <c r="E42" i="1" s="1"/>
  <c r="D50" i="1"/>
  <c r="E50" i="1" s="1"/>
  <c r="D16" i="1"/>
  <c r="E16" i="1" s="1"/>
  <c r="C36" i="2"/>
  <c r="C69" i="1"/>
  <c r="C83" i="2" s="1"/>
  <c r="B69" i="1"/>
  <c r="C56" i="1"/>
  <c r="C82" i="2" s="1"/>
  <c r="B56" i="1"/>
  <c r="C43" i="1"/>
  <c r="C81" i="2" s="1"/>
  <c r="B43" i="1"/>
  <c r="B81" i="2" s="1"/>
  <c r="C30" i="1"/>
  <c r="C80" i="2" s="1"/>
  <c r="B81" i="1"/>
  <c r="B80" i="1"/>
  <c r="B79" i="1"/>
  <c r="B78" i="1"/>
  <c r="B76" i="1"/>
  <c r="B74" i="1"/>
  <c r="B12" i="2" l="1"/>
  <c r="B44" i="2"/>
  <c r="C76" i="1"/>
  <c r="D76" i="1" s="1"/>
  <c r="E76" i="1" s="1"/>
  <c r="C73" i="1"/>
  <c r="C74" i="1"/>
  <c r="D74" i="1" s="1"/>
  <c r="E74" i="1" s="1"/>
  <c r="C78" i="1"/>
  <c r="D78" i="1" s="1"/>
  <c r="E78" i="1" s="1"/>
  <c r="C81" i="1"/>
  <c r="D81" i="1" s="1"/>
  <c r="E81" i="1" s="1"/>
  <c r="C75" i="1"/>
  <c r="D75" i="1" s="1"/>
  <c r="E75" i="1" s="1"/>
  <c r="C79" i="1"/>
  <c r="D79" i="1" s="1"/>
  <c r="E79" i="1" s="1"/>
  <c r="C80" i="1"/>
  <c r="D80" i="1" s="1"/>
  <c r="E80" i="1" s="1"/>
  <c r="B17" i="1"/>
  <c r="B79" i="2" s="1"/>
  <c r="C12" i="2"/>
  <c r="C44" i="2"/>
  <c r="B68" i="2"/>
  <c r="C20" i="2"/>
  <c r="B28" i="2"/>
  <c r="C68" i="2"/>
  <c r="C28" i="2"/>
  <c r="B36" i="2"/>
  <c r="D36" i="2" s="1"/>
  <c r="E36" i="2" s="1"/>
  <c r="D56" i="1"/>
  <c r="B82" i="2"/>
  <c r="D69" i="1"/>
  <c r="C17" i="1"/>
  <c r="C79" i="2" s="1"/>
  <c r="C84" i="2" s="1"/>
  <c r="B83" i="2"/>
  <c r="D43" i="1"/>
  <c r="D12" i="2" l="1"/>
  <c r="E12" i="2" s="1"/>
  <c r="D44" i="2"/>
  <c r="E44" i="2" s="1"/>
  <c r="D28" i="2"/>
  <c r="E28" i="2" s="1"/>
  <c r="D68" i="2"/>
  <c r="E68" i="2" s="1"/>
  <c r="C82" i="1"/>
  <c r="D82" i="2"/>
  <c r="E56" i="1"/>
  <c r="E82" i="2" s="1"/>
  <c r="E43" i="1"/>
  <c r="E81" i="2" s="1"/>
  <c r="D81" i="2"/>
  <c r="D83" i="2"/>
  <c r="E69" i="1"/>
  <c r="E83" i="2" s="1"/>
  <c r="D17" i="1"/>
  <c r="D79" i="2" l="1"/>
  <c r="E17" i="1"/>
  <c r="E79" i="2" s="1"/>
  <c r="B73" i="1"/>
  <c r="B82" i="1" s="1"/>
  <c r="D82" i="1" s="1"/>
  <c r="E82" i="1" s="1"/>
  <c r="B16" i="2"/>
  <c r="B20" i="2" s="1"/>
  <c r="D20" i="2" s="1"/>
  <c r="E20" i="2" s="1"/>
  <c r="D21" i="1"/>
  <c r="E21" i="1" s="1"/>
  <c r="B80" i="2"/>
  <c r="B84" i="2" s="1"/>
  <c r="D84" i="2" l="1"/>
  <c r="E84" i="2" s="1"/>
  <c r="D73" i="1"/>
  <c r="E73" i="1" s="1"/>
  <c r="D16" i="2"/>
  <c r="E16" i="2" s="1"/>
  <c r="D30" i="1"/>
  <c r="E30" i="1" l="1"/>
  <c r="E80" i="2" s="1"/>
  <c r="D80" i="2"/>
</calcChain>
</file>

<file path=xl/sharedStrings.xml><?xml version="1.0" encoding="utf-8"?>
<sst xmlns="http://schemas.openxmlformats.org/spreadsheetml/2006/main" count="371" uniqueCount="50">
  <si>
    <t>City Controller's Office</t>
  </si>
  <si>
    <t>Projections by Fiscal Year</t>
  </si>
  <si>
    <t>Per Five Year Plan</t>
  </si>
  <si>
    <t>Per Controller</t>
  </si>
  <si>
    <t>Difference</t>
  </si>
  <si>
    <t>Percent Difference</t>
  </si>
  <si>
    <t>BIRT</t>
  </si>
  <si>
    <t>NPT</t>
  </si>
  <si>
    <t>Parking</t>
  </si>
  <si>
    <t>Real Estate</t>
  </si>
  <si>
    <t>Real Estate Transfer</t>
  </si>
  <si>
    <t>Sales</t>
  </si>
  <si>
    <t>Wage</t>
  </si>
  <si>
    <t>Total</t>
  </si>
  <si>
    <t>Projections by Tax Type</t>
  </si>
  <si>
    <t>All Taxes</t>
  </si>
  <si>
    <t>Five Year Plan</t>
  </si>
  <si>
    <t>Controller</t>
  </si>
  <si>
    <t>fiscal_year</t>
  </si>
  <si>
    <t>name</t>
  </si>
  <si>
    <t>RTT</t>
  </si>
  <si>
    <t>Amusement</t>
  </si>
  <si>
    <t>The Five Year Plan: FY 2021 - FY 2025</t>
  </si>
  <si>
    <t>FY 2021</t>
  </si>
  <si>
    <t>FY 2022</t>
  </si>
  <si>
    <t>FY 2023</t>
  </si>
  <si>
    <t>FY 2024</t>
  </si>
  <si>
    <t>FY 2025</t>
  </si>
  <si>
    <t>FY 2021 — FY 2025</t>
  </si>
  <si>
    <t>WageBase</t>
  </si>
  <si>
    <t>SalesBase</t>
  </si>
  <si>
    <t>BIRTBase</t>
  </si>
  <si>
    <t>GrossReceiptsBase</t>
  </si>
  <si>
    <t>NetIncomeBase</t>
  </si>
  <si>
    <t>RTTBase</t>
  </si>
  <si>
    <t>ParkingBase</t>
  </si>
  <si>
    <t>AmusementBase</t>
  </si>
  <si>
    <t>NPTBase</t>
  </si>
  <si>
    <t>Growth Rates by Tax</t>
  </si>
  <si>
    <t>Revenue</t>
  </si>
  <si>
    <t>Tax Base</t>
  </si>
  <si>
    <t>Growth Rates by Year</t>
  </si>
  <si>
    <t>Soda</t>
  </si>
  <si>
    <t>Notes</t>
  </si>
  <si>
    <t>— "BIRT" refers to both current and prior year</t>
  </si>
  <si>
    <t>— "Sales" refers to total City collections (2% rate), including school district portion</t>
  </si>
  <si>
    <t>— "NPT" refers to current year Net Profits Tax</t>
  </si>
  <si>
    <t>— "Wage" refers to current year Wage &amp; Earnings Tax</t>
  </si>
  <si>
    <t xml:space="preserve"> 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</si>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</sst>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</font>
    <font>
      <b/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014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theme="1"/>
      </left>
      <right style="medium">
        <color indexed="64"/>
      </right>
      <top style="medium">
        <color theme="1"/>
      </top>
      <bottom/>
      <diagonal/>
    </border>
    <border>
      <left/>
      <right style="medium">
        <color indexed="64"/>
      </right>
      <top style="medium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 style="medium">
        <color indexed="64"/>
      </top>
      <bottom/>
      <diagonal/>
    </border>
    <border>
      <left/>
      <right style="medium">
        <color theme="1"/>
      </right>
      <top style="medium">
        <color indexed="64"/>
      </top>
      <bottom/>
      <diagonal/>
    </border>
    <border>
      <left style="medium">
        <color theme="1"/>
      </left>
      <right/>
      <top/>
      <bottom style="medium">
        <color indexed="64"/>
      </bottom>
      <diagonal/>
    </border>
    <border>
      <left/>
      <right style="medium">
        <color theme="1"/>
      </right>
      <top/>
      <bottom style="medium">
        <color indexed="64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indexed="64"/>
      </left>
      <right style="medium">
        <color theme="1"/>
      </right>
      <top style="medium">
        <color indexed="64"/>
      </top>
      <bottom/>
      <diagonal/>
    </border>
    <border>
      <left style="medium">
        <color indexed="64"/>
      </left>
      <right style="medium">
        <color theme="1"/>
      </right>
      <top/>
      <bottom/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/>
      <bottom style="thin">
        <color theme="1"/>
      </bottom>
      <diagonal/>
    </border>
  </borders>
  <cellStyleXfs count="3">
    <xf numFmtId="0" fontId="0" fillId="0" borderId="0"/>
    <xf numFmtId="44" fontId="6" fillId="0" borderId="0"/>
    <xf numFmtId="0" fontId="6" fillId="0" borderId="0"/>
  </cellStyleXfs>
  <cellXfs count="149">
    <xf numFmtId="0" fontId="0" fillId="0" borderId="0" xfId="0"/>
    <xf numFmtId="0" fontId="0" fillId="0" borderId="3" xfId="0" applyBorder="1"/>
    <xf numFmtId="0" fontId="8" fillId="0" borderId="4" xfId="0" applyFont="1" applyBorder="1" applyAlignment="1">
      <alignment horizontal="center"/>
    </xf>
    <xf numFmtId="0" fontId="5" fillId="0" borderId="3" xfId="0" applyFont="1" applyBorder="1"/>
    <xf numFmtId="0" fontId="5" fillId="0" borderId="0" xfId="0" applyFont="1"/>
    <xf numFmtId="0" fontId="5" fillId="0" borderId="3" xfId="0" applyFont="1" applyBorder="1" applyAlignment="1">
      <alignment horizontal="center" vertical="top"/>
    </xf>
    <xf numFmtId="0" fontId="5" fillId="0" borderId="4" xfId="0" applyFont="1" applyBorder="1" applyAlignment="1">
      <alignment horizontal="center" vertical="top"/>
    </xf>
    <xf numFmtId="0" fontId="8" fillId="0" borderId="5" xfId="0" applyFont="1" applyBorder="1" applyAlignment="1">
      <alignment horizontal="center" vertical="top"/>
    </xf>
    <xf numFmtId="0" fontId="8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10" fontId="5" fillId="0" borderId="0" xfId="2" applyNumberFormat="1" applyFont="1" applyAlignment="1">
      <alignment horizontal="center"/>
    </xf>
    <xf numFmtId="10" fontId="8" fillId="0" borderId="2" xfId="2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44" fontId="0" fillId="0" borderId="0" xfId="1" applyFont="1"/>
    <xf numFmtId="44" fontId="8" fillId="0" borderId="1" xfId="1" applyFont="1" applyBorder="1" applyAlignment="1">
      <alignment horizontal="center"/>
    </xf>
    <xf numFmtId="44" fontId="5" fillId="0" borderId="0" xfId="1" applyFont="1"/>
    <xf numFmtId="164" fontId="5" fillId="0" borderId="0" xfId="1" applyNumberFormat="1" applyFont="1" applyAlignment="1">
      <alignment horizontal="center"/>
    </xf>
    <xf numFmtId="164" fontId="8" fillId="0" borderId="2" xfId="1" applyNumberFormat="1" applyFont="1" applyBorder="1" applyAlignment="1">
      <alignment horizontal="center"/>
    </xf>
    <xf numFmtId="44" fontId="5" fillId="0" borderId="0" xfId="1" applyFont="1" applyAlignment="1">
      <alignment horizontal="center"/>
    </xf>
    <xf numFmtId="0" fontId="9" fillId="0" borderId="6" xfId="0" applyFont="1" applyBorder="1" applyAlignment="1">
      <alignment horizontal="center" vertical="top"/>
    </xf>
    <xf numFmtId="0" fontId="8" fillId="2" borderId="4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 vertical="top"/>
    </xf>
    <xf numFmtId="164" fontId="8" fillId="2" borderId="2" xfId="1" applyNumberFormat="1" applyFont="1" applyFill="1" applyBorder="1" applyAlignment="1">
      <alignment horizontal="center"/>
    </xf>
    <xf numFmtId="10" fontId="8" fillId="2" borderId="2" xfId="2" applyNumberFormat="1" applyFont="1" applyFill="1" applyBorder="1" applyAlignment="1">
      <alignment horizontal="center"/>
    </xf>
    <xf numFmtId="0" fontId="0" fillId="0" borderId="0" xfId="0"/>
    <xf numFmtId="44" fontId="0" fillId="0" borderId="0" xfId="1" applyFont="1"/>
    <xf numFmtId="0" fontId="4" fillId="0" borderId="3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/>
    <xf numFmtId="44" fontId="13" fillId="0" borderId="0" xfId="1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11" xfId="0" applyFont="1" applyBorder="1"/>
    <xf numFmtId="0" fontId="3" fillId="0" borderId="12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0" xfId="0" applyFont="1"/>
    <xf numFmtId="0" fontId="3" fillId="0" borderId="10" xfId="0" applyFont="1" applyBorder="1"/>
    <xf numFmtId="0" fontId="3" fillId="0" borderId="9" xfId="0" applyFont="1" applyBorder="1" applyAlignment="1">
      <alignment horizontal="right"/>
    </xf>
    <xf numFmtId="10" fontId="3" fillId="0" borderId="9" xfId="0" applyNumberFormat="1" applyFont="1" applyBorder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10" fontId="3" fillId="0" borderId="10" xfId="0" applyNumberFormat="1" applyFont="1" applyBorder="1" applyAlignment="1">
      <alignment horizontal="center" vertical="center"/>
    </xf>
    <xf numFmtId="10" fontId="3" fillId="0" borderId="14" xfId="0" applyNumberFormat="1" applyFont="1" applyBorder="1" applyAlignment="1">
      <alignment horizontal="center" vertical="center"/>
    </xf>
    <xf numFmtId="10" fontId="3" fillId="0" borderId="15" xfId="0" applyNumberFormat="1" applyFont="1" applyBorder="1" applyAlignment="1">
      <alignment horizontal="center" vertical="center"/>
    </xf>
    <xf numFmtId="10" fontId="3" fillId="0" borderId="16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0" fontId="3" fillId="0" borderId="9" xfId="2" applyNumberFormat="1" applyFont="1" applyBorder="1" applyAlignment="1">
      <alignment horizontal="center" vertical="center"/>
    </xf>
    <xf numFmtId="10" fontId="3" fillId="0" borderId="0" xfId="2" applyNumberFormat="1" applyFont="1" applyAlignment="1">
      <alignment horizontal="center" vertical="center"/>
    </xf>
    <xf numFmtId="10" fontId="3" fillId="0" borderId="10" xfId="2" applyNumberFormat="1" applyFont="1" applyBorder="1" applyAlignment="1">
      <alignment horizontal="center" vertical="center"/>
    </xf>
    <xf numFmtId="10" fontId="0" fillId="0" borderId="0" xfId="2" applyNumberFormat="1" applyFont="1"/>
    <xf numFmtId="10" fontId="3" fillId="0" borderId="14" xfId="1" applyNumberFormat="1" applyFont="1" applyBorder="1" applyAlignment="1">
      <alignment horizontal="center"/>
    </xf>
    <xf numFmtId="10" fontId="3" fillId="0" borderId="15" xfId="1" applyNumberFormat="1" applyFont="1" applyBorder="1" applyAlignment="1">
      <alignment horizontal="center"/>
    </xf>
    <xf numFmtId="0" fontId="3" fillId="0" borderId="14" xfId="0" applyFont="1" applyBorder="1" applyAlignment="1">
      <alignment horizontal="right" vertical="top"/>
    </xf>
    <xf numFmtId="10" fontId="3" fillId="0" borderId="9" xfId="1" applyNumberFormat="1" applyFont="1" applyBorder="1" applyAlignment="1">
      <alignment horizontal="center"/>
    </xf>
    <xf numFmtId="0" fontId="3" fillId="0" borderId="9" xfId="0" applyFont="1" applyBorder="1" applyAlignment="1">
      <alignment horizontal="right" vertical="top"/>
    </xf>
    <xf numFmtId="44" fontId="3" fillId="0" borderId="9" xfId="1" applyFont="1" applyBorder="1" applyAlignment="1">
      <alignment horizontal="center"/>
    </xf>
    <xf numFmtId="44" fontId="3" fillId="0" borderId="11" xfId="1" applyFont="1" applyBorder="1" applyAlignment="1">
      <alignment horizontal="center"/>
    </xf>
    <xf numFmtId="44" fontId="3" fillId="0" borderId="12" xfId="1" applyFont="1" applyBorder="1" applyAlignment="1">
      <alignment horizontal="center"/>
    </xf>
    <xf numFmtId="10" fontId="3" fillId="0" borderId="14" xfId="2" applyNumberFormat="1" applyFont="1" applyBorder="1" applyAlignment="1">
      <alignment horizontal="center"/>
    </xf>
    <xf numFmtId="10" fontId="3" fillId="0" borderId="15" xfId="2" applyNumberFormat="1" applyFont="1" applyBorder="1" applyAlignment="1">
      <alignment horizontal="center"/>
    </xf>
    <xf numFmtId="10" fontId="3" fillId="0" borderId="9" xfId="2" applyNumberFormat="1" applyFont="1" applyBorder="1" applyAlignment="1">
      <alignment horizontal="center"/>
    </xf>
    <xf numFmtId="44" fontId="8" fillId="0" borderId="9" xfId="1" applyFont="1" applyBorder="1" applyAlignment="1">
      <alignment horizontal="center"/>
    </xf>
    <xf numFmtId="44" fontId="8" fillId="0" borderId="11" xfId="1" applyFont="1" applyBorder="1" applyAlignment="1">
      <alignment horizontal="center"/>
    </xf>
    <xf numFmtId="44" fontId="8" fillId="0" borderId="12" xfId="1" applyFont="1" applyBorder="1" applyAlignment="1">
      <alignment horizontal="center"/>
    </xf>
    <xf numFmtId="0" fontId="14" fillId="0" borderId="9" xfId="0" applyFont="1" applyBorder="1" applyAlignment="1">
      <alignment horizontal="right"/>
    </xf>
    <xf numFmtId="0" fontId="8" fillId="0" borderId="4" xfId="0" applyFont="1" applyBorder="1" applyAlignment="1">
      <alignment horizontal="center" vertical="top"/>
    </xf>
    <xf numFmtId="164" fontId="8" fillId="0" borderId="1" xfId="1" applyNumberFormat="1" applyFont="1" applyBorder="1" applyAlignment="1">
      <alignment horizontal="center"/>
    </xf>
    <xf numFmtId="10" fontId="8" fillId="0" borderId="1" xfId="2" applyNumberFormat="1" applyFont="1" applyBorder="1" applyAlignment="1">
      <alignment horizontal="center"/>
    </xf>
    <xf numFmtId="0" fontId="2" fillId="0" borderId="3" xfId="0" applyFont="1" applyBorder="1" applyAlignment="1">
      <alignment horizontal="center" vertical="top"/>
    </xf>
    <xf numFmtId="0" fontId="2" fillId="0" borderId="9" xfId="0" applyFont="1" applyBorder="1" applyAlignment="1">
      <alignment horizontal="right" vertical="top"/>
    </xf>
    <xf numFmtId="0" fontId="2" fillId="0" borderId="9" xfId="0" applyFont="1" applyBorder="1" applyAlignment="1">
      <alignment horizontal="right"/>
    </xf>
    <xf numFmtId="44" fontId="8" fillId="0" borderId="0" xfId="1" applyFont="1" applyBorder="1" applyAlignment="1">
      <alignment horizontal="center"/>
    </xf>
    <xf numFmtId="10" fontId="3" fillId="0" borderId="0" xfId="2" applyNumberFormat="1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10" fontId="3" fillId="0" borderId="0" xfId="1" applyNumberFormat="1" applyFont="1" applyBorder="1" applyAlignment="1">
      <alignment horizontal="center"/>
    </xf>
    <xf numFmtId="0" fontId="13" fillId="0" borderId="0" xfId="0" applyFont="1"/>
    <xf numFmtId="0" fontId="14" fillId="0" borderId="13" xfId="0" applyFont="1" applyBorder="1" applyAlignment="1">
      <alignment horizontal="right"/>
    </xf>
    <xf numFmtId="0" fontId="14" fillId="0" borderId="17" xfId="0" applyFont="1" applyBorder="1" applyAlignment="1">
      <alignment horizontal="right"/>
    </xf>
    <xf numFmtId="0" fontId="0" fillId="0" borderId="0" xfId="0"/>
    <xf numFmtId="0" fontId="0" fillId="0" borderId="0" xfId="0" applyNumberFormat="1"/>
    <xf numFmtId="0" fontId="8" fillId="0" borderId="0" xfId="0" applyFont="1" applyBorder="1" applyAlignment="1">
      <alignment horizontal="center" vertical="top"/>
    </xf>
    <xf numFmtId="164" fontId="8" fillId="0" borderId="0" xfId="1" applyNumberFormat="1" applyFont="1" applyBorder="1" applyAlignment="1">
      <alignment horizontal="center"/>
    </xf>
    <xf numFmtId="10" fontId="8" fillId="0" borderId="0" xfId="2" applyNumberFormat="1" applyFont="1" applyBorder="1" applyAlignment="1">
      <alignment horizontal="center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right" wrapText="1"/>
    </xf>
    <xf numFmtId="44" fontId="8" fillId="0" borderId="9" xfId="1" applyFont="1" applyBorder="1" applyAlignment="1">
      <alignment horizontal="center" wrapText="1"/>
    </xf>
    <xf numFmtId="44" fontId="8" fillId="0" borderId="10" xfId="1" applyFont="1" applyBorder="1" applyAlignment="1">
      <alignment horizontal="center" wrapText="1"/>
    </xf>
    <xf numFmtId="44" fontId="8" fillId="0" borderId="22" xfId="1" applyFont="1" applyBorder="1" applyAlignment="1">
      <alignment horizontal="center" wrapText="1"/>
    </xf>
    <xf numFmtId="44" fontId="8" fillId="0" borderId="23" xfId="1" applyFont="1" applyBorder="1" applyAlignment="1">
      <alignment horizontal="center" wrapText="1"/>
    </xf>
    <xf numFmtId="44" fontId="8" fillId="0" borderId="24" xfId="1" applyFont="1" applyBorder="1" applyAlignment="1">
      <alignment horizontal="center"/>
    </xf>
    <xf numFmtId="44" fontId="8" fillId="0" borderId="25" xfId="1" applyFont="1" applyBorder="1" applyAlignment="1">
      <alignment horizontal="center"/>
    </xf>
    <xf numFmtId="44" fontId="8" fillId="0" borderId="22" xfId="1" applyFont="1" applyBorder="1" applyAlignment="1">
      <alignment horizontal="center"/>
    </xf>
    <xf numFmtId="44" fontId="8" fillId="0" borderId="23" xfId="1" applyFont="1" applyBorder="1" applyAlignment="1">
      <alignment horizontal="center"/>
    </xf>
    <xf numFmtId="10" fontId="3" fillId="0" borderId="22" xfId="2" applyNumberFormat="1" applyFont="1" applyBorder="1" applyAlignment="1">
      <alignment horizontal="center"/>
    </xf>
    <xf numFmtId="10" fontId="3" fillId="0" borderId="23" xfId="2" applyNumberFormat="1" applyFont="1" applyBorder="1" applyAlignment="1">
      <alignment horizontal="center"/>
    </xf>
    <xf numFmtId="10" fontId="3" fillId="0" borderId="26" xfId="2" applyNumberFormat="1" applyFont="1" applyBorder="1" applyAlignment="1">
      <alignment horizontal="center"/>
    </xf>
    <xf numFmtId="10" fontId="3" fillId="0" borderId="27" xfId="2" applyNumberFormat="1" applyFont="1" applyBorder="1" applyAlignment="1">
      <alignment horizontal="center"/>
    </xf>
    <xf numFmtId="44" fontId="3" fillId="0" borderId="22" xfId="1" applyFont="1" applyBorder="1" applyAlignment="1">
      <alignment horizontal="center"/>
    </xf>
    <xf numFmtId="44" fontId="3" fillId="0" borderId="25" xfId="1" applyFont="1" applyBorder="1" applyAlignment="1">
      <alignment horizontal="center"/>
    </xf>
    <xf numFmtId="44" fontId="3" fillId="0" borderId="23" xfId="1" applyFont="1" applyBorder="1" applyAlignment="1">
      <alignment horizontal="center"/>
    </xf>
    <xf numFmtId="10" fontId="3" fillId="0" borderId="23" xfId="1" applyNumberFormat="1" applyFont="1" applyBorder="1" applyAlignment="1">
      <alignment horizontal="center"/>
    </xf>
    <xf numFmtId="10" fontId="3" fillId="0" borderId="27" xfId="1" applyNumberFormat="1" applyFont="1" applyBorder="1" applyAlignment="1">
      <alignment horizontal="center"/>
    </xf>
    <xf numFmtId="44" fontId="3" fillId="0" borderId="24" xfId="1" applyFont="1" applyBorder="1" applyAlignment="1">
      <alignment horizontal="center"/>
    </xf>
    <xf numFmtId="10" fontId="3" fillId="0" borderId="22" xfId="1" applyNumberFormat="1" applyFont="1" applyBorder="1" applyAlignment="1">
      <alignment horizontal="center"/>
    </xf>
    <xf numFmtId="10" fontId="3" fillId="0" borderId="28" xfId="2" applyNumberFormat="1" applyFont="1" applyBorder="1" applyAlignment="1">
      <alignment horizontal="center"/>
    </xf>
    <xf numFmtId="10" fontId="3" fillId="0" borderId="29" xfId="1" applyNumberFormat="1" applyFont="1" applyBorder="1" applyAlignment="1">
      <alignment horizontal="center"/>
    </xf>
    <xf numFmtId="10" fontId="3" fillId="0" borderId="30" xfId="1" applyNumberFormat="1" applyFont="1" applyBorder="1" applyAlignment="1">
      <alignment horizontal="center"/>
    </xf>
    <xf numFmtId="10" fontId="3" fillId="0" borderId="31" xfId="1" applyNumberFormat="1" applyFont="1" applyBorder="1" applyAlignment="1">
      <alignment horizontal="center"/>
    </xf>
    <xf numFmtId="0" fontId="8" fillId="0" borderId="35" xfId="0" applyFont="1" applyBorder="1" applyAlignment="1">
      <alignment horizontal="center"/>
    </xf>
    <xf numFmtId="44" fontId="5" fillId="0" borderId="34" xfId="1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164" fontId="5" fillId="0" borderId="34" xfId="1" applyNumberFormat="1" applyFont="1" applyBorder="1" applyAlignment="1">
      <alignment horizontal="center"/>
    </xf>
    <xf numFmtId="10" fontId="5" fillId="0" borderId="34" xfId="2" applyNumberFormat="1" applyFont="1" applyBorder="1" applyAlignment="1">
      <alignment horizontal="center"/>
    </xf>
    <xf numFmtId="2" fontId="9" fillId="0" borderId="6" xfId="0" applyNumberFormat="1" applyFont="1" applyBorder="1" applyAlignment="1">
      <alignment horizontal="center" vertical="top"/>
    </xf>
    <xf numFmtId="2" fontId="0" fillId="0" borderId="0" xfId="0" applyNumberFormat="1"/>
    <xf numFmtId="44" fontId="7" fillId="0" borderId="0" xfId="1" applyFont="1" applyAlignment="1">
      <alignment horizontal="center"/>
    </xf>
    <xf numFmtId="44" fontId="0" fillId="0" borderId="0" xfId="1" applyFont="1"/>
    <xf numFmtId="0" fontId="0" fillId="0" borderId="0" xfId="0" applyAlignment="1">
      <alignment horizontal="center"/>
    </xf>
    <xf numFmtId="44" fontId="10" fillId="0" borderId="0" xfId="1" applyFont="1" applyAlignment="1">
      <alignment horizontal="center"/>
    </xf>
    <xf numFmtId="44" fontId="11" fillId="0" borderId="0" xfId="1" applyFont="1"/>
    <xf numFmtId="0" fontId="11" fillId="0" borderId="0" xfId="0" applyFont="1" applyAlignment="1">
      <alignment horizontal="center"/>
    </xf>
    <xf numFmtId="14" fontId="7" fillId="0" borderId="0" xfId="1" applyNumberFormat="1" applyFont="1" applyAlignment="1">
      <alignment horizontal="center"/>
    </xf>
    <xf numFmtId="44" fontId="7" fillId="0" borderId="0" xfId="1" applyFont="1" applyAlignment="1">
      <alignment horizontal="center" vertical="center"/>
    </xf>
    <xf numFmtId="0" fontId="8" fillId="0" borderId="7" xfId="0" applyFont="1" applyBorder="1" applyAlignment="1">
      <alignment horizontal="right" vertical="center"/>
    </xf>
    <xf numFmtId="0" fontId="0" fillId="0" borderId="13" xfId="0" applyBorder="1"/>
    <xf numFmtId="0" fontId="8" fillId="0" borderId="7" xfId="0" applyFont="1" applyBorder="1" applyAlignment="1">
      <alignment horizontal="right" vertical="center" wrapText="1"/>
    </xf>
    <xf numFmtId="0" fontId="0" fillId="0" borderId="13" xfId="0" applyBorder="1" applyAlignment="1">
      <alignment wrapText="1"/>
    </xf>
    <xf numFmtId="0" fontId="8" fillId="0" borderId="7" xfId="0" applyFont="1" applyBorder="1" applyAlignment="1">
      <alignment horizontal="center"/>
    </xf>
    <xf numFmtId="0" fontId="0" fillId="0" borderId="8" xfId="0" applyBorder="1"/>
    <xf numFmtId="44" fontId="8" fillId="0" borderId="20" xfId="1" applyFont="1" applyBorder="1" applyAlignment="1">
      <alignment horizontal="center"/>
    </xf>
    <xf numFmtId="0" fontId="0" fillId="0" borderId="21" xfId="0" applyBorder="1"/>
    <xf numFmtId="0" fontId="15" fillId="0" borderId="11" xfId="0" applyFont="1" applyBorder="1" applyAlignment="1">
      <alignment horizontal="right" vertical="center"/>
    </xf>
    <xf numFmtId="0" fontId="15" fillId="0" borderId="9" xfId="0" applyFont="1" applyBorder="1" applyAlignment="1">
      <alignment horizontal="right" vertical="center"/>
    </xf>
    <xf numFmtId="0" fontId="8" fillId="0" borderId="11" xfId="0" applyFont="1" applyBorder="1" applyAlignment="1">
      <alignment horizontal="right" vertical="center"/>
    </xf>
    <xf numFmtId="0" fontId="0" fillId="0" borderId="9" xfId="0" applyBorder="1"/>
    <xf numFmtId="0" fontId="8" fillId="0" borderId="32" xfId="0" applyFont="1" applyBorder="1" applyAlignment="1">
      <alignment horizontal="right" vertical="center"/>
    </xf>
    <xf numFmtId="0" fontId="8" fillId="0" borderId="33" xfId="0" applyFont="1" applyBorder="1" applyAlignment="1">
      <alignment horizontal="right" vertical="center"/>
    </xf>
    <xf numFmtId="44" fontId="8" fillId="0" borderId="18" xfId="1" applyFont="1" applyBorder="1" applyAlignment="1">
      <alignment horizontal="center"/>
    </xf>
    <xf numFmtId="0" fontId="0" fillId="0" borderId="19" xfId="0" applyBorder="1"/>
    <xf numFmtId="0" fontId="1" fillId="0" borderId="3" xfId="0" applyFont="1" applyBorder="1" applyAlignment="1">
      <alignment horizontal="center" vertical="top"/>
    </xf>
    <xf numFmtId="10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right" vertical="top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59999389629810485"/>
    <pageSetUpPr fitToPage="1"/>
  </sheetPr>
  <dimension ref="A1:E89"/>
  <sheetViews>
    <sheetView topLeftCell="A36" workbookViewId="0">
      <selection activeCell="B82" sqref="B82"/>
    </sheetView>
  </sheetViews>
  <sheetFormatPr baseColWidth="10" defaultRowHeight="15" x14ac:dyDescent="0.2"/>
  <cols>
    <col min="1" max="1" width="18.1640625" style="13" bestFit="1" customWidth="1"/>
    <col min="2" max="2" width="17.5" style="14" bestFit="1" customWidth="1"/>
    <col min="3" max="3" width="16" style="14" bestFit="1" customWidth="1"/>
    <col min="4" max="4" width="15.5" style="14" customWidth="1"/>
    <col min="5" max="5" width="16.6640625" style="12" bestFit="1" customWidth="1"/>
  </cols>
  <sheetData>
    <row r="1" spans="1:5" ht="19" customHeight="1" x14ac:dyDescent="0.25">
      <c r="A1" s="122" t="s">
        <v>0</v>
      </c>
      <c r="B1" s="123"/>
      <c r="C1" s="123"/>
      <c r="D1" s="123"/>
      <c r="E1" s="124"/>
    </row>
    <row r="2" spans="1:5" ht="19" customHeight="1" x14ac:dyDescent="0.25">
      <c r="A2" s="122" t="s">
        <v>22</v>
      </c>
      <c r="B2" s="123"/>
      <c r="C2" s="123"/>
      <c r="D2" s="123"/>
      <c r="E2" s="124"/>
    </row>
    <row r="3" spans="1:5" ht="19" customHeight="1" x14ac:dyDescent="0.25">
      <c r="A3" s="125" t="s">
        <v>1</v>
      </c>
      <c r="B3" s="126"/>
      <c r="C3" s="126"/>
      <c r="D3" s="126"/>
      <c r="E3" s="127"/>
    </row>
    <row r="4" spans="1:5" ht="19" x14ac:dyDescent="0.25">
      <c r="A4" s="128">
        <v>44021</v>
      </c>
      <c r="B4" s="122"/>
      <c r="C4" s="122"/>
      <c r="D4" s="122"/>
      <c r="E4" s="122"/>
    </row>
    <row r="5" spans="1:5" ht="16" customHeight="1" x14ac:dyDescent="0.2">
      <c r="A5" s="1"/>
    </row>
    <row r="6" spans="1:5" ht="16" customHeight="1" x14ac:dyDescent="0.2">
      <c r="A6" s="2" t="s">
        <v>23</v>
      </c>
      <c r="B6" s="15" t="s">
        <v>2</v>
      </c>
      <c r="C6" s="15" t="s">
        <v>3</v>
      </c>
      <c r="D6" s="15" t="s">
        <v>4</v>
      </c>
      <c r="E6" s="8" t="s">
        <v>5</v>
      </c>
    </row>
    <row r="7" spans="1:5" ht="16" customHeight="1" x14ac:dyDescent="0.2">
      <c r="A7" s="3"/>
      <c r="B7" s="16"/>
      <c r="C7" s="16"/>
      <c r="D7" s="16"/>
      <c r="E7" s="9"/>
    </row>
    <row r="8" spans="1:5" ht="16" customHeight="1" x14ac:dyDescent="0.2">
      <c r="A8" s="5" t="s">
        <v>6</v>
      </c>
      <c r="B8" s="17">
        <f>'Revenue Data'!B15</f>
        <v>464321000</v>
      </c>
      <c r="C8" s="17">
        <f>'Revenue Data'!C15</f>
        <v>493855713.92457581</v>
      </c>
      <c r="D8" s="17">
        <f>B8-C8</f>
        <v>-29534713.924575806</v>
      </c>
      <c r="E8" s="10">
        <f>D8/B8</f>
        <v>-6.3608395753316796E-2</v>
      </c>
    </row>
    <row r="9" spans="1:5" ht="16" customHeight="1" x14ac:dyDescent="0.2">
      <c r="A9" s="5" t="s">
        <v>7</v>
      </c>
      <c r="B9" s="17">
        <f>'Revenue Data'!B39</f>
        <v>25164000</v>
      </c>
      <c r="C9" s="17">
        <f>'Revenue Data'!C39</f>
        <v>30661257.440906789</v>
      </c>
      <c r="D9" s="17">
        <f t="shared" ref="D9:D16" si="0">B9-C9</f>
        <v>-5497257.4409067892</v>
      </c>
      <c r="E9" s="10">
        <f t="shared" ref="E9:E16" si="1">D9/B9</f>
        <v>-0.21845721828432638</v>
      </c>
    </row>
    <row r="10" spans="1:5" ht="16" customHeight="1" x14ac:dyDescent="0.2">
      <c r="A10" s="73" t="s">
        <v>42</v>
      </c>
      <c r="B10" s="17">
        <f>'Revenue Data'!B45</f>
        <v>67441000</v>
      </c>
      <c r="C10" s="17">
        <f>'Revenue Data'!C45</f>
        <v>66313841</v>
      </c>
      <c r="D10" s="17">
        <f t="shared" si="0"/>
        <v>1127159</v>
      </c>
      <c r="E10" s="10">
        <f t="shared" si="1"/>
        <v>1.6713260479530256E-2</v>
      </c>
    </row>
    <row r="11" spans="1:5" ht="16" customHeight="1" x14ac:dyDescent="0.2">
      <c r="A11" s="5" t="s">
        <v>8</v>
      </c>
      <c r="B11" s="17">
        <f>'Revenue Data'!B27</f>
        <v>76719000</v>
      </c>
      <c r="C11" s="17">
        <f>'Revenue Data'!C27</f>
        <v>85663289.874152586</v>
      </c>
      <c r="D11" s="17">
        <f t="shared" si="0"/>
        <v>-8944289.8741525859</v>
      </c>
      <c r="E11" s="10">
        <f t="shared" si="1"/>
        <v>-0.11658506855084902</v>
      </c>
    </row>
    <row r="12" spans="1:5" s="83" customFormat="1" ht="16" customHeight="1" x14ac:dyDescent="0.2">
      <c r="A12" s="146" t="s">
        <v>21</v>
      </c>
      <c r="B12" s="17">
        <f>'Revenue Data'!B33</f>
        <v>16611000</v>
      </c>
      <c r="C12" s="17">
        <f>'Revenue Data'!C33</f>
        <v>23090828.958342399</v>
      </c>
      <c r="D12" s="17">
        <f t="shared" si="0"/>
        <v>-6479828.9583423994</v>
      </c>
      <c r="E12" s="10">
        <f t="shared" si="1"/>
        <v>-0.390092646941328</v>
      </c>
    </row>
    <row r="13" spans="1:5" ht="16" customHeight="1" x14ac:dyDescent="0.2">
      <c r="A13" s="5" t="s">
        <v>9</v>
      </c>
      <c r="B13" s="17">
        <f>'Revenue Data'!B51</f>
        <v>684287700</v>
      </c>
      <c r="C13" s="17">
        <f>'Revenue Data'!C51</f>
        <v>662942700</v>
      </c>
      <c r="D13" s="17">
        <f t="shared" si="0"/>
        <v>21345000</v>
      </c>
      <c r="E13" s="10">
        <f t="shared" si="1"/>
        <v>3.1193020128814239E-2</v>
      </c>
    </row>
    <row r="14" spans="1:5" ht="16" customHeight="1" x14ac:dyDescent="0.2">
      <c r="A14" s="5" t="s">
        <v>10</v>
      </c>
      <c r="B14" s="17">
        <f>'Revenue Data'!B21</f>
        <v>292816000</v>
      </c>
      <c r="C14" s="17">
        <f>'Revenue Data'!C21</f>
        <v>276749148.77147198</v>
      </c>
      <c r="D14" s="17">
        <f t="shared" si="0"/>
        <v>16066851.228528023</v>
      </c>
      <c r="E14" s="10">
        <f t="shared" si="1"/>
        <v>5.4870127412873691E-2</v>
      </c>
    </row>
    <row r="15" spans="1:5" ht="16" customHeight="1" x14ac:dyDescent="0.2">
      <c r="A15" s="5" t="s">
        <v>11</v>
      </c>
      <c r="B15" s="17">
        <f>'Revenue Data'!B9</f>
        <v>295326306.45014</v>
      </c>
      <c r="C15" s="17">
        <f>'Revenue Data'!C9</f>
        <v>293950008.26014823</v>
      </c>
      <c r="D15" s="17">
        <f t="shared" si="0"/>
        <v>1376298.1899917722</v>
      </c>
      <c r="E15" s="10">
        <f t="shared" si="1"/>
        <v>4.6602627667513014E-3</v>
      </c>
    </row>
    <row r="16" spans="1:5" ht="16" customHeight="1" x14ac:dyDescent="0.2">
      <c r="A16" s="6" t="s">
        <v>12</v>
      </c>
      <c r="B16" s="17">
        <f>'Revenue Data'!B3</f>
        <v>1513699000</v>
      </c>
      <c r="C16" s="17">
        <f>'Revenue Data'!C3</f>
        <v>1488728849.769696</v>
      </c>
      <c r="D16" s="17">
        <f t="shared" si="0"/>
        <v>24970150.230304003</v>
      </c>
      <c r="E16" s="10">
        <f t="shared" si="1"/>
        <v>1.6496113315992152E-2</v>
      </c>
    </row>
    <row r="17" spans="1:5" ht="16" customHeight="1" x14ac:dyDescent="0.2">
      <c r="A17" s="7" t="s">
        <v>49</v>
      </c>
      <c r="B17" s="18">
        <f>SUM(B8:B16)</f>
        <v>3436385006.45014</v>
      </c>
      <c r="C17" s="18">
        <f>SUM(C8:C16)</f>
        <v>3421955637.9992938</v>
      </c>
      <c r="D17" s="18">
        <f>B17-C17</f>
        <v>14429368.450846195</v>
      </c>
      <c r="E17" s="11">
        <f>D17/B17</f>
        <v>4.1989964523073174E-3</v>
      </c>
    </row>
    <row r="18" spans="1:5" ht="16" customHeight="1" x14ac:dyDescent="0.2">
      <c r="A18" s="4"/>
      <c r="B18" s="19"/>
      <c r="C18" s="19"/>
      <c r="D18" s="19"/>
      <c r="E18" s="9"/>
    </row>
    <row r="19" spans="1:5" ht="16" customHeight="1" x14ac:dyDescent="0.2">
      <c r="A19" s="115" t="s">
        <v>24</v>
      </c>
      <c r="B19" s="116"/>
      <c r="C19" s="116"/>
      <c r="D19" s="116"/>
      <c r="E19" s="117"/>
    </row>
    <row r="20" spans="1:5" ht="16" customHeight="1" x14ac:dyDescent="0.2">
      <c r="A20" s="3"/>
      <c r="B20" s="19"/>
      <c r="C20" s="19"/>
      <c r="D20" s="19"/>
      <c r="E20" s="9"/>
    </row>
    <row r="21" spans="1:5" ht="16" customHeight="1" x14ac:dyDescent="0.2">
      <c r="A21" s="5" t="s">
        <v>6</v>
      </c>
      <c r="B21" s="17">
        <f>'Revenue Data'!B16</f>
        <v>605916000</v>
      </c>
      <c r="C21" s="17">
        <f>'Revenue Data'!C16</f>
        <v>554685292.37575865</v>
      </c>
      <c r="D21" s="17">
        <f>B21-C21</f>
        <v>51230707.624241352</v>
      </c>
      <c r="E21" s="10">
        <f>D21/B21</f>
        <v>8.4550841410758831E-2</v>
      </c>
    </row>
    <row r="22" spans="1:5" ht="16" customHeight="1" x14ac:dyDescent="0.2">
      <c r="A22" s="5" t="s">
        <v>7</v>
      </c>
      <c r="B22" s="17">
        <f>'Revenue Data'!B40</f>
        <v>33525000</v>
      </c>
      <c r="C22" s="17">
        <f>'Revenue Data'!C40</f>
        <v>28314787.591800742</v>
      </c>
      <c r="D22" s="17">
        <f t="shared" ref="D22:D29" si="2">B22-C22</f>
        <v>5210212.4081992581</v>
      </c>
      <c r="E22" s="10">
        <f t="shared" ref="E22:E29" si="3">D22/B22</f>
        <v>0.15541274893957518</v>
      </c>
    </row>
    <row r="23" spans="1:5" ht="16" customHeight="1" x14ac:dyDescent="0.2">
      <c r="A23" s="73" t="s">
        <v>42</v>
      </c>
      <c r="B23" s="17">
        <f>'Revenue Data'!B46</f>
        <v>67954000</v>
      </c>
      <c r="C23" s="17">
        <f>'Revenue Data'!C46</f>
        <v>71528643</v>
      </c>
      <c r="D23" s="17">
        <f t="shared" si="2"/>
        <v>-3574643</v>
      </c>
      <c r="E23" s="10">
        <f t="shared" si="3"/>
        <v>-5.2603864378844511E-2</v>
      </c>
    </row>
    <row r="24" spans="1:5" ht="16" customHeight="1" x14ac:dyDescent="0.2">
      <c r="A24" s="5" t="s">
        <v>8</v>
      </c>
      <c r="B24" s="17">
        <f>'Revenue Data'!B28</f>
        <v>83298000</v>
      </c>
      <c r="C24" s="17">
        <f>'Revenue Data'!C28</f>
        <v>80279544.003541768</v>
      </c>
      <c r="D24" s="17">
        <f t="shared" si="2"/>
        <v>3018455.9964582324</v>
      </c>
      <c r="E24" s="10">
        <f t="shared" si="3"/>
        <v>3.6236836376122267E-2</v>
      </c>
    </row>
    <row r="25" spans="1:5" s="83" customFormat="1" ht="16" customHeight="1" x14ac:dyDescent="0.2">
      <c r="A25" s="146" t="s">
        <v>21</v>
      </c>
      <c r="B25" s="17">
        <f>'Revenue Data'!B34</f>
        <v>26116000</v>
      </c>
      <c r="C25" s="17">
        <f>'Revenue Data'!C34</f>
        <v>18637848.766349941</v>
      </c>
      <c r="D25" s="17">
        <f t="shared" si="2"/>
        <v>7478151.2336500585</v>
      </c>
      <c r="E25" s="10">
        <f t="shared" si="3"/>
        <v>0.28634366800620531</v>
      </c>
    </row>
    <row r="26" spans="1:5" ht="16" customHeight="1" x14ac:dyDescent="0.2">
      <c r="A26" s="5" t="s">
        <v>9</v>
      </c>
      <c r="B26" s="17">
        <f>'Revenue Data'!B52</f>
        <v>731697426</v>
      </c>
      <c r="C26" s="17">
        <f>'Revenue Data'!C52</f>
        <v>700105426</v>
      </c>
      <c r="D26" s="17">
        <f t="shared" si="2"/>
        <v>31592000</v>
      </c>
      <c r="E26" s="10">
        <f t="shared" si="3"/>
        <v>4.3176316982151033E-2</v>
      </c>
    </row>
    <row r="27" spans="1:5" ht="16" customHeight="1" x14ac:dyDescent="0.2">
      <c r="A27" s="5" t="s">
        <v>10</v>
      </c>
      <c r="B27" s="17">
        <f>'Revenue Data'!B22</f>
        <v>301308000</v>
      </c>
      <c r="C27" s="17">
        <f>'Revenue Data'!C22</f>
        <v>290500678.75902361</v>
      </c>
      <c r="D27" s="17">
        <f t="shared" si="2"/>
        <v>10807321.240976393</v>
      </c>
      <c r="E27" s="10">
        <f t="shared" si="3"/>
        <v>3.5868019571257292E-2</v>
      </c>
    </row>
    <row r="28" spans="1:5" ht="16" customHeight="1" x14ac:dyDescent="0.2">
      <c r="A28" s="5" t="s">
        <v>11</v>
      </c>
      <c r="B28" s="17">
        <f>'Revenue Data'!B10</f>
        <v>319483998.31776148</v>
      </c>
      <c r="C28" s="17">
        <f>'Revenue Data'!C10</f>
        <v>302735815.22985381</v>
      </c>
      <c r="D28" s="17">
        <f t="shared" si="2"/>
        <v>16748183.087907672</v>
      </c>
      <c r="E28" s="10">
        <f t="shared" si="3"/>
        <v>5.2422603874043759E-2</v>
      </c>
    </row>
    <row r="29" spans="1:5" ht="16" customHeight="1" x14ac:dyDescent="0.2">
      <c r="A29" s="6" t="s">
        <v>12</v>
      </c>
      <c r="B29" s="17">
        <f>'Revenue Data'!B4</f>
        <v>1636780000</v>
      </c>
      <c r="C29" s="17">
        <f>'Revenue Data'!C4</f>
        <v>1617678115.395977</v>
      </c>
      <c r="D29" s="17">
        <f t="shared" si="2"/>
        <v>19101884.60402298</v>
      </c>
      <c r="E29" s="10">
        <f t="shared" si="3"/>
        <v>1.1670404455102689E-2</v>
      </c>
    </row>
    <row r="30" spans="1:5" ht="16" customHeight="1" x14ac:dyDescent="0.2">
      <c r="A30" s="7" t="s">
        <v>49</v>
      </c>
      <c r="B30" s="18">
        <f>SUM(B21:B29)</f>
        <v>3806078424.3177614</v>
      </c>
      <c r="C30" s="18">
        <f>SUM(C21:C29)</f>
        <v>3664466151.1223059</v>
      </c>
      <c r="D30" s="18">
        <f>B30-C30</f>
        <v>141612273.19545555</v>
      </c>
      <c r="E30" s="11">
        <f>D30/B30</f>
        <v>3.7206872115579048E-2</v>
      </c>
    </row>
    <row r="31" spans="1:5" ht="16" customHeight="1" x14ac:dyDescent="0.2">
      <c r="A31" s="4"/>
      <c r="B31" s="17"/>
      <c r="C31" s="17"/>
      <c r="D31" s="17"/>
      <c r="E31" s="10"/>
    </row>
    <row r="32" spans="1:5" ht="16" customHeight="1" x14ac:dyDescent="0.2">
      <c r="A32" s="115" t="s">
        <v>25</v>
      </c>
      <c r="B32" s="118"/>
      <c r="C32" s="118"/>
      <c r="D32" s="118"/>
      <c r="E32" s="119"/>
    </row>
    <row r="33" spans="1:5" ht="16" customHeight="1" x14ac:dyDescent="0.2">
      <c r="A33" s="3"/>
      <c r="B33" s="17"/>
      <c r="C33" s="17"/>
      <c r="D33" s="17"/>
      <c r="E33" s="10"/>
    </row>
    <row r="34" spans="1:5" ht="16" customHeight="1" x14ac:dyDescent="0.2">
      <c r="A34" s="5" t="s">
        <v>6</v>
      </c>
      <c r="B34" s="17">
        <f>'Revenue Data'!B17</f>
        <v>631103000</v>
      </c>
      <c r="C34" s="17">
        <f>'Revenue Data'!C17</f>
        <v>572691935.61163139</v>
      </c>
      <c r="D34" s="17">
        <f>B34-C34</f>
        <v>58411064.388368607</v>
      </c>
      <c r="E34" s="10">
        <f>D34/B34</f>
        <v>9.2553932382461512E-2</v>
      </c>
    </row>
    <row r="35" spans="1:5" ht="16" customHeight="1" x14ac:dyDescent="0.2">
      <c r="A35" s="5" t="s">
        <v>7</v>
      </c>
      <c r="B35" s="17">
        <f>'Revenue Data'!B41</f>
        <v>31798000</v>
      </c>
      <c r="C35" s="17">
        <f>'Revenue Data'!C41</f>
        <v>28730342.820345201</v>
      </c>
      <c r="D35" s="17">
        <f t="shared" ref="D35:D42" si="4">B35-C35</f>
        <v>3067657.1796547994</v>
      </c>
      <c r="E35" s="10">
        <f t="shared" ref="E35:E42" si="5">D35/B35</f>
        <v>9.6473274408918785E-2</v>
      </c>
    </row>
    <row r="36" spans="1:5" ht="16" customHeight="1" x14ac:dyDescent="0.2">
      <c r="A36" s="73" t="s">
        <v>42</v>
      </c>
      <c r="B36" s="17">
        <f>'Revenue Data'!B47</f>
        <v>67444000</v>
      </c>
      <c r="C36" s="17">
        <f>'Revenue Data'!C47</f>
        <v>70134861</v>
      </c>
      <c r="D36" s="17">
        <f t="shared" si="4"/>
        <v>-2690861</v>
      </c>
      <c r="E36" s="10">
        <f t="shared" si="5"/>
        <v>-3.9897707727892771E-2</v>
      </c>
    </row>
    <row r="37" spans="1:5" ht="16" customHeight="1" x14ac:dyDescent="0.2">
      <c r="A37" s="5" t="s">
        <v>8</v>
      </c>
      <c r="B37" s="17">
        <f>'Revenue Data'!B29</f>
        <v>86014000</v>
      </c>
      <c r="C37" s="17">
        <f>'Revenue Data'!C29</f>
        <v>81458932.731394395</v>
      </c>
      <c r="D37" s="17">
        <f t="shared" si="4"/>
        <v>4555067.2686056048</v>
      </c>
      <c r="E37" s="10">
        <f t="shared" si="5"/>
        <v>5.2957277520003773E-2</v>
      </c>
    </row>
    <row r="38" spans="1:5" s="83" customFormat="1" ht="16" customHeight="1" x14ac:dyDescent="0.2">
      <c r="A38" s="146" t="s">
        <v>21</v>
      </c>
      <c r="B38" s="17">
        <f>'Revenue Data'!B35</f>
        <v>27077000</v>
      </c>
      <c r="C38" s="17">
        <f>'Revenue Data'!C35</f>
        <v>18199558.2715781</v>
      </c>
      <c r="D38" s="17">
        <f t="shared" ref="D38" si="6">B38-C38</f>
        <v>8877441.7284219004</v>
      </c>
      <c r="E38" s="10">
        <f t="shared" ref="E38" si="7">D38/B38</f>
        <v>0.32785913241577352</v>
      </c>
    </row>
    <row r="39" spans="1:5" ht="16" customHeight="1" x14ac:dyDescent="0.2">
      <c r="A39" s="5" t="s">
        <v>9</v>
      </c>
      <c r="B39" s="17">
        <f>'Revenue Data'!B53</f>
        <v>765435877.48000002</v>
      </c>
      <c r="C39" s="17">
        <f>'Revenue Data'!C53</f>
        <v>735652877.48000002</v>
      </c>
      <c r="D39" s="17">
        <f t="shared" si="4"/>
        <v>29783000</v>
      </c>
      <c r="E39" s="10">
        <f t="shared" si="5"/>
        <v>3.8909856300507938E-2</v>
      </c>
    </row>
    <row r="40" spans="1:5" ht="16" customHeight="1" x14ac:dyDescent="0.2">
      <c r="A40" s="5" t="s">
        <v>10</v>
      </c>
      <c r="B40" s="17">
        <f>'Revenue Data'!B23</f>
        <v>313842000</v>
      </c>
      <c r="C40" s="17">
        <f>'Revenue Data'!C23</f>
        <v>313236469.4019261</v>
      </c>
      <c r="D40" s="17">
        <f t="shared" si="4"/>
        <v>605530.59807389975</v>
      </c>
      <c r="E40" s="10">
        <f t="shared" si="5"/>
        <v>1.9294122458877389E-3</v>
      </c>
    </row>
    <row r="41" spans="1:5" ht="16" customHeight="1" x14ac:dyDescent="0.2">
      <c r="A41" s="5" t="s">
        <v>11</v>
      </c>
      <c r="B41" s="17">
        <f>'Revenue Data'!B11</f>
        <v>335362353.03415418</v>
      </c>
      <c r="C41" s="17">
        <f>'Revenue Data'!C11</f>
        <v>312505624.39773363</v>
      </c>
      <c r="D41" s="17">
        <f t="shared" si="4"/>
        <v>22856728.636420548</v>
      </c>
      <c r="E41" s="10">
        <f t="shared" si="5"/>
        <v>6.8155320445562231E-2</v>
      </c>
    </row>
    <row r="42" spans="1:5" ht="16" customHeight="1" x14ac:dyDescent="0.2">
      <c r="A42" s="6" t="s">
        <v>12</v>
      </c>
      <c r="B42" s="17">
        <f>'Revenue Data'!B5</f>
        <v>1751682000</v>
      </c>
      <c r="C42" s="17">
        <f>'Revenue Data'!C5</f>
        <v>1689635672.8140061</v>
      </c>
      <c r="D42" s="17">
        <f t="shared" si="4"/>
        <v>62046327.18599391</v>
      </c>
      <c r="E42" s="10">
        <f t="shared" si="5"/>
        <v>3.5420999465652962E-2</v>
      </c>
    </row>
    <row r="43" spans="1:5" ht="16" customHeight="1" x14ac:dyDescent="0.2">
      <c r="A43" s="7" t="s">
        <v>49</v>
      </c>
      <c r="B43" s="18">
        <f>SUM(B34:B42)</f>
        <v>4009758230.5141544</v>
      </c>
      <c r="C43" s="18">
        <f>SUM(C34:C42)</f>
        <v>3822246274.528615</v>
      </c>
      <c r="D43" s="18">
        <f>B43-C43</f>
        <v>187511955.98553944</v>
      </c>
      <c r="E43" s="11">
        <f>D43/B43</f>
        <v>4.6763905753363977E-2</v>
      </c>
    </row>
    <row r="44" spans="1:5" ht="16" customHeight="1" x14ac:dyDescent="0.2">
      <c r="A44" s="4"/>
      <c r="B44" s="17"/>
      <c r="C44" s="17"/>
      <c r="D44" s="17"/>
      <c r="E44" s="10"/>
    </row>
    <row r="45" spans="1:5" ht="16" customHeight="1" x14ac:dyDescent="0.2">
      <c r="A45" s="115" t="s">
        <v>26</v>
      </c>
      <c r="B45" s="118"/>
      <c r="C45" s="118"/>
      <c r="D45" s="118"/>
      <c r="E45" s="119"/>
    </row>
    <row r="46" spans="1:5" ht="16" customHeight="1" x14ac:dyDescent="0.2">
      <c r="A46" s="3"/>
      <c r="B46" s="17"/>
      <c r="C46" s="17"/>
      <c r="D46" s="17"/>
      <c r="E46" s="10"/>
    </row>
    <row r="47" spans="1:5" ht="16" customHeight="1" x14ac:dyDescent="0.2">
      <c r="A47" s="5" t="s">
        <v>6</v>
      </c>
      <c r="B47" s="17">
        <f>'Revenue Data'!B18</f>
        <v>653147000</v>
      </c>
      <c r="C47" s="17">
        <f>'Revenue Data'!C18</f>
        <v>587051149.51352</v>
      </c>
      <c r="D47" s="17">
        <f>B47-C47</f>
        <v>66095850.486479998</v>
      </c>
      <c r="E47" s="10">
        <f>D47/B47</f>
        <v>0.10119597959797717</v>
      </c>
    </row>
    <row r="48" spans="1:5" ht="16" customHeight="1" x14ac:dyDescent="0.2">
      <c r="A48" s="5" t="s">
        <v>7</v>
      </c>
      <c r="B48" s="17">
        <f>'Revenue Data'!B42</f>
        <v>30466000</v>
      </c>
      <c r="C48" s="17">
        <f>'Revenue Data'!C42</f>
        <v>27305124.594884951</v>
      </c>
      <c r="D48" s="17">
        <f t="shared" ref="D48:D55" si="8">B48-C48</f>
        <v>3160875.4051150493</v>
      </c>
      <c r="E48" s="10">
        <f t="shared" ref="E48:E55" si="9">D48/B48</f>
        <v>0.10375091594285595</v>
      </c>
    </row>
    <row r="49" spans="1:5" ht="16" customHeight="1" x14ac:dyDescent="0.2">
      <c r="A49" s="73" t="s">
        <v>42</v>
      </c>
      <c r="B49" s="17">
        <f>'Revenue Data'!B48</f>
        <v>66938000</v>
      </c>
      <c r="C49" s="17">
        <f>'Revenue Data'!C48</f>
        <v>69433513</v>
      </c>
      <c r="D49" s="17">
        <f t="shared" si="8"/>
        <v>-2495513</v>
      </c>
      <c r="E49" s="10">
        <f t="shared" si="9"/>
        <v>-3.7280961486748934E-2</v>
      </c>
    </row>
    <row r="50" spans="1:5" ht="16" customHeight="1" x14ac:dyDescent="0.2">
      <c r="A50" s="5" t="s">
        <v>8</v>
      </c>
      <c r="B50" s="17">
        <f>'Revenue Data'!B30</f>
        <v>88336000</v>
      </c>
      <c r="C50" s="17">
        <f>'Revenue Data'!C30</f>
        <v>83313638.22081539</v>
      </c>
      <c r="D50" s="17">
        <f t="shared" si="8"/>
        <v>5022361.7791846097</v>
      </c>
      <c r="E50" s="10">
        <f t="shared" si="9"/>
        <v>5.6855209418409366E-2</v>
      </c>
    </row>
    <row r="51" spans="1:5" s="83" customFormat="1" ht="16" customHeight="1" x14ac:dyDescent="0.2">
      <c r="A51" s="146" t="s">
        <v>21</v>
      </c>
      <c r="B51" s="17">
        <f>'Revenue Data'!B36</f>
        <v>27914000</v>
      </c>
      <c r="C51" s="17">
        <f>'Revenue Data'!C36</f>
        <v>18007715.685641181</v>
      </c>
      <c r="D51" s="17">
        <f t="shared" ref="D51" si="10">B51-C51</f>
        <v>9906284.3143588193</v>
      </c>
      <c r="E51" s="10">
        <f t="shared" ref="E51" si="11">D51/B51</f>
        <v>0.35488587498598623</v>
      </c>
    </row>
    <row r="52" spans="1:5" ht="16" customHeight="1" x14ac:dyDescent="0.2">
      <c r="A52" s="5" t="s">
        <v>9</v>
      </c>
      <c r="B52" s="17">
        <f>'Revenue Data'!B54</f>
        <v>797380759.93039989</v>
      </c>
      <c r="C52" s="17">
        <f>'Revenue Data'!C54</f>
        <v>776285759.93039989</v>
      </c>
      <c r="D52" s="17">
        <f t="shared" si="8"/>
        <v>21095000</v>
      </c>
      <c r="E52" s="10">
        <f t="shared" si="9"/>
        <v>2.6455366193989052E-2</v>
      </c>
    </row>
    <row r="53" spans="1:5" ht="16" customHeight="1" x14ac:dyDescent="0.2">
      <c r="A53" s="5" t="s">
        <v>10</v>
      </c>
      <c r="B53" s="17">
        <f>'Revenue Data'!B24</f>
        <v>325454000</v>
      </c>
      <c r="C53" s="17">
        <f>'Revenue Data'!C24</f>
        <v>336269601.97668332</v>
      </c>
      <c r="D53" s="17">
        <f t="shared" si="8"/>
        <v>-10815601.976683319</v>
      </c>
      <c r="E53" s="10">
        <f t="shared" si="9"/>
        <v>-3.3232352273081044E-2</v>
      </c>
    </row>
    <row r="54" spans="1:5" ht="16" customHeight="1" x14ac:dyDescent="0.2">
      <c r="A54" s="5" t="s">
        <v>11</v>
      </c>
      <c r="B54" s="17">
        <f>'Revenue Data'!B12</f>
        <v>346831745.50792241</v>
      </c>
      <c r="C54" s="17">
        <f>'Revenue Data'!C12</f>
        <v>318627570.13628232</v>
      </c>
      <c r="D54" s="17">
        <f t="shared" si="8"/>
        <v>28204175.371640086</v>
      </c>
      <c r="E54" s="10">
        <f t="shared" si="9"/>
        <v>8.131947475089428E-2</v>
      </c>
    </row>
    <row r="55" spans="1:5" ht="16" customHeight="1" x14ac:dyDescent="0.2">
      <c r="A55" s="6" t="s">
        <v>12</v>
      </c>
      <c r="B55" s="17">
        <f>'Revenue Data'!B6</f>
        <v>1818713000</v>
      </c>
      <c r="C55" s="17">
        <f>'Revenue Data'!C6</f>
        <v>1742434481.673012</v>
      </c>
      <c r="D55" s="17">
        <f t="shared" si="8"/>
        <v>76278518.326987982</v>
      </c>
      <c r="E55" s="10">
        <f t="shared" si="9"/>
        <v>4.194093203654891E-2</v>
      </c>
    </row>
    <row r="56" spans="1:5" ht="16" customHeight="1" x14ac:dyDescent="0.2">
      <c r="A56" s="7" t="s">
        <v>49</v>
      </c>
      <c r="B56" s="18">
        <f>SUM(B47:B55)</f>
        <v>4155180505.4383221</v>
      </c>
      <c r="C56" s="18">
        <f>SUM(C47:C55)</f>
        <v>3958728554.7312393</v>
      </c>
      <c r="D56" s="18">
        <f>B56-C56</f>
        <v>196451950.70708275</v>
      </c>
      <c r="E56" s="11">
        <f>D56/B56</f>
        <v>4.7278800632118242E-2</v>
      </c>
    </row>
    <row r="57" spans="1:5" ht="16" customHeight="1" x14ac:dyDescent="0.2">
      <c r="A57" s="4"/>
      <c r="B57" s="17"/>
      <c r="C57" s="17"/>
      <c r="D57" s="17"/>
      <c r="E57" s="10"/>
    </row>
    <row r="58" spans="1:5" ht="16" customHeight="1" x14ac:dyDescent="0.2">
      <c r="A58" s="115" t="s">
        <v>27</v>
      </c>
      <c r="B58" s="118"/>
      <c r="C58" s="118"/>
      <c r="D58" s="118"/>
      <c r="E58" s="119"/>
    </row>
    <row r="59" spans="1:5" ht="16" customHeight="1" x14ac:dyDescent="0.2">
      <c r="A59" s="3"/>
      <c r="B59" s="17"/>
      <c r="C59" s="17"/>
      <c r="D59" s="17"/>
      <c r="E59" s="9"/>
    </row>
    <row r="60" spans="1:5" ht="16" customHeight="1" x14ac:dyDescent="0.2">
      <c r="A60" s="5" t="s">
        <v>6</v>
      </c>
      <c r="B60" s="17">
        <f>'Revenue Data'!B19</f>
        <v>676591000</v>
      </c>
      <c r="C60" s="17">
        <f>'Revenue Data'!C19</f>
        <v>601659282.72895825</v>
      </c>
      <c r="D60" s="17">
        <f>B60-C60</f>
        <v>74931717.271041751</v>
      </c>
      <c r="E60" s="10">
        <f>D60/B60</f>
        <v>0.1107489122247292</v>
      </c>
    </row>
    <row r="61" spans="1:5" ht="16" customHeight="1" x14ac:dyDescent="0.2">
      <c r="A61" s="5" t="s">
        <v>7</v>
      </c>
      <c r="B61" s="17">
        <f>'Revenue Data'!B43</f>
        <v>32709000</v>
      </c>
      <c r="C61" s="17">
        <f>'Revenue Data'!C43</f>
        <v>28432146.013546258</v>
      </c>
      <c r="D61" s="17">
        <f t="shared" ref="D61:D68" si="12">B61-C61</f>
        <v>4276853.9864537418</v>
      </c>
      <c r="E61" s="10">
        <f t="shared" ref="E61:E68" si="13">D61/B61</f>
        <v>0.13075465426805288</v>
      </c>
    </row>
    <row r="62" spans="1:5" ht="16" customHeight="1" x14ac:dyDescent="0.2">
      <c r="A62" s="73" t="s">
        <v>42</v>
      </c>
      <c r="B62" s="17">
        <f>'Revenue Data'!B49</f>
        <v>66436000</v>
      </c>
      <c r="C62" s="17">
        <f>'Revenue Data'!C49</f>
        <v>68739177</v>
      </c>
      <c r="D62" s="17">
        <f t="shared" si="12"/>
        <v>-2303177</v>
      </c>
      <c r="E62" s="10">
        <f t="shared" si="13"/>
        <v>-3.466760491299898E-2</v>
      </c>
    </row>
    <row r="63" spans="1:5" ht="16" customHeight="1" x14ac:dyDescent="0.2">
      <c r="A63" s="5" t="s">
        <v>8</v>
      </c>
      <c r="B63" s="17">
        <f>'Revenue Data'!B31</f>
        <v>90880000</v>
      </c>
      <c r="C63" s="17">
        <f>'Revenue Data'!C31</f>
        <v>85662338.843108937</v>
      </c>
      <c r="D63" s="17">
        <f t="shared" si="12"/>
        <v>5217661.1568910629</v>
      </c>
      <c r="E63" s="10">
        <f t="shared" si="13"/>
        <v>5.7412644772128769E-2</v>
      </c>
    </row>
    <row r="64" spans="1:5" s="83" customFormat="1" ht="16" customHeight="1" x14ac:dyDescent="0.2">
      <c r="A64" s="146" t="s">
        <v>21</v>
      </c>
      <c r="B64" s="17">
        <f>'Revenue Data'!B37</f>
        <v>28844000</v>
      </c>
      <c r="C64" s="17">
        <f>'Revenue Data'!C37</f>
        <v>18441695.71416574</v>
      </c>
      <c r="D64" s="17">
        <f t="shared" ref="D64" si="14">B64-C64</f>
        <v>10402304.28583426</v>
      </c>
      <c r="E64" s="10">
        <f t="shared" ref="E64" si="15">D64/B64</f>
        <v>0.36064014303960129</v>
      </c>
    </row>
    <row r="65" spans="1:5" ht="16" customHeight="1" x14ac:dyDescent="0.2">
      <c r="A65" s="5" t="s">
        <v>9</v>
      </c>
      <c r="B65" s="17">
        <f>'Revenue Data'!B55</f>
        <v>829454784.73179209</v>
      </c>
      <c r="C65" s="17">
        <f>'Revenue Data'!C55</f>
        <v>801322784.73179209</v>
      </c>
      <c r="D65" s="17">
        <f t="shared" si="12"/>
        <v>28132000</v>
      </c>
      <c r="E65" s="10">
        <f t="shared" si="13"/>
        <v>3.3916255012136201E-2</v>
      </c>
    </row>
    <row r="66" spans="1:5" ht="16" customHeight="1" x14ac:dyDescent="0.2">
      <c r="A66" s="5" t="s">
        <v>10</v>
      </c>
      <c r="B66" s="17">
        <f>'Revenue Data'!B25</f>
        <v>337691000</v>
      </c>
      <c r="C66" s="17">
        <f>'Revenue Data'!C25</f>
        <v>359201400.77710527</v>
      </c>
      <c r="D66" s="17">
        <f t="shared" si="12"/>
        <v>-21510400.777105272</v>
      </c>
      <c r="E66" s="10">
        <f t="shared" si="13"/>
        <v>-6.3698472204190434E-2</v>
      </c>
    </row>
    <row r="67" spans="1:5" ht="16" customHeight="1" x14ac:dyDescent="0.2">
      <c r="A67" s="5" t="s">
        <v>11</v>
      </c>
      <c r="B67" s="17">
        <f>'Revenue Data'!B13</f>
        <v>358138460.41148061</v>
      </c>
      <c r="C67" s="17">
        <f>'Revenue Data'!C13</f>
        <v>327141718.94666398</v>
      </c>
      <c r="D67" s="17">
        <f t="shared" si="12"/>
        <v>30996741.46481663</v>
      </c>
      <c r="E67" s="10">
        <f t="shared" si="13"/>
        <v>8.6549602712881341E-2</v>
      </c>
    </row>
    <row r="68" spans="1:5" ht="16" customHeight="1" x14ac:dyDescent="0.2">
      <c r="A68" s="6" t="s">
        <v>12</v>
      </c>
      <c r="B68" s="17">
        <f>'Revenue Data'!B7</f>
        <v>1878517000</v>
      </c>
      <c r="C68" s="17">
        <f>'Revenue Data'!C7</f>
        <v>1819351685.9306271</v>
      </c>
      <c r="D68" s="17">
        <f t="shared" si="12"/>
        <v>59165314.069372892</v>
      </c>
      <c r="E68" s="10">
        <f t="shared" si="13"/>
        <v>3.1495756529950431E-2</v>
      </c>
    </row>
    <row r="69" spans="1:5" ht="16" customHeight="1" x14ac:dyDescent="0.2">
      <c r="A69" s="7" t="s">
        <v>49</v>
      </c>
      <c r="B69" s="18">
        <f>SUM(B60:B68)</f>
        <v>4299261245.1432724</v>
      </c>
      <c r="C69" s="18">
        <f>SUM(C60:C68)</f>
        <v>4109952230.6859674</v>
      </c>
      <c r="D69" s="18">
        <f>B69-C69</f>
        <v>189309014.45730495</v>
      </c>
      <c r="E69" s="11">
        <f>D69/B69</f>
        <v>4.4032917206685417E-2</v>
      </c>
    </row>
    <row r="70" spans="1:5" ht="16" customHeight="1" x14ac:dyDescent="0.2">
      <c r="A70" s="4"/>
      <c r="B70" s="17"/>
      <c r="C70" s="17"/>
      <c r="D70" s="17"/>
      <c r="E70" s="10"/>
    </row>
    <row r="71" spans="1:5" ht="16" customHeight="1" x14ac:dyDescent="0.2">
      <c r="A71" s="21" t="s">
        <v>28</v>
      </c>
      <c r="B71" s="17"/>
      <c r="C71" s="17"/>
      <c r="D71" s="17"/>
      <c r="E71" s="10"/>
    </row>
    <row r="72" spans="1:5" ht="16" customHeight="1" x14ac:dyDescent="0.2">
      <c r="A72" s="3"/>
      <c r="B72" s="17"/>
      <c r="C72" s="17"/>
      <c r="D72" s="17"/>
      <c r="E72" s="9"/>
    </row>
    <row r="73" spans="1:5" ht="16" customHeight="1" x14ac:dyDescent="0.2">
      <c r="A73" s="5" t="s">
        <v>6</v>
      </c>
      <c r="B73" s="17">
        <f>B8+B21+B34+B47+B60</f>
        <v>3031078000</v>
      </c>
      <c r="C73" s="17">
        <f>C8+C21+C34+C47+C60</f>
        <v>2809943374.1544437</v>
      </c>
      <c r="D73" s="17">
        <f t="shared" ref="D73:D82" si="16">B73-C73</f>
        <v>221134625.84555626</v>
      </c>
      <c r="E73" s="10">
        <f t="shared" ref="E73:E82" si="17">D73/B73</f>
        <v>7.2955768820715361E-2</v>
      </c>
    </row>
    <row r="74" spans="1:5" ht="16" customHeight="1" x14ac:dyDescent="0.2">
      <c r="A74" s="5" t="s">
        <v>7</v>
      </c>
      <c r="B74" s="17">
        <f>B9+B22+B35+B48+B61</f>
        <v>153662000</v>
      </c>
      <c r="C74" s="17">
        <f>C9+C22+C35+C48+C61</f>
        <v>143443658.46148396</v>
      </c>
      <c r="D74" s="17">
        <f t="shared" si="16"/>
        <v>10218341.538516045</v>
      </c>
      <c r="E74" s="10">
        <f t="shared" si="17"/>
        <v>6.6498819086801192E-2</v>
      </c>
    </row>
    <row r="75" spans="1:5" ht="16" customHeight="1" x14ac:dyDescent="0.2">
      <c r="A75" s="73" t="s">
        <v>42</v>
      </c>
      <c r="B75" s="17">
        <f>B10+B23+B36+B49+B62</f>
        <v>336213000</v>
      </c>
      <c r="C75" s="17">
        <f>C10+C23+C36+C49+C62</f>
        <v>346150035</v>
      </c>
      <c r="D75" s="17">
        <f t="shared" si="16"/>
        <v>-9937035</v>
      </c>
      <c r="E75" s="10">
        <f t="shared" si="17"/>
        <v>-2.9555772679819042E-2</v>
      </c>
    </row>
    <row r="76" spans="1:5" ht="16" customHeight="1" x14ac:dyDescent="0.2">
      <c r="A76" s="5" t="s">
        <v>8</v>
      </c>
      <c r="B76" s="17">
        <f>B11+B24+B37+B50+B63</f>
        <v>425247000</v>
      </c>
      <c r="C76" s="17">
        <f>C11+C24+C37+C50+C63</f>
        <v>416377743.67301315</v>
      </c>
      <c r="D76" s="17">
        <f t="shared" si="16"/>
        <v>8869256.3269868493</v>
      </c>
      <c r="E76" s="10">
        <f t="shared" si="17"/>
        <v>2.0856716983275247E-2</v>
      </c>
    </row>
    <row r="77" spans="1:5" s="83" customFormat="1" ht="16" customHeight="1" x14ac:dyDescent="0.2">
      <c r="A77" s="146" t="s">
        <v>21</v>
      </c>
      <c r="B77" s="17">
        <f>B12+B25+B38+B51+B64</f>
        <v>126562000</v>
      </c>
      <c r="C77" s="17">
        <f>C12+C25+C38+C51+C64</f>
        <v>96377647.396077365</v>
      </c>
      <c r="D77" s="17">
        <f t="shared" ref="D77" si="18">B77-C77</f>
        <v>30184352.603922635</v>
      </c>
      <c r="E77" s="10">
        <f t="shared" ref="E77" si="19">D77/B77</f>
        <v>0.23849459240469206</v>
      </c>
    </row>
    <row r="78" spans="1:5" ht="16" customHeight="1" x14ac:dyDescent="0.2">
      <c r="A78" s="5" t="s">
        <v>9</v>
      </c>
      <c r="B78" s="17">
        <f>B13+B26+B39+B52+B65</f>
        <v>3808256548.1421919</v>
      </c>
      <c r="C78" s="17">
        <f>C13+C26+C39+C52+C65</f>
        <v>3676309548.1421919</v>
      </c>
      <c r="D78" s="17">
        <f t="shared" si="16"/>
        <v>131947000</v>
      </c>
      <c r="E78" s="10">
        <f t="shared" si="17"/>
        <v>3.4647613240333983E-2</v>
      </c>
    </row>
    <row r="79" spans="1:5" ht="16" customHeight="1" x14ac:dyDescent="0.2">
      <c r="A79" s="5" t="s">
        <v>10</v>
      </c>
      <c r="B79" s="17">
        <f>B14+B27+B40+B53+B66</f>
        <v>1571111000</v>
      </c>
      <c r="C79" s="17">
        <f>C14+C27+C40+C53+C66</f>
        <v>1575957299.6862104</v>
      </c>
      <c r="D79" s="17">
        <f t="shared" si="16"/>
        <v>-4846299.6862103939</v>
      </c>
      <c r="E79" s="10">
        <f t="shared" si="17"/>
        <v>-3.0846322673639187E-3</v>
      </c>
    </row>
    <row r="80" spans="1:5" ht="16" customHeight="1" x14ac:dyDescent="0.2">
      <c r="A80" s="5" t="s">
        <v>11</v>
      </c>
      <c r="B80" s="17">
        <f>B15+B28+B41+B54+B67</f>
        <v>1655142863.7214587</v>
      </c>
      <c r="C80" s="17">
        <f>C15+C28+C41+C54+C67</f>
        <v>1554960736.9706817</v>
      </c>
      <c r="D80" s="17">
        <f t="shared" si="16"/>
        <v>100182126.75077701</v>
      </c>
      <c r="E80" s="10">
        <f t="shared" si="17"/>
        <v>6.0527782191275845E-2</v>
      </c>
    </row>
    <row r="81" spans="1:5" ht="16" customHeight="1" x14ac:dyDescent="0.2">
      <c r="A81" s="6" t="s">
        <v>12</v>
      </c>
      <c r="B81" s="17">
        <f>B16+B29+B42+B55+B68</f>
        <v>8599391000</v>
      </c>
      <c r="C81" s="17">
        <f>C16+C29+C42+C55+C68</f>
        <v>8357828805.5833178</v>
      </c>
      <c r="D81" s="17">
        <f t="shared" si="16"/>
        <v>241562194.41668224</v>
      </c>
      <c r="E81" s="10">
        <f t="shared" si="17"/>
        <v>2.8090616465361588E-2</v>
      </c>
    </row>
    <row r="82" spans="1:5" ht="16" customHeight="1" x14ac:dyDescent="0.2">
      <c r="A82" s="22" t="s">
        <v>13</v>
      </c>
      <c r="B82" s="23">
        <f>SUM(B73:B81)</f>
        <v>19706663411.863651</v>
      </c>
      <c r="C82" s="23">
        <f>SUM(C73:C81)</f>
        <v>18977348849.067421</v>
      </c>
      <c r="D82" s="23">
        <f t="shared" si="16"/>
        <v>729314562.79623032</v>
      </c>
      <c r="E82" s="24">
        <f t="shared" si="17"/>
        <v>3.700852587542415E-2</v>
      </c>
    </row>
    <row r="83" spans="1:5" ht="16" customHeight="1" x14ac:dyDescent="0.2">
      <c r="A83" s="4"/>
      <c r="B83" s="16"/>
      <c r="C83" s="16"/>
      <c r="D83" s="16"/>
      <c r="E83" s="9"/>
    </row>
    <row r="84" spans="1:5" ht="16" x14ac:dyDescent="0.2">
      <c r="A84" s="4"/>
      <c r="B84" s="16"/>
      <c r="C84" s="16"/>
      <c r="D84" s="16"/>
      <c r="E84" s="9"/>
    </row>
    <row r="85" spans="1:5" x14ac:dyDescent="0.2">
      <c r="A85" s="80" t="s">
        <v>43</v>
      </c>
    </row>
    <row r="86" spans="1:5" x14ac:dyDescent="0.2">
      <c r="A86" s="13" t="s">
        <v>47</v>
      </c>
    </row>
    <row r="87" spans="1:5" x14ac:dyDescent="0.2">
      <c r="A87" s="13" t="s">
        <v>44</v>
      </c>
    </row>
    <row r="88" spans="1:5" x14ac:dyDescent="0.2">
      <c r="A88" s="13" t="s">
        <v>45</v>
      </c>
    </row>
    <row r="89" spans="1:5" x14ac:dyDescent="0.2">
      <c r="A89" s="13" t="s">
        <v>46</v>
      </c>
    </row>
  </sheetData>
  <mergeCells count="4">
    <mergeCell ref="A1:E1"/>
    <mergeCell ref="A2:E2"/>
    <mergeCell ref="A3:E3"/>
    <mergeCell ref="A4:E4"/>
  </mergeCells>
  <pageMargins left="2.25" right="0.7" top="0.75" bottom="0.75" header="0.3" footer="0.3"/>
  <pageSetup scale="54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59999389629810485"/>
    <pageSetUpPr fitToPage="1"/>
  </sheetPr>
  <dimension ref="A1:E84"/>
  <sheetViews>
    <sheetView topLeftCell="A52" workbookViewId="0">
      <selection activeCell="H76" sqref="H76"/>
    </sheetView>
  </sheetViews>
  <sheetFormatPr baseColWidth="10" defaultRowHeight="15" x14ac:dyDescent="0.2"/>
  <cols>
    <col min="1" max="1" width="18.1640625" style="13" bestFit="1" customWidth="1"/>
    <col min="2" max="2" width="17.5" style="14" bestFit="1" customWidth="1"/>
    <col min="3" max="3" width="16" style="14" bestFit="1" customWidth="1"/>
    <col min="4" max="4" width="14.33203125" style="14" customWidth="1"/>
    <col min="5" max="5" width="16.6640625" style="12" bestFit="1" customWidth="1"/>
    <col min="6" max="6" width="10.83203125" style="13" customWidth="1"/>
    <col min="7" max="16384" width="10.83203125" style="13"/>
  </cols>
  <sheetData>
    <row r="1" spans="1:5" ht="19" customHeight="1" x14ac:dyDescent="0.25">
      <c r="A1" s="122" t="s">
        <v>0</v>
      </c>
      <c r="B1" s="123"/>
      <c r="C1" s="123"/>
      <c r="D1" s="123"/>
      <c r="E1" s="124"/>
    </row>
    <row r="2" spans="1:5" ht="19" customHeight="1" x14ac:dyDescent="0.25">
      <c r="A2" s="122" t="s">
        <v>22</v>
      </c>
      <c r="B2" s="123"/>
      <c r="C2" s="123"/>
      <c r="D2" s="123"/>
      <c r="E2" s="124"/>
    </row>
    <row r="3" spans="1:5" ht="19" customHeight="1" x14ac:dyDescent="0.25">
      <c r="A3" s="125" t="s">
        <v>14</v>
      </c>
      <c r="B3" s="126"/>
      <c r="C3" s="126"/>
      <c r="D3" s="126"/>
      <c r="E3" s="127"/>
    </row>
    <row r="4" spans="1:5" ht="19" customHeight="1" x14ac:dyDescent="0.25">
      <c r="A4" s="128">
        <v>44021</v>
      </c>
      <c r="B4" s="122"/>
      <c r="C4" s="122"/>
      <c r="D4" s="122"/>
      <c r="E4" s="122"/>
    </row>
    <row r="5" spans="1:5" x14ac:dyDescent="0.2">
      <c r="A5" s="1"/>
    </row>
    <row r="6" spans="1:5" ht="16" customHeight="1" x14ac:dyDescent="0.2">
      <c r="A6" s="2" t="s">
        <v>12</v>
      </c>
      <c r="B6" s="15" t="s">
        <v>2</v>
      </c>
      <c r="C6" s="15" t="s">
        <v>3</v>
      </c>
      <c r="D6" s="15" t="s">
        <v>4</v>
      </c>
      <c r="E6" s="8" t="s">
        <v>5</v>
      </c>
    </row>
    <row r="7" spans="1:5" ht="16" customHeight="1" x14ac:dyDescent="0.2">
      <c r="A7" s="27" t="s">
        <v>23</v>
      </c>
      <c r="B7" s="17">
        <f>'Revenue by FY'!B16</f>
        <v>1513699000</v>
      </c>
      <c r="C7" s="17">
        <f>'Revenue by FY'!C16</f>
        <v>1488728849.769696</v>
      </c>
      <c r="D7" s="17">
        <f>B7-C7</f>
        <v>24970150.230304003</v>
      </c>
      <c r="E7" s="10">
        <f>D7/B7</f>
        <v>1.6496113315992152E-2</v>
      </c>
    </row>
    <row r="8" spans="1:5" ht="16" customHeight="1" x14ac:dyDescent="0.2">
      <c r="A8" s="27" t="s">
        <v>24</v>
      </c>
      <c r="B8" s="17">
        <f>'Revenue by FY'!B29</f>
        <v>1636780000</v>
      </c>
      <c r="C8" s="17">
        <f>'Revenue by FY'!C29</f>
        <v>1617678115.395977</v>
      </c>
      <c r="D8" s="17">
        <f t="shared" ref="D8:D11" si="0">B8-C8</f>
        <v>19101884.60402298</v>
      </c>
      <c r="E8" s="10">
        <f t="shared" ref="E8:E11" si="1">D8/B8</f>
        <v>1.1670404455102689E-2</v>
      </c>
    </row>
    <row r="9" spans="1:5" ht="16" customHeight="1" x14ac:dyDescent="0.2">
      <c r="A9" s="27" t="s">
        <v>25</v>
      </c>
      <c r="B9" s="17">
        <f>'Revenue by FY'!B42</f>
        <v>1751682000</v>
      </c>
      <c r="C9" s="17">
        <f>'Revenue by FY'!C42</f>
        <v>1689635672.8140061</v>
      </c>
      <c r="D9" s="17">
        <f t="shared" si="0"/>
        <v>62046327.18599391</v>
      </c>
      <c r="E9" s="10">
        <f t="shared" si="1"/>
        <v>3.5420999465652962E-2</v>
      </c>
    </row>
    <row r="10" spans="1:5" ht="16" customHeight="1" x14ac:dyDescent="0.2">
      <c r="A10" s="27" t="s">
        <v>26</v>
      </c>
      <c r="B10" s="17">
        <f>'Revenue by FY'!B55</f>
        <v>1818713000</v>
      </c>
      <c r="C10" s="17">
        <f>'Revenue by FY'!C55</f>
        <v>1742434481.673012</v>
      </c>
      <c r="D10" s="17">
        <f t="shared" si="0"/>
        <v>76278518.326987982</v>
      </c>
      <c r="E10" s="10">
        <f t="shared" si="1"/>
        <v>4.194093203654891E-2</v>
      </c>
    </row>
    <row r="11" spans="1:5" ht="16" customHeight="1" x14ac:dyDescent="0.2">
      <c r="A11" s="27" t="s">
        <v>27</v>
      </c>
      <c r="B11" s="17">
        <f>'Revenue by FY'!B68</f>
        <v>1878517000</v>
      </c>
      <c r="C11" s="17">
        <f>'Revenue by FY'!C68</f>
        <v>1819351685.9306271</v>
      </c>
      <c r="D11" s="17">
        <f t="shared" si="0"/>
        <v>59165314.069372892</v>
      </c>
      <c r="E11" s="10">
        <f t="shared" si="1"/>
        <v>3.1495756529950431E-2</v>
      </c>
    </row>
    <row r="12" spans="1:5" ht="16" customHeight="1" x14ac:dyDescent="0.2">
      <c r="A12" s="7" t="s">
        <v>49</v>
      </c>
      <c r="B12" s="18">
        <f>SUM(B7:B11)</f>
        <v>8599391000</v>
      </c>
      <c r="C12" s="18">
        <f>SUM(C7:C11)</f>
        <v>8357828805.5833178</v>
      </c>
      <c r="D12" s="18">
        <f>B12-C12</f>
        <v>241562194.41668224</v>
      </c>
      <c r="E12" s="11">
        <f>D12/B12</f>
        <v>2.8090616465361588E-2</v>
      </c>
    </row>
    <row r="13" spans="1:5" ht="16" customHeight="1" x14ac:dyDescent="0.2">
      <c r="A13" s="4"/>
      <c r="B13" s="19"/>
      <c r="C13" s="19"/>
      <c r="D13" s="19"/>
      <c r="E13" s="9"/>
    </row>
    <row r="14" spans="1:5" ht="16" customHeight="1" x14ac:dyDescent="0.2">
      <c r="A14" s="2" t="s">
        <v>6</v>
      </c>
      <c r="B14" s="15" t="s">
        <v>2</v>
      </c>
      <c r="C14" s="15" t="s">
        <v>3</v>
      </c>
      <c r="D14" s="15" t="s">
        <v>4</v>
      </c>
      <c r="E14" s="8" t="s">
        <v>5</v>
      </c>
    </row>
    <row r="15" spans="1:5" ht="16" customHeight="1" x14ac:dyDescent="0.2">
      <c r="A15" s="27" t="s">
        <v>23</v>
      </c>
      <c r="B15" s="17">
        <f>'Revenue by FY'!B8</f>
        <v>464321000</v>
      </c>
      <c r="C15" s="17">
        <f>'Revenue by FY'!C8</f>
        <v>493855713.92457581</v>
      </c>
      <c r="D15" s="17">
        <f>B15-C15</f>
        <v>-29534713.924575806</v>
      </c>
      <c r="E15" s="10">
        <f>D15/B15</f>
        <v>-6.3608395753316796E-2</v>
      </c>
    </row>
    <row r="16" spans="1:5" ht="16" customHeight="1" x14ac:dyDescent="0.2">
      <c r="A16" s="27" t="s">
        <v>24</v>
      </c>
      <c r="B16" s="17">
        <f>'Revenue by FY'!B21</f>
        <v>605916000</v>
      </c>
      <c r="C16" s="17">
        <f>'Revenue by FY'!C21</f>
        <v>554685292.37575865</v>
      </c>
      <c r="D16" s="17">
        <f t="shared" ref="D16:D19" si="2">B16-C16</f>
        <v>51230707.624241352</v>
      </c>
      <c r="E16" s="10">
        <f t="shared" ref="E16:E19" si="3">D16/B16</f>
        <v>8.4550841410758831E-2</v>
      </c>
    </row>
    <row r="17" spans="1:5" ht="16" customHeight="1" x14ac:dyDescent="0.2">
      <c r="A17" s="27" t="s">
        <v>25</v>
      </c>
      <c r="B17" s="17">
        <f>'Revenue by FY'!B34</f>
        <v>631103000</v>
      </c>
      <c r="C17" s="17">
        <f>'Revenue by FY'!C34</f>
        <v>572691935.61163139</v>
      </c>
      <c r="D17" s="17">
        <f t="shared" si="2"/>
        <v>58411064.388368607</v>
      </c>
      <c r="E17" s="10">
        <f t="shared" si="3"/>
        <v>9.2553932382461512E-2</v>
      </c>
    </row>
    <row r="18" spans="1:5" ht="16" customHeight="1" x14ac:dyDescent="0.2">
      <c r="A18" s="27" t="s">
        <v>26</v>
      </c>
      <c r="B18" s="17">
        <f>'Revenue by FY'!B47</f>
        <v>653147000</v>
      </c>
      <c r="C18" s="17">
        <f>'Revenue by FY'!C47</f>
        <v>587051149.51352</v>
      </c>
      <c r="D18" s="17">
        <f t="shared" si="2"/>
        <v>66095850.486479998</v>
      </c>
      <c r="E18" s="10">
        <f t="shared" si="3"/>
        <v>0.10119597959797717</v>
      </c>
    </row>
    <row r="19" spans="1:5" ht="16" customHeight="1" x14ac:dyDescent="0.2">
      <c r="A19" s="27" t="s">
        <v>27</v>
      </c>
      <c r="B19" s="17">
        <f>'Revenue by FY'!B60</f>
        <v>676591000</v>
      </c>
      <c r="C19" s="17">
        <f>'Revenue by FY'!C60</f>
        <v>601659282.72895825</v>
      </c>
      <c r="D19" s="17">
        <f t="shared" si="2"/>
        <v>74931717.271041751</v>
      </c>
      <c r="E19" s="10">
        <f t="shared" si="3"/>
        <v>0.1107489122247292</v>
      </c>
    </row>
    <row r="20" spans="1:5" ht="16" customHeight="1" x14ac:dyDescent="0.2">
      <c r="A20" s="7" t="s">
        <v>49</v>
      </c>
      <c r="B20" s="18">
        <f>SUM(B15:B19)</f>
        <v>3031078000</v>
      </c>
      <c r="C20" s="18">
        <f>SUM(C15:C19)</f>
        <v>2809943374.1544437</v>
      </c>
      <c r="D20" s="18">
        <f>B20-C20</f>
        <v>221134625.84555626</v>
      </c>
      <c r="E20" s="11">
        <f>D20/B20</f>
        <v>7.2955768820715361E-2</v>
      </c>
    </row>
    <row r="21" spans="1:5" ht="16" customHeight="1" x14ac:dyDescent="0.2">
      <c r="A21" s="4"/>
      <c r="B21" s="17"/>
      <c r="C21" s="17"/>
      <c r="D21" s="17"/>
      <c r="E21" s="10"/>
    </row>
    <row r="22" spans="1:5" ht="16" customHeight="1" x14ac:dyDescent="0.2">
      <c r="A22" s="2" t="s">
        <v>11</v>
      </c>
      <c r="B22" s="15" t="s">
        <v>2</v>
      </c>
      <c r="C22" s="15" t="s">
        <v>3</v>
      </c>
      <c r="D22" s="15" t="s">
        <v>4</v>
      </c>
      <c r="E22" s="8" t="s">
        <v>5</v>
      </c>
    </row>
    <row r="23" spans="1:5" ht="16" customHeight="1" x14ac:dyDescent="0.2">
      <c r="A23" s="27" t="s">
        <v>23</v>
      </c>
      <c r="B23" s="17">
        <f>'Revenue by FY'!B15</f>
        <v>295326306.45014</v>
      </c>
      <c r="C23" s="17">
        <f>'Revenue by FY'!C15</f>
        <v>293950008.26014823</v>
      </c>
      <c r="D23" s="17">
        <f>B23-C23</f>
        <v>1376298.1899917722</v>
      </c>
      <c r="E23" s="10">
        <f>D23/B23</f>
        <v>4.6602627667513014E-3</v>
      </c>
    </row>
    <row r="24" spans="1:5" ht="16" customHeight="1" x14ac:dyDescent="0.2">
      <c r="A24" s="27" t="s">
        <v>24</v>
      </c>
      <c r="B24" s="17">
        <f>'Revenue by FY'!B28</f>
        <v>319483998.31776148</v>
      </c>
      <c r="C24" s="17">
        <f>'Revenue by FY'!C28</f>
        <v>302735815.22985381</v>
      </c>
      <c r="D24" s="17">
        <f t="shared" ref="D24:D27" si="4">B24-C24</f>
        <v>16748183.087907672</v>
      </c>
      <c r="E24" s="10">
        <f t="shared" ref="E24:E27" si="5">D24/B24</f>
        <v>5.2422603874043759E-2</v>
      </c>
    </row>
    <row r="25" spans="1:5" ht="16" customHeight="1" x14ac:dyDescent="0.2">
      <c r="A25" s="27" t="s">
        <v>25</v>
      </c>
      <c r="B25" s="17">
        <f>'Revenue by FY'!B41</f>
        <v>335362353.03415418</v>
      </c>
      <c r="C25" s="17">
        <f>'Revenue by FY'!C41</f>
        <v>312505624.39773363</v>
      </c>
      <c r="D25" s="17">
        <f t="shared" si="4"/>
        <v>22856728.636420548</v>
      </c>
      <c r="E25" s="10">
        <f t="shared" si="5"/>
        <v>6.8155320445562231E-2</v>
      </c>
    </row>
    <row r="26" spans="1:5" ht="16" customHeight="1" x14ac:dyDescent="0.2">
      <c r="A26" s="27" t="s">
        <v>26</v>
      </c>
      <c r="B26" s="17">
        <f>'Revenue by FY'!B54</f>
        <v>346831745.50792241</v>
      </c>
      <c r="C26" s="17">
        <f>'Revenue by FY'!C54</f>
        <v>318627570.13628232</v>
      </c>
      <c r="D26" s="17">
        <f t="shared" si="4"/>
        <v>28204175.371640086</v>
      </c>
      <c r="E26" s="10">
        <f t="shared" si="5"/>
        <v>8.131947475089428E-2</v>
      </c>
    </row>
    <row r="27" spans="1:5" ht="16" customHeight="1" x14ac:dyDescent="0.2">
      <c r="A27" s="27" t="s">
        <v>27</v>
      </c>
      <c r="B27" s="17">
        <f>'Revenue by FY'!B67</f>
        <v>358138460.41148061</v>
      </c>
      <c r="C27" s="17">
        <f>'Revenue by FY'!C67</f>
        <v>327141718.94666398</v>
      </c>
      <c r="D27" s="17">
        <f t="shared" si="4"/>
        <v>30996741.46481663</v>
      </c>
      <c r="E27" s="10">
        <f t="shared" si="5"/>
        <v>8.6549602712881341E-2</v>
      </c>
    </row>
    <row r="28" spans="1:5" ht="16" customHeight="1" x14ac:dyDescent="0.2">
      <c r="A28" s="7" t="s">
        <v>49</v>
      </c>
      <c r="B28" s="18">
        <f>SUM(B23:B27)</f>
        <v>1655142863.7214587</v>
      </c>
      <c r="C28" s="18">
        <f>SUM(C23:C27)</f>
        <v>1554960736.9706817</v>
      </c>
      <c r="D28" s="18">
        <f>B28-C28</f>
        <v>100182126.75077701</v>
      </c>
      <c r="E28" s="11">
        <f>D28/B28</f>
        <v>6.0527782191275845E-2</v>
      </c>
    </row>
    <row r="29" spans="1:5" ht="16" customHeight="1" x14ac:dyDescent="0.2">
      <c r="A29" s="4"/>
      <c r="B29" s="17"/>
      <c r="C29" s="17"/>
      <c r="D29" s="17"/>
      <c r="E29" s="10"/>
    </row>
    <row r="30" spans="1:5" ht="16" customHeight="1" x14ac:dyDescent="0.2">
      <c r="A30" s="2" t="s">
        <v>10</v>
      </c>
      <c r="B30" s="15" t="s">
        <v>2</v>
      </c>
      <c r="C30" s="15" t="s">
        <v>3</v>
      </c>
      <c r="D30" s="15" t="s">
        <v>4</v>
      </c>
      <c r="E30" s="8" t="s">
        <v>5</v>
      </c>
    </row>
    <row r="31" spans="1:5" ht="16" customHeight="1" x14ac:dyDescent="0.2">
      <c r="A31" s="27" t="s">
        <v>23</v>
      </c>
      <c r="B31" s="17">
        <f>'Revenue by FY'!B14</f>
        <v>292816000</v>
      </c>
      <c r="C31" s="17">
        <f>'Revenue by FY'!C14</f>
        <v>276749148.77147198</v>
      </c>
      <c r="D31" s="17">
        <f>B31-C31</f>
        <v>16066851.228528023</v>
      </c>
      <c r="E31" s="10">
        <f>D31/B31</f>
        <v>5.4870127412873691E-2</v>
      </c>
    </row>
    <row r="32" spans="1:5" ht="16" customHeight="1" x14ac:dyDescent="0.2">
      <c r="A32" s="27" t="s">
        <v>24</v>
      </c>
      <c r="B32" s="17">
        <f>'Revenue by FY'!B27</f>
        <v>301308000</v>
      </c>
      <c r="C32" s="17">
        <f>'Revenue by FY'!C27</f>
        <v>290500678.75902361</v>
      </c>
      <c r="D32" s="17">
        <f t="shared" ref="D32:D35" si="6">B32-C32</f>
        <v>10807321.240976393</v>
      </c>
      <c r="E32" s="10">
        <f t="shared" ref="E32:E35" si="7">D32/B32</f>
        <v>3.5868019571257292E-2</v>
      </c>
    </row>
    <row r="33" spans="1:5" ht="16" customHeight="1" x14ac:dyDescent="0.2">
      <c r="A33" s="27" t="s">
        <v>25</v>
      </c>
      <c r="B33" s="17">
        <f>'Revenue by FY'!B40</f>
        <v>313842000</v>
      </c>
      <c r="C33" s="17">
        <f>'Revenue by FY'!C40</f>
        <v>313236469.4019261</v>
      </c>
      <c r="D33" s="17">
        <f t="shared" si="6"/>
        <v>605530.59807389975</v>
      </c>
      <c r="E33" s="10">
        <f t="shared" si="7"/>
        <v>1.9294122458877389E-3</v>
      </c>
    </row>
    <row r="34" spans="1:5" ht="16" customHeight="1" x14ac:dyDescent="0.2">
      <c r="A34" s="27" t="s">
        <v>26</v>
      </c>
      <c r="B34" s="17">
        <f>'Revenue by FY'!B53</f>
        <v>325454000</v>
      </c>
      <c r="C34" s="17">
        <f>'Revenue by FY'!C53</f>
        <v>336269601.97668332</v>
      </c>
      <c r="D34" s="17">
        <f t="shared" si="6"/>
        <v>-10815601.976683319</v>
      </c>
      <c r="E34" s="10">
        <f t="shared" si="7"/>
        <v>-3.3232352273081044E-2</v>
      </c>
    </row>
    <row r="35" spans="1:5" ht="16" customHeight="1" x14ac:dyDescent="0.2">
      <c r="A35" s="27" t="s">
        <v>27</v>
      </c>
      <c r="B35" s="17">
        <f>'Revenue by FY'!B66</f>
        <v>337691000</v>
      </c>
      <c r="C35" s="17">
        <f>'Revenue by FY'!C66</f>
        <v>359201400.77710527</v>
      </c>
      <c r="D35" s="17">
        <f t="shared" si="6"/>
        <v>-21510400.777105272</v>
      </c>
      <c r="E35" s="10">
        <f t="shared" si="7"/>
        <v>-6.3698472204190434E-2</v>
      </c>
    </row>
    <row r="36" spans="1:5" ht="16" customHeight="1" x14ac:dyDescent="0.2">
      <c r="A36" s="7" t="s">
        <v>49</v>
      </c>
      <c r="B36" s="18">
        <f>SUM(B31:B35)</f>
        <v>1571111000</v>
      </c>
      <c r="C36" s="18">
        <f>SUM(C31:C35)</f>
        <v>1575957299.6862104</v>
      </c>
      <c r="D36" s="18">
        <f>B36-C36</f>
        <v>-4846299.6862103939</v>
      </c>
      <c r="E36" s="11">
        <f>D36/B36</f>
        <v>-3.0846322673639187E-3</v>
      </c>
    </row>
    <row r="37" spans="1:5" ht="16" customHeight="1" x14ac:dyDescent="0.2">
      <c r="A37" s="4"/>
      <c r="B37" s="17"/>
      <c r="C37" s="17"/>
      <c r="D37" s="17"/>
      <c r="E37" s="10"/>
    </row>
    <row r="38" spans="1:5" ht="16" customHeight="1" x14ac:dyDescent="0.2">
      <c r="A38" s="2" t="s">
        <v>8</v>
      </c>
      <c r="B38" s="15" t="s">
        <v>2</v>
      </c>
      <c r="C38" s="15" t="s">
        <v>3</v>
      </c>
      <c r="D38" s="15" t="s">
        <v>4</v>
      </c>
      <c r="E38" s="8" t="s">
        <v>5</v>
      </c>
    </row>
    <row r="39" spans="1:5" ht="16" customHeight="1" x14ac:dyDescent="0.2">
      <c r="A39" s="27" t="s">
        <v>23</v>
      </c>
      <c r="B39" s="17">
        <f>'Revenue by FY'!B11</f>
        <v>76719000</v>
      </c>
      <c r="C39" s="17">
        <f>'Revenue by FY'!C11</f>
        <v>85663289.874152586</v>
      </c>
      <c r="D39" s="17">
        <f>B39-C39</f>
        <v>-8944289.8741525859</v>
      </c>
      <c r="E39" s="10">
        <f>D39/B39</f>
        <v>-0.11658506855084902</v>
      </c>
    </row>
    <row r="40" spans="1:5" ht="16" customHeight="1" x14ac:dyDescent="0.2">
      <c r="A40" s="27" t="s">
        <v>24</v>
      </c>
      <c r="B40" s="17">
        <f>'Revenue by FY'!B24</f>
        <v>83298000</v>
      </c>
      <c r="C40" s="17">
        <f>'Revenue by FY'!C24</f>
        <v>80279544.003541768</v>
      </c>
      <c r="D40" s="17">
        <f t="shared" ref="D40:D43" si="8">B40-C40</f>
        <v>3018455.9964582324</v>
      </c>
      <c r="E40" s="10">
        <f t="shared" ref="E40:E43" si="9">D40/B40</f>
        <v>3.6236836376122267E-2</v>
      </c>
    </row>
    <row r="41" spans="1:5" ht="16" customHeight="1" x14ac:dyDescent="0.2">
      <c r="A41" s="27" t="s">
        <v>25</v>
      </c>
      <c r="B41" s="17">
        <f>'Revenue by FY'!B37</f>
        <v>86014000</v>
      </c>
      <c r="C41" s="17">
        <f>'Revenue by FY'!C37</f>
        <v>81458932.731394395</v>
      </c>
      <c r="D41" s="17">
        <f t="shared" si="8"/>
        <v>4555067.2686056048</v>
      </c>
      <c r="E41" s="10">
        <f t="shared" si="9"/>
        <v>5.2957277520003773E-2</v>
      </c>
    </row>
    <row r="42" spans="1:5" ht="16" customHeight="1" x14ac:dyDescent="0.2">
      <c r="A42" s="27" t="s">
        <v>26</v>
      </c>
      <c r="B42" s="17">
        <f>'Revenue by FY'!B50</f>
        <v>88336000</v>
      </c>
      <c r="C42" s="17">
        <f>'Revenue by FY'!C50</f>
        <v>83313638.22081539</v>
      </c>
      <c r="D42" s="17">
        <f t="shared" si="8"/>
        <v>5022361.7791846097</v>
      </c>
      <c r="E42" s="10">
        <f t="shared" si="9"/>
        <v>5.6855209418409366E-2</v>
      </c>
    </row>
    <row r="43" spans="1:5" ht="16" customHeight="1" x14ac:dyDescent="0.2">
      <c r="A43" s="27" t="s">
        <v>27</v>
      </c>
      <c r="B43" s="17">
        <f>'Revenue by FY'!B63</f>
        <v>90880000</v>
      </c>
      <c r="C43" s="17">
        <f>'Revenue by FY'!C63</f>
        <v>85662338.843108937</v>
      </c>
      <c r="D43" s="17">
        <f t="shared" si="8"/>
        <v>5217661.1568910629</v>
      </c>
      <c r="E43" s="10">
        <f t="shared" si="9"/>
        <v>5.7412644772128769E-2</v>
      </c>
    </row>
    <row r="44" spans="1:5" ht="16" customHeight="1" x14ac:dyDescent="0.2">
      <c r="A44" s="7" t="s">
        <v>49</v>
      </c>
      <c r="B44" s="18">
        <f>SUM(B39:B43)</f>
        <v>425247000</v>
      </c>
      <c r="C44" s="18">
        <f>SUM(C39:C43)</f>
        <v>416377743.67301315</v>
      </c>
      <c r="D44" s="18">
        <f>B44-C44</f>
        <v>8869256.3269868493</v>
      </c>
      <c r="E44" s="11">
        <f>D44/B44</f>
        <v>2.0856716983275247E-2</v>
      </c>
    </row>
    <row r="45" spans="1:5" s="29" customFormat="1" ht="16" customHeight="1" x14ac:dyDescent="0.2">
      <c r="A45" s="70"/>
      <c r="B45" s="71"/>
      <c r="C45" s="71"/>
      <c r="D45" s="71"/>
      <c r="E45" s="72"/>
    </row>
    <row r="46" spans="1:5" s="29" customFormat="1" ht="16" customHeight="1" x14ac:dyDescent="0.2">
      <c r="A46" s="2" t="s">
        <v>42</v>
      </c>
      <c r="B46" s="15" t="s">
        <v>2</v>
      </c>
      <c r="C46" s="15" t="s">
        <v>3</v>
      </c>
      <c r="D46" s="15" t="s">
        <v>4</v>
      </c>
      <c r="E46" s="8" t="s">
        <v>5</v>
      </c>
    </row>
    <row r="47" spans="1:5" s="29" customFormat="1" ht="16" customHeight="1" x14ac:dyDescent="0.2">
      <c r="A47" s="27" t="s">
        <v>23</v>
      </c>
      <c r="B47" s="17">
        <f>'Revenue by FY'!B10</f>
        <v>67441000</v>
      </c>
      <c r="C47" s="17">
        <f>'Revenue by FY'!C10</f>
        <v>66313841</v>
      </c>
      <c r="D47" s="17">
        <f>B47-C47</f>
        <v>1127159</v>
      </c>
      <c r="E47" s="10">
        <f>D47/B47</f>
        <v>1.6713260479530256E-2</v>
      </c>
    </row>
    <row r="48" spans="1:5" s="29" customFormat="1" ht="16" customHeight="1" x14ac:dyDescent="0.2">
      <c r="A48" s="27" t="s">
        <v>24</v>
      </c>
      <c r="B48" s="17">
        <f>'Revenue by FY'!B23</f>
        <v>67954000</v>
      </c>
      <c r="C48" s="17">
        <f>'Revenue by FY'!C23</f>
        <v>71528643</v>
      </c>
      <c r="D48" s="17">
        <f t="shared" ref="D48:D51" si="10">B48-C48</f>
        <v>-3574643</v>
      </c>
      <c r="E48" s="10">
        <f t="shared" ref="E48:E51" si="11">D48/B48</f>
        <v>-5.2603864378844511E-2</v>
      </c>
    </row>
    <row r="49" spans="1:5" s="29" customFormat="1" ht="16" customHeight="1" x14ac:dyDescent="0.2">
      <c r="A49" s="27" t="s">
        <v>25</v>
      </c>
      <c r="B49" s="17">
        <f>'Revenue by FY'!B36</f>
        <v>67444000</v>
      </c>
      <c r="C49" s="17">
        <f>'Revenue by FY'!C36</f>
        <v>70134861</v>
      </c>
      <c r="D49" s="17">
        <f t="shared" si="10"/>
        <v>-2690861</v>
      </c>
      <c r="E49" s="10">
        <f t="shared" si="11"/>
        <v>-3.9897707727892771E-2</v>
      </c>
    </row>
    <row r="50" spans="1:5" s="29" customFormat="1" ht="16" customHeight="1" x14ac:dyDescent="0.2">
      <c r="A50" s="27" t="s">
        <v>26</v>
      </c>
      <c r="B50" s="17">
        <f>'Revenue by FY'!B49</f>
        <v>66938000</v>
      </c>
      <c r="C50" s="17">
        <f>'Revenue by FY'!C49</f>
        <v>69433513</v>
      </c>
      <c r="D50" s="17">
        <f t="shared" si="10"/>
        <v>-2495513</v>
      </c>
      <c r="E50" s="10">
        <f t="shared" si="11"/>
        <v>-3.7280961486748934E-2</v>
      </c>
    </row>
    <row r="51" spans="1:5" s="29" customFormat="1" ht="16" customHeight="1" x14ac:dyDescent="0.2">
      <c r="A51" s="27" t="s">
        <v>27</v>
      </c>
      <c r="B51" s="17">
        <f>'Revenue by FY'!B62</f>
        <v>66436000</v>
      </c>
      <c r="C51" s="17">
        <f>'Revenue by FY'!C62</f>
        <v>68739177</v>
      </c>
      <c r="D51" s="17">
        <f t="shared" si="10"/>
        <v>-2303177</v>
      </c>
      <c r="E51" s="10">
        <f t="shared" si="11"/>
        <v>-3.466760491299898E-2</v>
      </c>
    </row>
    <row r="52" spans="1:5" s="29" customFormat="1" ht="16" customHeight="1" x14ac:dyDescent="0.2">
      <c r="A52" s="7" t="s">
        <v>49</v>
      </c>
      <c r="B52" s="18">
        <f>SUM(B47:B51)</f>
        <v>336213000</v>
      </c>
      <c r="C52" s="18">
        <f>SUM(C47:C51)</f>
        <v>346150035</v>
      </c>
      <c r="D52" s="18">
        <f>B52-C52</f>
        <v>-9937035</v>
      </c>
      <c r="E52" s="11">
        <f>D52/B52</f>
        <v>-2.9555772679819042E-2</v>
      </c>
    </row>
    <row r="53" spans="1:5" s="83" customFormat="1" ht="16" customHeight="1" x14ac:dyDescent="0.2">
      <c r="A53" s="85"/>
      <c r="B53" s="86"/>
      <c r="C53" s="86"/>
      <c r="D53" s="86"/>
      <c r="E53" s="87"/>
    </row>
    <row r="54" spans="1:5" s="83" customFormat="1" ht="16" customHeight="1" x14ac:dyDescent="0.2">
      <c r="A54" s="2" t="s">
        <v>9</v>
      </c>
      <c r="B54" s="15" t="s">
        <v>2</v>
      </c>
      <c r="C54" s="15" t="s">
        <v>3</v>
      </c>
      <c r="D54" s="15" t="s">
        <v>4</v>
      </c>
      <c r="E54" s="8" t="s">
        <v>5</v>
      </c>
    </row>
    <row r="55" spans="1:5" s="83" customFormat="1" ht="16" customHeight="1" x14ac:dyDescent="0.2">
      <c r="A55" s="27" t="s">
        <v>23</v>
      </c>
      <c r="B55" s="17">
        <f>'Revenue Data'!B51</f>
        <v>684287700</v>
      </c>
      <c r="C55" s="17">
        <f>'Revenue Data'!C51</f>
        <v>662942700</v>
      </c>
      <c r="D55" s="17">
        <f>B55-C55</f>
        <v>21345000</v>
      </c>
      <c r="E55" s="10">
        <f>D55/B55</f>
        <v>3.1193020128814239E-2</v>
      </c>
    </row>
    <row r="56" spans="1:5" s="83" customFormat="1" ht="16" customHeight="1" x14ac:dyDescent="0.2">
      <c r="A56" s="27" t="s">
        <v>24</v>
      </c>
      <c r="B56" s="17">
        <f>'Revenue Data'!B52</f>
        <v>731697426</v>
      </c>
      <c r="C56" s="17">
        <f>'Revenue Data'!C52</f>
        <v>700105426</v>
      </c>
      <c r="D56" s="17">
        <f t="shared" ref="D56:D59" si="12">B56-C56</f>
        <v>31592000</v>
      </c>
      <c r="E56" s="10">
        <f t="shared" ref="E56:E59" si="13">D56/B56</f>
        <v>4.3176316982151033E-2</v>
      </c>
    </row>
    <row r="57" spans="1:5" s="83" customFormat="1" ht="16" customHeight="1" x14ac:dyDescent="0.2">
      <c r="A57" s="27" t="s">
        <v>25</v>
      </c>
      <c r="B57" s="17">
        <f>'Revenue Data'!B53</f>
        <v>765435877.48000002</v>
      </c>
      <c r="C57" s="17">
        <f>'Revenue Data'!C53</f>
        <v>735652877.48000002</v>
      </c>
      <c r="D57" s="17">
        <f t="shared" si="12"/>
        <v>29783000</v>
      </c>
      <c r="E57" s="10">
        <f t="shared" si="13"/>
        <v>3.8909856300507938E-2</v>
      </c>
    </row>
    <row r="58" spans="1:5" s="83" customFormat="1" ht="16" customHeight="1" x14ac:dyDescent="0.2">
      <c r="A58" s="27" t="s">
        <v>26</v>
      </c>
      <c r="B58" s="17">
        <f>'Revenue Data'!B54</f>
        <v>797380759.93039989</v>
      </c>
      <c r="C58" s="17">
        <f>'Revenue Data'!C54</f>
        <v>776285759.93039989</v>
      </c>
      <c r="D58" s="17">
        <f t="shared" si="12"/>
        <v>21095000</v>
      </c>
      <c r="E58" s="10">
        <f t="shared" si="13"/>
        <v>2.6455366193989052E-2</v>
      </c>
    </row>
    <row r="59" spans="1:5" s="83" customFormat="1" ht="16" customHeight="1" x14ac:dyDescent="0.2">
      <c r="A59" s="27" t="s">
        <v>27</v>
      </c>
      <c r="B59" s="17">
        <f>'Revenue Data'!B55</f>
        <v>829454784.73179209</v>
      </c>
      <c r="C59" s="17">
        <f>'Revenue Data'!C55</f>
        <v>801322784.73179209</v>
      </c>
      <c r="D59" s="17">
        <f t="shared" si="12"/>
        <v>28132000</v>
      </c>
      <c r="E59" s="10">
        <f t="shared" si="13"/>
        <v>3.3916255012136201E-2</v>
      </c>
    </row>
    <row r="60" spans="1:5" s="83" customFormat="1" ht="16" customHeight="1" x14ac:dyDescent="0.2">
      <c r="A60" s="7" t="s">
        <v>49</v>
      </c>
      <c r="B60" s="18">
        <f>SUM(B55:B59)</f>
        <v>3808256548.1421919</v>
      </c>
      <c r="C60" s="18">
        <f>SUM(C55:C59)</f>
        <v>3676309548.1421919</v>
      </c>
      <c r="D60" s="18">
        <f>B60-C60</f>
        <v>131947000</v>
      </c>
      <c r="E60" s="11">
        <f>D60/B60</f>
        <v>3.4647613240333983E-2</v>
      </c>
    </row>
    <row r="61" spans="1:5" ht="16" customHeight="1" x14ac:dyDescent="0.2">
      <c r="A61" s="4"/>
      <c r="B61" s="17"/>
      <c r="C61" s="17"/>
      <c r="D61" s="17"/>
      <c r="E61" s="10"/>
    </row>
    <row r="62" spans="1:5" ht="16" customHeight="1" x14ac:dyDescent="0.2">
      <c r="A62" s="2" t="s">
        <v>7</v>
      </c>
      <c r="B62" s="15" t="s">
        <v>2</v>
      </c>
      <c r="C62" s="15" t="s">
        <v>3</v>
      </c>
      <c r="D62" s="15" t="s">
        <v>4</v>
      </c>
      <c r="E62" s="8" t="s">
        <v>5</v>
      </c>
    </row>
    <row r="63" spans="1:5" ht="16" customHeight="1" x14ac:dyDescent="0.2">
      <c r="A63" s="27" t="s">
        <v>23</v>
      </c>
      <c r="B63" s="17">
        <f>'Revenue by FY'!B9</f>
        <v>25164000</v>
      </c>
      <c r="C63" s="17">
        <f>'Revenue by FY'!C9</f>
        <v>30661257.440906789</v>
      </c>
      <c r="D63" s="17">
        <f>B63-C63</f>
        <v>-5497257.4409067892</v>
      </c>
      <c r="E63" s="10">
        <f>D63/B63</f>
        <v>-0.21845721828432638</v>
      </c>
    </row>
    <row r="64" spans="1:5" ht="16" customHeight="1" x14ac:dyDescent="0.2">
      <c r="A64" s="27" t="s">
        <v>24</v>
      </c>
      <c r="B64" s="17">
        <f>'Revenue by FY'!B22</f>
        <v>33525000</v>
      </c>
      <c r="C64" s="17">
        <f>'Revenue by FY'!C22</f>
        <v>28314787.591800742</v>
      </c>
      <c r="D64" s="17">
        <f t="shared" ref="D64:D67" si="14">B64-C64</f>
        <v>5210212.4081992581</v>
      </c>
      <c r="E64" s="10">
        <f t="shared" ref="E64:E67" si="15">D64/B64</f>
        <v>0.15541274893957518</v>
      </c>
    </row>
    <row r="65" spans="1:5" ht="16" customHeight="1" x14ac:dyDescent="0.2">
      <c r="A65" s="27" t="s">
        <v>25</v>
      </c>
      <c r="B65" s="17">
        <f>'Revenue by FY'!B35</f>
        <v>31798000</v>
      </c>
      <c r="C65" s="17">
        <f>'Revenue by FY'!C35</f>
        <v>28730342.820345201</v>
      </c>
      <c r="D65" s="17">
        <f t="shared" si="14"/>
        <v>3067657.1796547994</v>
      </c>
      <c r="E65" s="10">
        <f t="shared" si="15"/>
        <v>9.6473274408918785E-2</v>
      </c>
    </row>
    <row r="66" spans="1:5" ht="16" customHeight="1" x14ac:dyDescent="0.2">
      <c r="A66" s="27" t="s">
        <v>26</v>
      </c>
      <c r="B66" s="17">
        <f>'Revenue by FY'!B48</f>
        <v>30466000</v>
      </c>
      <c r="C66" s="17">
        <f>'Revenue by FY'!C48</f>
        <v>27305124.594884951</v>
      </c>
      <c r="D66" s="17">
        <f t="shared" si="14"/>
        <v>3160875.4051150493</v>
      </c>
      <c r="E66" s="10">
        <f t="shared" si="15"/>
        <v>0.10375091594285595</v>
      </c>
    </row>
    <row r="67" spans="1:5" ht="16" customHeight="1" x14ac:dyDescent="0.2">
      <c r="A67" s="27" t="s">
        <v>27</v>
      </c>
      <c r="B67" s="17">
        <f>'Revenue by FY'!B61</f>
        <v>32709000</v>
      </c>
      <c r="C67" s="17">
        <f>'Revenue by FY'!C61</f>
        <v>28432146.013546258</v>
      </c>
      <c r="D67" s="17">
        <f t="shared" si="14"/>
        <v>4276853.9864537418</v>
      </c>
      <c r="E67" s="10">
        <f t="shared" si="15"/>
        <v>0.13075465426805288</v>
      </c>
    </row>
    <row r="68" spans="1:5" ht="16" customHeight="1" x14ac:dyDescent="0.2">
      <c r="A68" s="7" t="s">
        <v>49</v>
      </c>
      <c r="B68" s="18">
        <f>SUM(B63:B67)</f>
        <v>153662000</v>
      </c>
      <c r="C68" s="18">
        <f>SUM(C63:C67)</f>
        <v>143443658.46148396</v>
      </c>
      <c r="D68" s="18">
        <f>B68-C68</f>
        <v>10218341.538516045</v>
      </c>
      <c r="E68" s="11">
        <f>D68/B68</f>
        <v>6.6498819086801192E-2</v>
      </c>
    </row>
    <row r="69" spans="1:5" s="83" customFormat="1" ht="16" customHeight="1" x14ac:dyDescent="0.2">
      <c r="A69" s="85"/>
      <c r="B69" s="86"/>
      <c r="C69" s="86"/>
      <c r="D69" s="86"/>
      <c r="E69" s="87"/>
    </row>
    <row r="70" spans="1:5" s="83" customFormat="1" ht="16" customHeight="1" x14ac:dyDescent="0.2">
      <c r="A70" s="2" t="s">
        <v>21</v>
      </c>
      <c r="B70" s="15" t="s">
        <v>2</v>
      </c>
      <c r="C70" s="15" t="s">
        <v>3</v>
      </c>
      <c r="D70" s="15" t="s">
        <v>4</v>
      </c>
      <c r="E70" s="8" t="s">
        <v>5</v>
      </c>
    </row>
    <row r="71" spans="1:5" s="83" customFormat="1" ht="16" customHeight="1" x14ac:dyDescent="0.2">
      <c r="A71" s="27" t="s">
        <v>23</v>
      </c>
      <c r="B71" s="17">
        <f>'Revenue by FY'!B12</f>
        <v>16611000</v>
      </c>
      <c r="C71" s="17">
        <f>'Revenue by FY'!C12</f>
        <v>23090828.958342399</v>
      </c>
      <c r="D71" s="17">
        <f>B71-C71</f>
        <v>-6479828.9583423994</v>
      </c>
      <c r="E71" s="10">
        <f>D71/B71</f>
        <v>-0.390092646941328</v>
      </c>
    </row>
    <row r="72" spans="1:5" s="83" customFormat="1" ht="16" customHeight="1" x14ac:dyDescent="0.2">
      <c r="A72" s="27" t="s">
        <v>24</v>
      </c>
      <c r="B72" s="17">
        <f>'Revenue by FY'!B25</f>
        <v>26116000</v>
      </c>
      <c r="C72" s="17">
        <f>'Revenue by FY'!C25</f>
        <v>18637848.766349941</v>
      </c>
      <c r="D72" s="17">
        <f t="shared" ref="D72:D75" si="16">B72-C72</f>
        <v>7478151.2336500585</v>
      </c>
      <c r="E72" s="10">
        <f t="shared" ref="E72:E75" si="17">D72/B72</f>
        <v>0.28634366800620531</v>
      </c>
    </row>
    <row r="73" spans="1:5" s="83" customFormat="1" ht="16" customHeight="1" x14ac:dyDescent="0.2">
      <c r="A73" s="27" t="s">
        <v>25</v>
      </c>
      <c r="B73" s="17">
        <f>'Revenue by FY'!B38</f>
        <v>27077000</v>
      </c>
      <c r="C73" s="17">
        <f>'Revenue by FY'!C38</f>
        <v>18199558.2715781</v>
      </c>
      <c r="D73" s="17">
        <f t="shared" si="16"/>
        <v>8877441.7284219004</v>
      </c>
      <c r="E73" s="10">
        <f t="shared" si="17"/>
        <v>0.32785913241577352</v>
      </c>
    </row>
    <row r="74" spans="1:5" s="83" customFormat="1" ht="16" customHeight="1" x14ac:dyDescent="0.2">
      <c r="A74" s="27" t="s">
        <v>26</v>
      </c>
      <c r="B74" s="17">
        <f>'Revenue by FY'!B51</f>
        <v>27914000</v>
      </c>
      <c r="C74" s="17">
        <f>'Revenue by FY'!C51</f>
        <v>18007715.685641181</v>
      </c>
      <c r="D74" s="17">
        <f t="shared" si="16"/>
        <v>9906284.3143588193</v>
      </c>
      <c r="E74" s="10">
        <f t="shared" si="17"/>
        <v>0.35488587498598623</v>
      </c>
    </row>
    <row r="75" spans="1:5" s="83" customFormat="1" ht="16" customHeight="1" x14ac:dyDescent="0.2">
      <c r="A75" s="27" t="s">
        <v>27</v>
      </c>
      <c r="B75" s="17">
        <f>'Revenue by FY'!B64</f>
        <v>28844000</v>
      </c>
      <c r="C75" s="17">
        <f>'Revenue by FY'!C64</f>
        <v>18441695.71416574</v>
      </c>
      <c r="D75" s="17">
        <f t="shared" si="16"/>
        <v>10402304.28583426</v>
      </c>
      <c r="E75" s="10">
        <f t="shared" si="17"/>
        <v>0.36064014303960129</v>
      </c>
    </row>
    <row r="76" spans="1:5" s="83" customFormat="1" ht="16" customHeight="1" x14ac:dyDescent="0.2">
      <c r="A76" s="7" t="s">
        <v>49</v>
      </c>
      <c r="B76" s="18">
        <f>SUM(B71:B75)</f>
        <v>126562000</v>
      </c>
      <c r="C76" s="18">
        <f>SUM(C71:C75)</f>
        <v>96377647.396077365</v>
      </c>
      <c r="D76" s="18">
        <f>B76-C76</f>
        <v>30184352.603922635</v>
      </c>
      <c r="E76" s="11">
        <f>D76/B76</f>
        <v>0.23849459240469206</v>
      </c>
    </row>
    <row r="77" spans="1:5" ht="16" customHeight="1" x14ac:dyDescent="0.2">
      <c r="A77" s="4"/>
      <c r="B77" s="16"/>
      <c r="C77" s="16"/>
      <c r="D77" s="16"/>
      <c r="E77" s="9"/>
    </row>
    <row r="78" spans="1:5" ht="16" customHeight="1" x14ac:dyDescent="0.2">
      <c r="A78" s="21" t="s">
        <v>15</v>
      </c>
      <c r="B78" s="15" t="s">
        <v>2</v>
      </c>
      <c r="C78" s="15" t="s">
        <v>3</v>
      </c>
      <c r="D78" s="15" t="s">
        <v>4</v>
      </c>
      <c r="E78" s="8" t="s">
        <v>5</v>
      </c>
    </row>
    <row r="79" spans="1:5" ht="16" customHeight="1" x14ac:dyDescent="0.2">
      <c r="A79" s="27" t="s">
        <v>23</v>
      </c>
      <c r="B79" s="17">
        <f>'Revenue by FY'!B17</f>
        <v>3436385006.45014</v>
      </c>
      <c r="C79" s="17">
        <f>'Revenue by FY'!C17</f>
        <v>3421955637.9992938</v>
      </c>
      <c r="D79" s="17">
        <f>'Revenue by FY'!D17</f>
        <v>14429368.450846195</v>
      </c>
      <c r="E79" s="10">
        <f>'Revenue by FY'!E17</f>
        <v>4.1989964523073174E-3</v>
      </c>
    </row>
    <row r="80" spans="1:5" ht="16" customHeight="1" x14ac:dyDescent="0.2">
      <c r="A80" s="27" t="s">
        <v>24</v>
      </c>
      <c r="B80" s="17">
        <f>'Revenue by FY'!B30</f>
        <v>3806078424.3177614</v>
      </c>
      <c r="C80" s="17">
        <f>'Revenue by FY'!C30</f>
        <v>3664466151.1223059</v>
      </c>
      <c r="D80" s="17">
        <f>'Revenue by FY'!D30</f>
        <v>141612273.19545555</v>
      </c>
      <c r="E80" s="10">
        <f>'Revenue by FY'!E30</f>
        <v>3.7206872115579048E-2</v>
      </c>
    </row>
    <row r="81" spans="1:5" ht="16" customHeight="1" x14ac:dyDescent="0.2">
      <c r="A81" s="27" t="s">
        <v>25</v>
      </c>
      <c r="B81" s="17">
        <f>'Revenue by FY'!B43</f>
        <v>4009758230.5141544</v>
      </c>
      <c r="C81" s="17">
        <f>'Revenue by FY'!C43</f>
        <v>3822246274.528615</v>
      </c>
      <c r="D81" s="17">
        <f>'Revenue by FY'!D43</f>
        <v>187511955.98553944</v>
      </c>
      <c r="E81" s="10">
        <f>'Revenue by FY'!E43</f>
        <v>4.6763905753363977E-2</v>
      </c>
    </row>
    <row r="82" spans="1:5" ht="16" customHeight="1" x14ac:dyDescent="0.2">
      <c r="A82" s="27" t="s">
        <v>26</v>
      </c>
      <c r="B82" s="17">
        <f>'Revenue by FY'!B56</f>
        <v>4155180505.4383221</v>
      </c>
      <c r="C82" s="17">
        <f>'Revenue by FY'!C56</f>
        <v>3958728554.7312393</v>
      </c>
      <c r="D82" s="17">
        <f>'Revenue by FY'!D56</f>
        <v>196451950.70708275</v>
      </c>
      <c r="E82" s="10">
        <f>'Revenue by FY'!E56</f>
        <v>4.7278800632118242E-2</v>
      </c>
    </row>
    <row r="83" spans="1:5" ht="16" customHeight="1" x14ac:dyDescent="0.2">
      <c r="A83" s="27" t="s">
        <v>27</v>
      </c>
      <c r="B83" s="17">
        <f>'Revenue by FY'!B69</f>
        <v>4299261245.1432724</v>
      </c>
      <c r="C83" s="17">
        <f>'Revenue by FY'!C69</f>
        <v>4109952230.6859674</v>
      </c>
      <c r="D83" s="17">
        <f>'Revenue by FY'!D69</f>
        <v>189309014.45730495</v>
      </c>
      <c r="E83" s="10">
        <f>'Revenue by FY'!E69</f>
        <v>4.4032917206685417E-2</v>
      </c>
    </row>
    <row r="84" spans="1:5" ht="16" customHeight="1" x14ac:dyDescent="0.2">
      <c r="A84" s="22" t="s">
        <v>13</v>
      </c>
      <c r="B84" s="23">
        <f>SUM(B79:B83)</f>
        <v>19706663411.863647</v>
      </c>
      <c r="C84" s="23">
        <f>SUM(C79:C83)</f>
        <v>18977348849.067421</v>
      </c>
      <c r="D84" s="23">
        <f>B84-C84</f>
        <v>729314562.7962265</v>
      </c>
      <c r="E84" s="24">
        <f>D84/B84</f>
        <v>3.7008525875423963E-2</v>
      </c>
    </row>
  </sheetData>
  <mergeCells count="4">
    <mergeCell ref="A1:E1"/>
    <mergeCell ref="A2:E2"/>
    <mergeCell ref="A3:E3"/>
    <mergeCell ref="A4:E4"/>
  </mergeCells>
  <phoneticPr fontId="12" type="noConversion"/>
  <pageMargins left="1.8" right="0.7" top="0.75" bottom="0.75" header="0.3" footer="0.3"/>
  <pageSetup scale="5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372C7-ED73-254F-9C25-CAC9EFE2482F}">
  <sheetPr>
    <tabColor theme="6" tint="0.59999389629810485"/>
    <pageSetUpPr fitToPage="1"/>
  </sheetPr>
  <dimension ref="A1:I62"/>
  <sheetViews>
    <sheetView topLeftCell="A26" workbookViewId="0">
      <selection activeCell="H52" sqref="H52"/>
    </sheetView>
  </sheetViews>
  <sheetFormatPr baseColWidth="10" defaultRowHeight="15" x14ac:dyDescent="0.2"/>
  <cols>
    <col min="1" max="1" width="23.5" style="83" customWidth="1"/>
    <col min="2" max="2" width="12.1640625" style="28" customWidth="1"/>
    <col min="3" max="6" width="10.83203125" style="25" customWidth="1"/>
    <col min="7" max="16384" width="10.83203125" style="25"/>
  </cols>
  <sheetData>
    <row r="1" spans="2:6" ht="19" customHeight="1" x14ac:dyDescent="0.2">
      <c r="B1" s="129" t="s">
        <v>0</v>
      </c>
      <c r="C1" s="129"/>
      <c r="D1" s="129"/>
      <c r="E1" s="129"/>
      <c r="F1" s="129"/>
    </row>
    <row r="2" spans="2:6" ht="19" customHeight="1" x14ac:dyDescent="0.2">
      <c r="B2" s="129" t="s">
        <v>22</v>
      </c>
      <c r="C2" s="129"/>
      <c r="D2" s="129"/>
      <c r="E2" s="129"/>
      <c r="F2" s="129"/>
    </row>
    <row r="3" spans="2:6" ht="19" customHeight="1" x14ac:dyDescent="0.2">
      <c r="B3" s="129" t="s">
        <v>38</v>
      </c>
      <c r="C3" s="129"/>
      <c r="D3" s="129"/>
      <c r="E3" s="129"/>
      <c r="F3" s="129"/>
    </row>
    <row r="4" spans="2:6" ht="16" customHeight="1" thickBot="1" x14ac:dyDescent="0.25">
      <c r="C4" s="30"/>
    </row>
    <row r="5" spans="2:6" ht="16" customHeight="1" x14ac:dyDescent="0.2">
      <c r="B5" s="31"/>
      <c r="C5" s="134" t="s">
        <v>39</v>
      </c>
      <c r="D5" s="135"/>
      <c r="E5" s="134" t="s">
        <v>40</v>
      </c>
      <c r="F5" s="135"/>
    </row>
    <row r="6" spans="2:6" ht="39" customHeight="1" thickBot="1" x14ac:dyDescent="0.25">
      <c r="B6" s="31"/>
      <c r="C6" s="88" t="s">
        <v>2</v>
      </c>
      <c r="D6" s="89" t="s">
        <v>3</v>
      </c>
      <c r="E6" s="88" t="s">
        <v>2</v>
      </c>
      <c r="F6" s="89" t="s">
        <v>3</v>
      </c>
    </row>
    <row r="7" spans="2:6" ht="16" customHeight="1" x14ac:dyDescent="0.2">
      <c r="B7" s="130" t="s">
        <v>12</v>
      </c>
      <c r="C7" s="32"/>
      <c r="D7" s="33"/>
      <c r="E7" s="32"/>
      <c r="F7" s="34"/>
    </row>
    <row r="8" spans="2:6" ht="16" customHeight="1" x14ac:dyDescent="0.2">
      <c r="B8" s="131"/>
      <c r="C8" s="35"/>
      <c r="D8" s="36"/>
      <c r="E8" s="35"/>
      <c r="F8" s="37"/>
    </row>
    <row r="9" spans="2:6" ht="16" customHeight="1" x14ac:dyDescent="0.2">
      <c r="B9" s="75" t="s">
        <v>23</v>
      </c>
      <c r="C9" s="39">
        <f>'Revenue Data'!B3/'Revenue Data'!B2-1</f>
        <v>-5.2707572400314207E-2</v>
      </c>
      <c r="D9" s="40">
        <f>'Revenue Data'!C3/'Revenue Data'!C2-1</f>
        <v>-6.8334215629379913E-2</v>
      </c>
      <c r="E9" s="39"/>
      <c r="F9" s="41">
        <f>'Tax Base Data'!B3/'Tax Base Data'!B2-1</f>
        <v>-7.5089066536011884E-2</v>
      </c>
    </row>
    <row r="10" spans="2:6" ht="16" customHeight="1" x14ac:dyDescent="0.2">
      <c r="B10" s="38" t="s">
        <v>24</v>
      </c>
      <c r="C10" s="39">
        <f>'Revenue Data'!B4/'Revenue Data'!B3-1</f>
        <v>8.1311409996307038E-2</v>
      </c>
      <c r="D10" s="40">
        <f>'Revenue Data'!C4/'Revenue Data'!C3-1</f>
        <v>8.6617026093253502E-2</v>
      </c>
      <c r="E10" s="39"/>
      <c r="F10" s="41">
        <f>'Tax Base Data'!B4/'Tax Base Data'!B3-1</f>
        <v>9.4551509226592945E-2</v>
      </c>
    </row>
    <row r="11" spans="2:6" ht="16" customHeight="1" x14ac:dyDescent="0.2">
      <c r="B11" s="38" t="s">
        <v>25</v>
      </c>
      <c r="C11" s="39">
        <f>'Revenue Data'!B5/'Revenue Data'!B4-1</f>
        <v>7.0200026882048849E-2</v>
      </c>
      <c r="D11" s="40">
        <f>'Revenue Data'!C5/'Revenue Data'!C4-1</f>
        <v>4.4481999684105933E-2</v>
      </c>
      <c r="E11" s="39"/>
      <c r="F11" s="41">
        <f>'Tax Base Data'!B5/'Tax Base Data'!B4-1</f>
        <v>4.4481999684105711E-2</v>
      </c>
    </row>
    <row r="12" spans="2:6" ht="16" customHeight="1" x14ac:dyDescent="0.2">
      <c r="B12" s="38" t="s">
        <v>26</v>
      </c>
      <c r="C12" s="39">
        <f>'Revenue Data'!B6/'Revenue Data'!B5-1</f>
        <v>3.826664885521458E-2</v>
      </c>
      <c r="D12" s="40">
        <f>'Revenue Data'!C6/'Revenue Data'!C5-1</f>
        <v>3.1248635258198654E-2</v>
      </c>
      <c r="E12" s="39"/>
      <c r="F12" s="41">
        <f>'Tax Base Data'!B6/'Tax Base Data'!B5-1</f>
        <v>3.4692112311809575E-2</v>
      </c>
    </row>
    <row r="13" spans="2:6" ht="16" customHeight="1" thickBot="1" x14ac:dyDescent="0.25">
      <c r="B13" s="38" t="s">
        <v>27</v>
      </c>
      <c r="C13" s="39">
        <f>'Revenue Data'!B7/'Revenue Data'!B6-1</f>
        <v>3.2882593350352707E-2</v>
      </c>
      <c r="D13" s="40">
        <f>'Revenue Data'!C7/'Revenue Data'!C6-1</f>
        <v>4.4143527384606474E-2</v>
      </c>
      <c r="E13" s="42"/>
      <c r="F13" s="41">
        <f>'Tax Base Data'!B7/'Tax Base Data'!B6-1</f>
        <v>4.7657779582885418E-2</v>
      </c>
    </row>
    <row r="14" spans="2:6" ht="16" customHeight="1" x14ac:dyDescent="0.2">
      <c r="B14" s="130" t="s">
        <v>6</v>
      </c>
      <c r="C14" s="45"/>
      <c r="D14" s="46"/>
      <c r="E14" s="45"/>
      <c r="F14" s="47"/>
    </row>
    <row r="15" spans="2:6" ht="16" customHeight="1" x14ac:dyDescent="0.2">
      <c r="B15" s="131"/>
      <c r="C15" s="48"/>
      <c r="D15" s="49"/>
      <c r="E15" s="48"/>
      <c r="F15" s="50"/>
    </row>
    <row r="16" spans="2:6" ht="16" customHeight="1" x14ac:dyDescent="0.2">
      <c r="B16" s="69" t="s">
        <v>23</v>
      </c>
      <c r="C16" s="51">
        <f>'Revenue Data'!B15/'Revenue Data'!B14-1</f>
        <v>-9.6737859620386391E-2</v>
      </c>
      <c r="D16" s="52">
        <f>'Revenue Data'!C15/'Revenue Data'!C14-1</f>
        <v>-3.9282803926131926E-2</v>
      </c>
      <c r="E16" s="51"/>
      <c r="F16" s="53">
        <f>'Tax Base Data'!D3/'Tax Base Data'!D2-1</f>
        <v>-1.9949237476421522E-2</v>
      </c>
    </row>
    <row r="17" spans="2:9" ht="16" customHeight="1" x14ac:dyDescent="0.2">
      <c r="B17" s="69" t="s">
        <v>24</v>
      </c>
      <c r="C17" s="51">
        <f>'Revenue Data'!B16/'Revenue Data'!B15-1</f>
        <v>0.30495066990293362</v>
      </c>
      <c r="D17" s="52">
        <f>'Revenue Data'!C16/'Revenue Data'!C15-1</f>
        <v>0.12317277442794361</v>
      </c>
      <c r="E17" s="39"/>
      <c r="F17" s="53">
        <f>'Tax Base Data'!D4/'Tax Base Data'!D3-1</f>
        <v>0.12123945299534289</v>
      </c>
      <c r="I17" s="25" t="s">
        <v>48</v>
      </c>
    </row>
    <row r="18" spans="2:9" ht="16" customHeight="1" x14ac:dyDescent="0.2">
      <c r="B18" s="69" t="s">
        <v>25</v>
      </c>
      <c r="C18" s="51">
        <f>'Revenue Data'!B17/'Revenue Data'!B16-1</f>
        <v>4.1568468236521161E-2</v>
      </c>
      <c r="D18" s="52">
        <f>'Revenue Data'!C17/'Revenue Data'!C16-1</f>
        <v>3.2462809963373918E-2</v>
      </c>
      <c r="E18" s="39"/>
      <c r="F18" s="53">
        <f>'Tax Base Data'!D5/'Tax Base Data'!D4-1</f>
        <v>3.1673108716706366E-2</v>
      </c>
    </row>
    <row r="19" spans="2:9" ht="16" customHeight="1" x14ac:dyDescent="0.2">
      <c r="B19" s="69" t="s">
        <v>26</v>
      </c>
      <c r="C19" s="51">
        <f>'Revenue Data'!B18/'Revenue Data'!B17-1</f>
        <v>3.4929322155020648E-2</v>
      </c>
      <c r="D19" s="52">
        <f>'Revenue Data'!C18/'Revenue Data'!C17-1</f>
        <v>2.5073190329724326E-2</v>
      </c>
      <c r="E19" s="39"/>
      <c r="F19" s="53">
        <f>'Tax Base Data'!D6/'Tax Base Data'!D5-1</f>
        <v>3.2812677099300469E-2</v>
      </c>
    </row>
    <row r="20" spans="2:9" ht="16" customHeight="1" thickBot="1" x14ac:dyDescent="0.25">
      <c r="B20" s="69" t="s">
        <v>27</v>
      </c>
      <c r="C20" s="51">
        <f>'Revenue Data'!B19/'Revenue Data'!B18-1</f>
        <v>3.5893910559184894E-2</v>
      </c>
      <c r="D20" s="52">
        <f>'Revenue Data'!C19/'Revenue Data'!C18-1</f>
        <v>2.4883918935417748E-2</v>
      </c>
      <c r="E20" s="42"/>
      <c r="F20" s="53">
        <f>'Tax Base Data'!D7/'Tax Base Data'!D6-1</f>
        <v>3.3012772603680851E-2</v>
      </c>
    </row>
    <row r="21" spans="2:9" ht="16" customHeight="1" x14ac:dyDescent="0.2">
      <c r="B21" s="130" t="s">
        <v>11</v>
      </c>
      <c r="C21" s="45"/>
      <c r="D21" s="46"/>
      <c r="E21" s="45"/>
      <c r="F21" s="47"/>
    </row>
    <row r="22" spans="2:9" ht="16" customHeight="1" x14ac:dyDescent="0.2">
      <c r="B22" s="131"/>
      <c r="C22" s="48"/>
      <c r="D22" s="49"/>
      <c r="E22" s="48"/>
      <c r="F22" s="50"/>
    </row>
    <row r="23" spans="2:9" ht="16" customHeight="1" x14ac:dyDescent="0.2">
      <c r="B23" s="69" t="s">
        <v>23</v>
      </c>
      <c r="C23" s="39">
        <f>'Revenue Data'!B9/'Revenue Data'!B8-1</f>
        <v>-6.2679180939572698E-2</v>
      </c>
      <c r="D23" s="40">
        <f>'Revenue Data'!C9/'Revenue Data'!C8-1</f>
        <v>-6.7047342253140907E-2</v>
      </c>
      <c r="E23" s="39"/>
      <c r="F23" s="41">
        <f>'Tax Base Data'!C3/'Tax Base Data'!C2-1</f>
        <v>-6.7047342253140574E-2</v>
      </c>
    </row>
    <row r="24" spans="2:9" ht="16" customHeight="1" x14ac:dyDescent="0.2">
      <c r="B24" s="69" t="s">
        <v>24</v>
      </c>
      <c r="C24" s="39">
        <f>'Revenue Data'!B10/'Revenue Data'!B9-1</f>
        <v>8.1800000000000095E-2</v>
      </c>
      <c r="D24" s="40">
        <f>'Revenue Data'!C10/'Revenue Data'!C9-1</f>
        <v>2.9888779461880732E-2</v>
      </c>
      <c r="E24" s="39"/>
      <c r="F24" s="41">
        <f>'Tax Base Data'!C4/'Tax Base Data'!C3-1</f>
        <v>2.9888779461880732E-2</v>
      </c>
    </row>
    <row r="25" spans="2:9" ht="16" customHeight="1" x14ac:dyDescent="0.2">
      <c r="B25" s="69" t="s">
        <v>25</v>
      </c>
      <c r="C25" s="39">
        <f>'Revenue Data'!B11/'Revenue Data'!B10-1</f>
        <v>4.9699999999999855E-2</v>
      </c>
      <c r="D25" s="40">
        <f>'Revenue Data'!C11/'Revenue Data'!C10-1</f>
        <v>3.2271732237766582E-2</v>
      </c>
      <c r="E25" s="39"/>
      <c r="F25" s="41">
        <f>'Tax Base Data'!C5/'Tax Base Data'!C4-1</f>
        <v>3.2271732237766582E-2</v>
      </c>
    </row>
    <row r="26" spans="2:9" ht="16" customHeight="1" x14ac:dyDescent="0.2">
      <c r="B26" s="69" t="s">
        <v>26</v>
      </c>
      <c r="C26" s="39">
        <f>'Revenue Data'!B12/'Revenue Data'!B11-1</f>
        <v>3.4200000000000452E-2</v>
      </c>
      <c r="D26" s="40">
        <f>'Revenue Data'!C12/'Revenue Data'!C11-1</f>
        <v>1.9589873783382394E-2</v>
      </c>
      <c r="E26" s="39"/>
      <c r="F26" s="41">
        <f>'Tax Base Data'!C6/'Tax Base Data'!C5-1</f>
        <v>1.958987378338195E-2</v>
      </c>
    </row>
    <row r="27" spans="2:9" ht="16" customHeight="1" thickBot="1" x14ac:dyDescent="0.25">
      <c r="B27" s="69" t="s">
        <v>27</v>
      </c>
      <c r="C27" s="39">
        <f>'Revenue Data'!B13/'Revenue Data'!B12-1</f>
        <v>3.259999999999974E-2</v>
      </c>
      <c r="D27" s="43">
        <f>'Revenue Data'!C13/'Revenue Data'!C12-1</f>
        <v>2.6721318581251374E-2</v>
      </c>
      <c r="E27" s="42"/>
      <c r="F27" s="41">
        <f>'Tax Base Data'!C7/'Tax Base Data'!C6-1</f>
        <v>2.672131858125204E-2</v>
      </c>
    </row>
    <row r="28" spans="2:9" ht="16" customHeight="1" x14ac:dyDescent="0.2">
      <c r="B28" s="132" t="s">
        <v>10</v>
      </c>
      <c r="C28" s="45"/>
      <c r="D28" s="46"/>
      <c r="E28" s="45"/>
      <c r="F28" s="47"/>
    </row>
    <row r="29" spans="2:9" ht="21" customHeight="1" x14ac:dyDescent="0.2">
      <c r="B29" s="133"/>
      <c r="C29" s="48"/>
      <c r="D29" s="49"/>
      <c r="E29" s="48"/>
      <c r="F29" s="50"/>
    </row>
    <row r="30" spans="2:9" ht="16" customHeight="1" x14ac:dyDescent="0.2">
      <c r="B30" s="69" t="s">
        <v>23</v>
      </c>
      <c r="C30" s="39">
        <f>'Revenue Data'!B21/'Revenue Data'!B20-1</f>
        <v>-6.5900202249628004E-2</v>
      </c>
      <c r="D30" s="40">
        <f>'Revenue Data'!C21/'Revenue Data'!C20-1</f>
        <v>-0.1171543771685305</v>
      </c>
      <c r="E30" s="39"/>
      <c r="F30" s="41">
        <f>'Tax Base Data'!G3/'Tax Base Data'!G2-1</f>
        <v>-0.1171543771685305</v>
      </c>
    </row>
    <row r="31" spans="2:9" ht="16" customHeight="1" x14ac:dyDescent="0.2">
      <c r="B31" s="69" t="s">
        <v>24</v>
      </c>
      <c r="C31" s="39">
        <f>'Revenue Data'!B22/'Revenue Data'!B21-1</f>
        <v>2.9001147478279865E-2</v>
      </c>
      <c r="D31" s="40">
        <f>'Revenue Data'!C22/'Revenue Data'!C21-1</f>
        <v>4.9689511417095877E-2</v>
      </c>
      <c r="E31" s="39"/>
      <c r="F31" s="41">
        <f>'Tax Base Data'!G4/'Tax Base Data'!G3-1</f>
        <v>4.9689511417095877E-2</v>
      </c>
    </row>
    <row r="32" spans="2:9" ht="16" customHeight="1" x14ac:dyDescent="0.2">
      <c r="B32" s="69" t="s">
        <v>25</v>
      </c>
      <c r="C32" s="39">
        <f>'Revenue Data'!B23/'Revenue Data'!B22-1</f>
        <v>4.1598629973316426E-2</v>
      </c>
      <c r="D32" s="40">
        <f>'Revenue Data'!C23/'Revenue Data'!C22-1</f>
        <v>7.8264156696729481E-2</v>
      </c>
      <c r="E32" s="39"/>
      <c r="F32" s="41">
        <f>'Tax Base Data'!G5/'Tax Base Data'!G4-1</f>
        <v>7.8264156696729481E-2</v>
      </c>
    </row>
    <row r="33" spans="2:6" ht="16" customHeight="1" x14ac:dyDescent="0.2">
      <c r="B33" s="69" t="s">
        <v>26</v>
      </c>
      <c r="C33" s="39">
        <f>'Revenue Data'!B24/'Revenue Data'!B23-1</f>
        <v>3.699950930723106E-2</v>
      </c>
      <c r="D33" s="40">
        <f>'Revenue Data'!C24/'Revenue Data'!C23-1</f>
        <v>7.3532729502203908E-2</v>
      </c>
      <c r="E33" s="39"/>
      <c r="F33" s="41">
        <f>'Tax Base Data'!G6/'Tax Base Data'!G5-1</f>
        <v>7.3532729502203464E-2</v>
      </c>
    </row>
    <row r="34" spans="2:6" ht="16" customHeight="1" thickBot="1" x14ac:dyDescent="0.25">
      <c r="B34" s="69" t="s">
        <v>27</v>
      </c>
      <c r="C34" s="39">
        <f>'Revenue Data'!B25/'Revenue Data'!B24-1</f>
        <v>3.7599783686788291E-2</v>
      </c>
      <c r="D34" s="43">
        <f>'Revenue Data'!C25/'Revenue Data'!C24-1</f>
        <v>6.8194682676110618E-2</v>
      </c>
      <c r="E34" s="42"/>
      <c r="F34" s="41">
        <f>'Tax Base Data'!G7/'Tax Base Data'!G6-1</f>
        <v>6.8194682676111507E-2</v>
      </c>
    </row>
    <row r="35" spans="2:6" ht="16" customHeight="1" x14ac:dyDescent="0.2">
      <c r="B35" s="130" t="s">
        <v>8</v>
      </c>
      <c r="C35" s="45"/>
      <c r="D35" s="46"/>
      <c r="E35" s="45"/>
      <c r="F35" s="47"/>
    </row>
    <row r="36" spans="2:6" ht="16" customHeight="1" x14ac:dyDescent="0.2">
      <c r="B36" s="131"/>
      <c r="C36" s="48"/>
      <c r="D36" s="49"/>
      <c r="E36" s="48"/>
      <c r="F36" s="50"/>
    </row>
    <row r="37" spans="2:6" ht="16" customHeight="1" x14ac:dyDescent="0.2">
      <c r="B37" s="69" t="s">
        <v>23</v>
      </c>
      <c r="C37" s="39">
        <f>'Revenue Data'!B27/'Revenue Data'!B26-1</f>
        <v>-4.9319074585807421E-2</v>
      </c>
      <c r="D37" s="40">
        <f>'Revenue Data'!C27/'Revenue Data'!C26-1</f>
        <v>6.1516126273590821E-2</v>
      </c>
      <c r="E37" s="39"/>
      <c r="F37" s="41">
        <f>'Tax Base Data'!H3/'Tax Base Data'!H2-1</f>
        <v>-4.4635486353768572E-2</v>
      </c>
    </row>
    <row r="38" spans="2:6" ht="16" customHeight="1" x14ac:dyDescent="0.2">
      <c r="B38" s="69" t="s">
        <v>24</v>
      </c>
      <c r="C38" s="39">
        <f>'Revenue Data'!B28/'Revenue Data'!B27-1</f>
        <v>8.57545067062917E-2</v>
      </c>
      <c r="D38" s="40">
        <f>'Revenue Data'!C28/'Revenue Data'!C27-1</f>
        <v>-6.284775985746105E-2</v>
      </c>
      <c r="E38" s="39"/>
      <c r="F38" s="41">
        <f>'Tax Base Data'!H4/'Tax Base Data'!H3-1</f>
        <v>4.1280266825043377E-2</v>
      </c>
    </row>
    <row r="39" spans="2:6" ht="16" customHeight="1" x14ac:dyDescent="0.2">
      <c r="B39" s="69" t="s">
        <v>25</v>
      </c>
      <c r="C39" s="39">
        <f>'Revenue Data'!B29/'Revenue Data'!B28-1</f>
        <v>3.2605824869744726E-2</v>
      </c>
      <c r="D39" s="40">
        <f>'Revenue Data'!C29/'Revenue Data'!C28-1</f>
        <v>1.4691024251465512E-2</v>
      </c>
      <c r="E39" s="39"/>
      <c r="F39" s="41">
        <f>'Tax Base Data'!H5/'Tax Base Data'!H4-1</f>
        <v>1.4691024251465512E-2</v>
      </c>
    </row>
    <row r="40" spans="2:6" ht="16" customHeight="1" x14ac:dyDescent="0.2">
      <c r="B40" s="69" t="s">
        <v>26</v>
      </c>
      <c r="C40" s="39">
        <f>'Revenue Data'!B30/'Revenue Data'!B29-1</f>
        <v>2.6995605366568309E-2</v>
      </c>
      <c r="D40" s="40">
        <f>'Revenue Data'!C30/'Revenue Data'!C29-1</f>
        <v>2.276859550243282E-2</v>
      </c>
      <c r="E40" s="39"/>
      <c r="F40" s="41">
        <f>'Tax Base Data'!H6/'Tax Base Data'!H5-1</f>
        <v>2.276859550243282E-2</v>
      </c>
    </row>
    <row r="41" spans="2:6" ht="16" customHeight="1" thickBot="1" x14ac:dyDescent="0.25">
      <c r="B41" s="69" t="s">
        <v>27</v>
      </c>
      <c r="C41" s="39">
        <f>'Revenue Data'!B31/'Revenue Data'!B30-1</f>
        <v>2.8799130592284117E-2</v>
      </c>
      <c r="D41" s="43">
        <f>'Revenue Data'!C31/'Revenue Data'!C30-1</f>
        <v>2.819107018311362E-2</v>
      </c>
      <c r="E41" s="42"/>
      <c r="F41" s="41">
        <f>'Tax Base Data'!H7/'Tax Base Data'!H6-1</f>
        <v>2.8191070183113398E-2</v>
      </c>
    </row>
    <row r="42" spans="2:6" ht="16" customHeight="1" x14ac:dyDescent="0.2">
      <c r="B42" s="130" t="s">
        <v>42</v>
      </c>
      <c r="C42" s="45"/>
      <c r="D42" s="46"/>
      <c r="E42" s="45"/>
      <c r="F42" s="47"/>
    </row>
    <row r="43" spans="2:6" ht="16" customHeight="1" x14ac:dyDescent="0.2">
      <c r="B43" s="131"/>
      <c r="C43" s="48"/>
      <c r="D43" s="49"/>
      <c r="E43" s="48"/>
      <c r="F43" s="50"/>
    </row>
    <row r="44" spans="2:6" ht="16" customHeight="1" x14ac:dyDescent="0.2">
      <c r="B44" s="69" t="s">
        <v>23</v>
      </c>
      <c r="C44" s="39">
        <f>'Revenue Data'!B45/'Revenue Data'!B44-1</f>
        <v>2.5593844095014973E-2</v>
      </c>
      <c r="D44" s="40">
        <f>'Revenue Data'!C45/'Revenue Data'!C44-1</f>
        <v>8.4528270324524257E-3</v>
      </c>
      <c r="E44" s="39">
        <f>C44</f>
        <v>2.5593844095014973E-2</v>
      </c>
      <c r="F44" s="41">
        <f>D44</f>
        <v>8.4528270324524257E-3</v>
      </c>
    </row>
    <row r="45" spans="2:6" ht="16" customHeight="1" x14ac:dyDescent="0.2">
      <c r="B45" s="69" t="s">
        <v>24</v>
      </c>
      <c r="C45" s="39">
        <f>'Revenue Data'!B46/'Revenue Data'!B45-1</f>
        <v>7.6066487744843592E-3</v>
      </c>
      <c r="D45" s="40">
        <f>'Revenue Data'!C46/'Revenue Data'!C45-1</f>
        <v>7.8638213702626469E-2</v>
      </c>
      <c r="E45" s="39">
        <f t="shared" ref="E45:E48" si="0">C45</f>
        <v>7.6066487744843592E-3</v>
      </c>
      <c r="F45" s="41">
        <f t="shared" ref="F45:F48" si="1">D45</f>
        <v>7.8638213702626469E-2</v>
      </c>
    </row>
    <row r="46" spans="2:6" ht="16" customHeight="1" x14ac:dyDescent="0.2">
      <c r="B46" s="69" t="s">
        <v>25</v>
      </c>
      <c r="C46" s="39">
        <f>'Revenue Data'!B47/'Revenue Data'!B46-1</f>
        <v>-7.5050769638285164E-3</v>
      </c>
      <c r="D46" s="40">
        <f>'Revenue Data'!C47/'Revenue Data'!C46-1</f>
        <v>-1.9485648567385772E-2</v>
      </c>
      <c r="E46" s="39">
        <f t="shared" si="0"/>
        <v>-7.5050769638285164E-3</v>
      </c>
      <c r="F46" s="41">
        <f t="shared" si="1"/>
        <v>-1.9485648567385772E-2</v>
      </c>
    </row>
    <row r="47" spans="2:6" ht="16" customHeight="1" x14ac:dyDescent="0.2">
      <c r="B47" s="69" t="s">
        <v>26</v>
      </c>
      <c r="C47" s="39">
        <f>'Revenue Data'!B48/'Revenue Data'!B47-1</f>
        <v>-7.5025206096910324E-3</v>
      </c>
      <c r="D47" s="40">
        <f>'Revenue Data'!C48/'Revenue Data'!C47-1</f>
        <v>-9.9999913024708675E-3</v>
      </c>
      <c r="E47" s="39">
        <f t="shared" si="0"/>
        <v>-7.5025206096910324E-3</v>
      </c>
      <c r="F47" s="41">
        <f t="shared" si="1"/>
        <v>-9.9999913024708675E-3</v>
      </c>
    </row>
    <row r="48" spans="2:6" ht="16" customHeight="1" thickBot="1" x14ac:dyDescent="0.25">
      <c r="B48" s="69" t="s">
        <v>27</v>
      </c>
      <c r="C48" s="39">
        <f>'Revenue Data'!B49/'Revenue Data'!B48-1</f>
        <v>-7.4994771280886274E-3</v>
      </c>
      <c r="D48" s="43">
        <f>'Revenue Data'!C49/'Revenue Data'!C48-1</f>
        <v>-1.0000012529972402E-2</v>
      </c>
      <c r="E48" s="39">
        <f t="shared" si="0"/>
        <v>-7.4994771280886274E-3</v>
      </c>
      <c r="F48" s="41">
        <f t="shared" si="1"/>
        <v>-1.0000012529972402E-2</v>
      </c>
    </row>
    <row r="49" spans="2:6" ht="16" customHeight="1" x14ac:dyDescent="0.2">
      <c r="B49" s="130" t="s">
        <v>7</v>
      </c>
      <c r="C49" s="45"/>
      <c r="D49" s="46"/>
      <c r="E49" s="45"/>
      <c r="F49" s="47"/>
    </row>
    <row r="50" spans="2:6" ht="16" customHeight="1" x14ac:dyDescent="0.2">
      <c r="B50" s="131"/>
      <c r="C50" s="48"/>
      <c r="D50" s="49"/>
      <c r="E50" s="48"/>
      <c r="F50" s="50"/>
    </row>
    <row r="51" spans="2:6" ht="16" customHeight="1" x14ac:dyDescent="0.2">
      <c r="B51" s="81" t="s">
        <v>23</v>
      </c>
      <c r="C51" s="39">
        <f>'Revenue Data'!B39/'Revenue Data'!B38-1</f>
        <v>-0.21086302057200246</v>
      </c>
      <c r="D51" s="40">
        <f>'Revenue Data'!C39/'Revenue Data'!C38-1</f>
        <v>-3.8470351200866393E-2</v>
      </c>
      <c r="E51" s="39"/>
      <c r="F51" s="41">
        <f>'Tax Base Data'!J3/'Tax Base Data'!J2-1</f>
        <v>-4.8400491981163141E-2</v>
      </c>
    </row>
    <row r="52" spans="2:6" ht="16" customHeight="1" x14ac:dyDescent="0.2">
      <c r="B52" s="81" t="s">
        <v>24</v>
      </c>
      <c r="C52" s="39">
        <f>'Revenue Data'!B40/'Revenue Data'!B39-1</f>
        <v>0.33226037195994285</v>
      </c>
      <c r="D52" s="40">
        <f>'Revenue Data'!C40/'Revenue Data'!C39-1</f>
        <v>-7.652881991641669E-2</v>
      </c>
      <c r="E52" s="39"/>
      <c r="F52" s="41">
        <f>'Tax Base Data'!J4/'Tax Base Data'!J3-1</f>
        <v>-6.6892204147385392E-2</v>
      </c>
    </row>
    <row r="53" spans="2:6" ht="16" customHeight="1" x14ac:dyDescent="0.2">
      <c r="B53" s="81" t="s">
        <v>25</v>
      </c>
      <c r="C53" s="39">
        <f>'Revenue Data'!B41/'Revenue Data'!B40-1</f>
        <v>-5.1513795674869467E-2</v>
      </c>
      <c r="D53" s="40">
        <f>'Revenue Data'!C41/'Revenue Data'!C40-1</f>
        <v>1.4676261554043668E-2</v>
      </c>
      <c r="E53" s="39"/>
      <c r="F53" s="41">
        <f>'Tax Base Data'!J5/'Tax Base Data'!J4-1</f>
        <v>1.467626155404389E-2</v>
      </c>
    </row>
    <row r="54" spans="2:6" ht="16" customHeight="1" x14ac:dyDescent="0.2">
      <c r="B54" s="81" t="s">
        <v>26</v>
      </c>
      <c r="C54" s="39">
        <f>'Revenue Data'!B42/'Revenue Data'!B41-1</f>
        <v>-4.1889427007987923E-2</v>
      </c>
      <c r="D54" s="40">
        <f>'Revenue Data'!C42/'Revenue Data'!C41-1</f>
        <v>-4.9606725348609215E-2</v>
      </c>
      <c r="E54" s="39"/>
      <c r="F54" s="41">
        <f>'Tax Base Data'!J6/'Tax Base Data'!J5-1</f>
        <v>-4.6386062224720082E-2</v>
      </c>
    </row>
    <row r="55" spans="2:6" ht="16" customHeight="1" thickBot="1" x14ac:dyDescent="0.25">
      <c r="B55" s="82" t="s">
        <v>27</v>
      </c>
      <c r="C55" s="42">
        <f>'Revenue Data'!B43/'Revenue Data'!B42-1</f>
        <v>7.3623055209085519E-2</v>
      </c>
      <c r="D55" s="43">
        <f>'Revenue Data'!C43/'Revenue Data'!C42-1</f>
        <v>4.1275087932483912E-2</v>
      </c>
      <c r="E55" s="42"/>
      <c r="F55" s="44">
        <f>'Tax Base Data'!J7/'Tax Base Data'!J6-1</f>
        <v>4.4823133669752213E-2</v>
      </c>
    </row>
    <row r="56" spans="2:6" ht="16" x14ac:dyDescent="0.2">
      <c r="B56" s="130" t="s">
        <v>21</v>
      </c>
      <c r="C56" s="45"/>
      <c r="D56" s="46"/>
      <c r="E56" s="45"/>
      <c r="F56" s="47"/>
    </row>
    <row r="57" spans="2:6" ht="16" x14ac:dyDescent="0.2">
      <c r="B57" s="131"/>
      <c r="C57" s="48"/>
      <c r="D57" s="49"/>
      <c r="E57" s="48"/>
      <c r="F57" s="50"/>
    </row>
    <row r="58" spans="2:6" ht="16" x14ac:dyDescent="0.2">
      <c r="B58" s="81" t="s">
        <v>23</v>
      </c>
      <c r="C58" s="39">
        <f>'Revenue Data'!B33/'Revenue Data'!B32-1</f>
        <v>-0.10210810810810811</v>
      </c>
      <c r="D58" s="40">
        <f>'Revenue Data'!C33/'Revenue Data'!C32-1</f>
        <v>0.24815291666715678</v>
      </c>
      <c r="E58" s="39">
        <f>C58</f>
        <v>-0.10210810810810811</v>
      </c>
      <c r="F58" s="147">
        <f>D58</f>
        <v>0.24815291666715678</v>
      </c>
    </row>
    <row r="59" spans="2:6" ht="16" x14ac:dyDescent="0.2">
      <c r="B59" s="81" t="s">
        <v>24</v>
      </c>
      <c r="C59" s="39">
        <f>'Revenue Data'!B34/'Revenue Data'!B33-1</f>
        <v>0.57221118535909943</v>
      </c>
      <c r="D59" s="40">
        <f>'Revenue Data'!C34/'Revenue Data'!C33-1</f>
        <v>-0.19284626810176331</v>
      </c>
      <c r="E59" s="39">
        <f t="shared" ref="E59:E62" si="2">C59</f>
        <v>0.57221118535909943</v>
      </c>
      <c r="F59" s="41">
        <f t="shared" ref="F59:F62" si="3">D59</f>
        <v>-0.19284626810176331</v>
      </c>
    </row>
    <row r="60" spans="2:6" ht="16" x14ac:dyDescent="0.2">
      <c r="B60" s="81" t="s">
        <v>25</v>
      </c>
      <c r="C60" s="39">
        <f>'Revenue Data'!B35/'Revenue Data'!B34-1</f>
        <v>3.6797365599632315E-2</v>
      </c>
      <c r="D60" s="40">
        <f>'Revenue Data'!C35/'Revenue Data'!C34-1</f>
        <v>-2.3516152548847868E-2</v>
      </c>
      <c r="E60" s="39">
        <f t="shared" si="2"/>
        <v>3.6797365599632315E-2</v>
      </c>
      <c r="F60" s="41">
        <f t="shared" si="3"/>
        <v>-2.3516152548847868E-2</v>
      </c>
    </row>
    <row r="61" spans="2:6" ht="16" x14ac:dyDescent="0.2">
      <c r="B61" s="81" t="s">
        <v>26</v>
      </c>
      <c r="C61" s="39">
        <f>'Revenue Data'!B36/'Revenue Data'!B35-1</f>
        <v>3.0911844000443223E-2</v>
      </c>
      <c r="D61" s="40">
        <f>'Revenue Data'!C36/'Revenue Data'!C35-1</f>
        <v>-1.0541057264918163E-2</v>
      </c>
      <c r="E61" s="39">
        <f t="shared" si="2"/>
        <v>3.0911844000443223E-2</v>
      </c>
      <c r="F61" s="41">
        <f t="shared" si="3"/>
        <v>-1.0541057264918163E-2</v>
      </c>
    </row>
    <row r="62" spans="2:6" ht="17" thickBot="1" x14ac:dyDescent="0.25">
      <c r="B62" s="82" t="s">
        <v>27</v>
      </c>
      <c r="C62" s="42">
        <f>'Revenue Data'!B37/'Revenue Data'!B36-1</f>
        <v>3.3316615318478293E-2</v>
      </c>
      <c r="D62" s="43">
        <f>'Revenue Data'!C37/'Revenue Data'!C36-1</f>
        <v>2.4099671279828261E-2</v>
      </c>
      <c r="E62" s="42">
        <f t="shared" si="2"/>
        <v>3.3316615318478293E-2</v>
      </c>
      <c r="F62" s="44">
        <f t="shared" si="3"/>
        <v>2.4099671279828261E-2</v>
      </c>
    </row>
  </sheetData>
  <mergeCells count="13">
    <mergeCell ref="B56:B57"/>
    <mergeCell ref="B1:F1"/>
    <mergeCell ref="B2:F2"/>
    <mergeCell ref="B3:F3"/>
    <mergeCell ref="B49:B50"/>
    <mergeCell ref="B14:B15"/>
    <mergeCell ref="B21:B22"/>
    <mergeCell ref="B28:B29"/>
    <mergeCell ref="B35:B36"/>
    <mergeCell ref="B42:B43"/>
    <mergeCell ref="B7:B8"/>
    <mergeCell ref="C5:D5"/>
    <mergeCell ref="E5:F5"/>
  </mergeCells>
  <phoneticPr fontId="12" type="noConversion"/>
  <pageMargins left="0.7" right="0.7" top="0.75" bottom="0.75" header="0.3" footer="0.3"/>
  <pageSetup scale="76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370DF-59DB-2445-BAD9-0DD8D66C6DFB}">
  <sheetPr>
    <tabColor theme="7" tint="0.59999389629810485"/>
  </sheetPr>
  <dimension ref="A1:F63"/>
  <sheetViews>
    <sheetView tabSelected="1" topLeftCell="A21" zoomScale="99" workbookViewId="0">
      <selection activeCell="I51" sqref="I51"/>
    </sheetView>
  </sheetViews>
  <sheetFormatPr baseColWidth="10" defaultRowHeight="15" x14ac:dyDescent="0.2"/>
  <cols>
    <col min="1" max="1" width="10.83203125" style="83"/>
    <col min="2" max="2" width="20.33203125" style="28" customWidth="1"/>
    <col min="3" max="5" width="10.83203125" style="26" customWidth="1"/>
    <col min="6" max="13" width="10.83203125" style="25" customWidth="1"/>
    <col min="14" max="16384" width="10.83203125" style="25"/>
  </cols>
  <sheetData>
    <row r="1" spans="1:6" ht="19" customHeight="1" x14ac:dyDescent="0.2">
      <c r="B1" s="129" t="s">
        <v>0</v>
      </c>
      <c r="C1" s="129"/>
      <c r="D1" s="129"/>
      <c r="E1" s="129"/>
      <c r="F1" s="129"/>
    </row>
    <row r="2" spans="1:6" ht="19" customHeight="1" x14ac:dyDescent="0.2">
      <c r="B2" s="129" t="s">
        <v>22</v>
      </c>
      <c r="C2" s="129"/>
      <c r="D2" s="129"/>
      <c r="E2" s="129"/>
      <c r="F2" s="129"/>
    </row>
    <row r="3" spans="1:6" ht="19" customHeight="1" x14ac:dyDescent="0.2">
      <c r="B3" s="129" t="s">
        <v>41</v>
      </c>
      <c r="C3" s="129"/>
      <c r="D3" s="129"/>
      <c r="E3" s="129"/>
      <c r="F3" s="129"/>
    </row>
    <row r="4" spans="1:6" ht="16" customHeight="1" thickBot="1" x14ac:dyDescent="0.25">
      <c r="D4" s="30"/>
    </row>
    <row r="5" spans="1:6" ht="16" customHeight="1" x14ac:dyDescent="0.2">
      <c r="B5" s="31"/>
      <c r="C5" s="144" t="s">
        <v>39</v>
      </c>
      <c r="D5" s="145"/>
      <c r="E5" s="136" t="s">
        <v>40</v>
      </c>
      <c r="F5" s="137"/>
    </row>
    <row r="6" spans="1:6" ht="37" customHeight="1" thickBot="1" x14ac:dyDescent="0.25">
      <c r="A6" s="90"/>
      <c r="B6" s="91"/>
      <c r="C6" s="94" t="s">
        <v>2</v>
      </c>
      <c r="D6" s="93" t="s">
        <v>3</v>
      </c>
      <c r="E6" s="92" t="s">
        <v>2</v>
      </c>
      <c r="F6" s="95" t="s">
        <v>3</v>
      </c>
    </row>
    <row r="7" spans="1:6" ht="16" customHeight="1" x14ac:dyDescent="0.2">
      <c r="B7" s="142" t="s">
        <v>23</v>
      </c>
      <c r="C7" s="96"/>
      <c r="D7" s="68"/>
      <c r="E7" s="67"/>
      <c r="F7" s="97"/>
    </row>
    <row r="8" spans="1:6" ht="16" customHeight="1" x14ac:dyDescent="0.2">
      <c r="B8" s="143"/>
      <c r="C8" s="98"/>
      <c r="D8" s="76"/>
      <c r="E8" s="66"/>
      <c r="F8" s="99"/>
    </row>
    <row r="9" spans="1:6" ht="16" customHeight="1" x14ac:dyDescent="0.2">
      <c r="B9" s="59" t="s">
        <v>6</v>
      </c>
      <c r="C9" s="100">
        <f>'Growth by Tax'!C16</f>
        <v>-9.6737859620386391E-2</v>
      </c>
      <c r="D9" s="77">
        <f>'Growth by Tax'!D16</f>
        <v>-3.9282803926131926E-2</v>
      </c>
      <c r="E9" s="65">
        <f>'Growth by Tax'!E16</f>
        <v>0</v>
      </c>
      <c r="F9" s="101">
        <f>'Growth by Tax'!F16</f>
        <v>-1.9949237476421522E-2</v>
      </c>
    </row>
    <row r="10" spans="1:6" ht="16" customHeight="1" x14ac:dyDescent="0.2">
      <c r="B10" s="59" t="s">
        <v>7</v>
      </c>
      <c r="C10" s="100">
        <f>'Growth by Tax'!C51</f>
        <v>-0.21086302057200246</v>
      </c>
      <c r="D10" s="77">
        <f>'Growth by Tax'!D51</f>
        <v>-3.8470351200866393E-2</v>
      </c>
      <c r="E10" s="65">
        <f>'Growth by Tax'!E51</f>
        <v>0</v>
      </c>
      <c r="F10" s="101">
        <f>'Growth by Tax'!F51</f>
        <v>-4.8400491981163141E-2</v>
      </c>
    </row>
    <row r="11" spans="1:6" ht="16" customHeight="1" x14ac:dyDescent="0.2">
      <c r="B11" s="74" t="s">
        <v>42</v>
      </c>
      <c r="C11" s="100">
        <f>'Growth by Tax'!C44</f>
        <v>2.5593844095014973E-2</v>
      </c>
      <c r="D11" s="77">
        <f>'Growth by Tax'!D44</f>
        <v>8.4528270324524257E-3</v>
      </c>
      <c r="E11" s="65">
        <f>'Growth by Tax'!E44</f>
        <v>2.5593844095014973E-2</v>
      </c>
      <c r="F11" s="101">
        <f>'Growth by Tax'!F44</f>
        <v>8.4528270324524257E-3</v>
      </c>
    </row>
    <row r="12" spans="1:6" ht="16" customHeight="1" x14ac:dyDescent="0.2">
      <c r="B12" s="59" t="s">
        <v>8</v>
      </c>
      <c r="C12" s="100">
        <f>'Growth by Tax'!C37</f>
        <v>-4.9319074585807421E-2</v>
      </c>
      <c r="D12" s="77">
        <f>'Growth by Tax'!D37</f>
        <v>6.1516126273590821E-2</v>
      </c>
      <c r="E12" s="65">
        <f>'Growth by Tax'!E37</f>
        <v>0</v>
      </c>
      <c r="F12" s="101">
        <f>'Growth by Tax'!F37</f>
        <v>-4.4635486353768572E-2</v>
      </c>
    </row>
    <row r="13" spans="1:6" ht="16" customHeight="1" x14ac:dyDescent="0.2">
      <c r="B13" s="148" t="s">
        <v>21</v>
      </c>
      <c r="C13" s="100">
        <f>'Growth by Tax'!C58</f>
        <v>-0.10210810810810811</v>
      </c>
      <c r="D13" s="77">
        <f>'Growth by Tax'!D58</f>
        <v>0.24815291666715678</v>
      </c>
      <c r="E13" s="65">
        <f>'Growth by Tax'!E58</f>
        <v>-0.10210810810810811</v>
      </c>
      <c r="F13" s="101">
        <f>'Growth by Tax'!F58</f>
        <v>0.24815291666715678</v>
      </c>
    </row>
    <row r="14" spans="1:6" ht="16" customHeight="1" x14ac:dyDescent="0.2">
      <c r="B14" s="59" t="s">
        <v>10</v>
      </c>
      <c r="C14" s="100">
        <f>'Growth by Tax'!C30</f>
        <v>-6.5900202249628004E-2</v>
      </c>
      <c r="D14" s="77">
        <f>'Growth by Tax'!D30</f>
        <v>-0.1171543771685305</v>
      </c>
      <c r="E14" s="65">
        <f>'Growth by Tax'!E30</f>
        <v>0</v>
      </c>
      <c r="F14" s="101">
        <f>'Growth by Tax'!F30</f>
        <v>-0.1171543771685305</v>
      </c>
    </row>
    <row r="15" spans="1:6" ht="16" customHeight="1" x14ac:dyDescent="0.2">
      <c r="B15" s="59" t="s">
        <v>11</v>
      </c>
      <c r="C15" s="100">
        <f>'Growth by Tax'!C23</f>
        <v>-6.2679180939572698E-2</v>
      </c>
      <c r="D15" s="77">
        <f>'Growth by Tax'!D23</f>
        <v>-6.7047342253140907E-2</v>
      </c>
      <c r="E15" s="65">
        <f>'Growth by Tax'!E23</f>
        <v>0</v>
      </c>
      <c r="F15" s="101">
        <f>'Growth by Tax'!F23</f>
        <v>-6.7047342253140574E-2</v>
      </c>
    </row>
    <row r="16" spans="1:6" ht="16" customHeight="1" thickBot="1" x14ac:dyDescent="0.25">
      <c r="B16" s="57" t="s">
        <v>12</v>
      </c>
      <c r="C16" s="102">
        <f>'Growth by Tax'!C9</f>
        <v>-5.2707572400314207E-2</v>
      </c>
      <c r="D16" s="64">
        <f>'Growth by Tax'!D9</f>
        <v>-6.8334215629379913E-2</v>
      </c>
      <c r="E16" s="63">
        <f>'Growth by Tax'!E9</f>
        <v>0</v>
      </c>
      <c r="F16" s="103">
        <f>'Growth by Tax'!F9</f>
        <v>-7.5089066536011884E-2</v>
      </c>
    </row>
    <row r="17" spans="2:6" ht="16" customHeight="1" x14ac:dyDescent="0.2">
      <c r="B17" s="140" t="s">
        <v>24</v>
      </c>
      <c r="C17" s="104"/>
      <c r="D17" s="78"/>
      <c r="E17" s="61"/>
      <c r="F17" s="105"/>
    </row>
    <row r="18" spans="2:6" ht="16" customHeight="1" x14ac:dyDescent="0.2">
      <c r="B18" s="141"/>
      <c r="C18" s="104"/>
      <c r="D18" s="78"/>
      <c r="E18" s="60"/>
      <c r="F18" s="106"/>
    </row>
    <row r="19" spans="2:6" ht="16" customHeight="1" x14ac:dyDescent="0.2">
      <c r="B19" s="59" t="s">
        <v>6</v>
      </c>
      <c r="C19" s="100">
        <f>'Growth by Tax'!C17</f>
        <v>0.30495066990293362</v>
      </c>
      <c r="D19" s="79">
        <f>'Growth by Tax'!D17</f>
        <v>0.12317277442794361</v>
      </c>
      <c r="E19" s="58">
        <f>'Growth by Tax'!E17</f>
        <v>0</v>
      </c>
      <c r="F19" s="107">
        <f>'Growth by Tax'!F17</f>
        <v>0.12123945299534289</v>
      </c>
    </row>
    <row r="20" spans="2:6" ht="16" customHeight="1" x14ac:dyDescent="0.2">
      <c r="B20" s="59" t="s">
        <v>7</v>
      </c>
      <c r="C20" s="100">
        <f>'Growth by Tax'!C52</f>
        <v>0.33226037195994285</v>
      </c>
      <c r="D20" s="79">
        <f>'Growth by Tax'!D52</f>
        <v>-7.652881991641669E-2</v>
      </c>
      <c r="E20" s="58">
        <f>'Growth by Tax'!E52</f>
        <v>0</v>
      </c>
      <c r="F20" s="107">
        <f>'Growth by Tax'!F52</f>
        <v>-6.6892204147385392E-2</v>
      </c>
    </row>
    <row r="21" spans="2:6" ht="16" customHeight="1" x14ac:dyDescent="0.2">
      <c r="B21" s="74" t="s">
        <v>42</v>
      </c>
      <c r="C21" s="100">
        <f>'Growth by Tax'!C45</f>
        <v>7.6066487744843592E-3</v>
      </c>
      <c r="D21" s="79">
        <f>'Growth by Tax'!D45</f>
        <v>7.8638213702626469E-2</v>
      </c>
      <c r="E21" s="65">
        <f>'Growth by Tax'!E45</f>
        <v>7.6066487744843592E-3</v>
      </c>
      <c r="F21" s="107">
        <f>'Growth by Tax'!F45</f>
        <v>7.8638213702626469E-2</v>
      </c>
    </row>
    <row r="22" spans="2:6" ht="16" customHeight="1" x14ac:dyDescent="0.2">
      <c r="B22" s="59" t="s">
        <v>8</v>
      </c>
      <c r="C22" s="100">
        <f>'Growth by Tax'!C38</f>
        <v>8.57545067062917E-2</v>
      </c>
      <c r="D22" s="79">
        <f>'Growth by Tax'!D38</f>
        <v>-6.284775985746105E-2</v>
      </c>
      <c r="E22" s="58">
        <f>'Growth by Tax'!E38</f>
        <v>0</v>
      </c>
      <c r="F22" s="107">
        <f>'Growth by Tax'!F38</f>
        <v>4.1280266825043377E-2</v>
      </c>
    </row>
    <row r="23" spans="2:6" ht="16" customHeight="1" x14ac:dyDescent="0.2">
      <c r="B23" s="148" t="s">
        <v>21</v>
      </c>
      <c r="C23" s="100">
        <f>'Growth by Tax'!C59</f>
        <v>0.57221118535909943</v>
      </c>
      <c r="D23" s="79">
        <f>'Growth by Tax'!D59</f>
        <v>-0.19284626810176331</v>
      </c>
      <c r="E23" s="58">
        <f>'Growth by Tax'!E59</f>
        <v>0.57221118535909943</v>
      </c>
      <c r="F23" s="107">
        <f>'Growth by Tax'!F59</f>
        <v>-0.19284626810176331</v>
      </c>
    </row>
    <row r="24" spans="2:6" ht="16" customHeight="1" x14ac:dyDescent="0.2">
      <c r="B24" s="59" t="s">
        <v>10</v>
      </c>
      <c r="C24" s="100">
        <f>'Growth by Tax'!C31</f>
        <v>2.9001147478279865E-2</v>
      </c>
      <c r="D24" s="79">
        <f>'Growth by Tax'!D31</f>
        <v>4.9689511417095877E-2</v>
      </c>
      <c r="E24" s="58">
        <f>'Growth by Tax'!E31</f>
        <v>0</v>
      </c>
      <c r="F24" s="107">
        <f>'Growth by Tax'!F31</f>
        <v>4.9689511417095877E-2</v>
      </c>
    </row>
    <row r="25" spans="2:6" ht="16" customHeight="1" x14ac:dyDescent="0.2">
      <c r="B25" s="59" t="s">
        <v>11</v>
      </c>
      <c r="C25" s="100">
        <f>'Growth by Tax'!C24</f>
        <v>8.1800000000000095E-2</v>
      </c>
      <c r="D25" s="79">
        <f>'Growth by Tax'!D24</f>
        <v>2.9888779461880732E-2</v>
      </c>
      <c r="E25" s="58">
        <f>'Growth by Tax'!E24</f>
        <v>0</v>
      </c>
      <c r="F25" s="107">
        <f>'Growth by Tax'!F24</f>
        <v>2.9888779461880732E-2</v>
      </c>
    </row>
    <row r="26" spans="2:6" ht="16" customHeight="1" thickBot="1" x14ac:dyDescent="0.25">
      <c r="B26" s="57" t="s">
        <v>12</v>
      </c>
      <c r="C26" s="102">
        <f>'Growth by Tax'!C10</f>
        <v>8.1311409996307038E-2</v>
      </c>
      <c r="D26" s="56">
        <f>'Growth by Tax'!D10</f>
        <v>8.6617026093253502E-2</v>
      </c>
      <c r="E26" s="55">
        <f>'Growth by Tax'!E10</f>
        <v>0</v>
      </c>
      <c r="F26" s="108">
        <f>'Growth by Tax'!F10</f>
        <v>9.4551509226592945E-2</v>
      </c>
    </row>
    <row r="27" spans="2:6" ht="16" customHeight="1" x14ac:dyDescent="0.2">
      <c r="B27" s="138" t="s">
        <v>25</v>
      </c>
      <c r="C27" s="104"/>
      <c r="D27" s="78"/>
      <c r="E27" s="61"/>
      <c r="F27" s="105"/>
    </row>
    <row r="28" spans="2:6" ht="16" customHeight="1" x14ac:dyDescent="0.2">
      <c r="B28" s="139"/>
      <c r="C28" s="104"/>
      <c r="D28" s="78"/>
      <c r="E28" s="60"/>
      <c r="F28" s="106"/>
    </row>
    <row r="29" spans="2:6" ht="16" customHeight="1" x14ac:dyDescent="0.2">
      <c r="B29" s="59" t="s">
        <v>6</v>
      </c>
      <c r="C29" s="100">
        <f>'Growth by Tax'!C18</f>
        <v>4.1568468236521161E-2</v>
      </c>
      <c r="D29" s="79">
        <f>'Growth by Tax'!D18</f>
        <v>3.2462809963373918E-2</v>
      </c>
      <c r="E29" s="58">
        <f>'Growth by Tax'!E18</f>
        <v>0</v>
      </c>
      <c r="F29" s="107">
        <f>'Growth by Tax'!F18</f>
        <v>3.1673108716706366E-2</v>
      </c>
    </row>
    <row r="30" spans="2:6" ht="16" customHeight="1" x14ac:dyDescent="0.2">
      <c r="B30" s="59" t="s">
        <v>7</v>
      </c>
      <c r="C30" s="100">
        <f>'Growth by Tax'!C53</f>
        <v>-5.1513795674869467E-2</v>
      </c>
      <c r="D30" s="79">
        <f>'Growth by Tax'!D53</f>
        <v>1.4676261554043668E-2</v>
      </c>
      <c r="E30" s="58">
        <f>'Growth by Tax'!E53</f>
        <v>0</v>
      </c>
      <c r="F30" s="107">
        <f>'Growth by Tax'!F53</f>
        <v>1.467626155404389E-2</v>
      </c>
    </row>
    <row r="31" spans="2:6" ht="16" customHeight="1" x14ac:dyDescent="0.2">
      <c r="B31" s="74" t="s">
        <v>42</v>
      </c>
      <c r="C31" s="100">
        <f>'Growth by Tax'!C46</f>
        <v>-7.5050769638285164E-3</v>
      </c>
      <c r="D31" s="79">
        <f>'Growth by Tax'!D46</f>
        <v>-1.9485648567385772E-2</v>
      </c>
      <c r="E31" s="65">
        <f>'Growth by Tax'!E46</f>
        <v>-7.5050769638285164E-3</v>
      </c>
      <c r="F31" s="107">
        <f>'Growth by Tax'!F46</f>
        <v>-1.9485648567385772E-2</v>
      </c>
    </row>
    <row r="32" spans="2:6" ht="16" customHeight="1" x14ac:dyDescent="0.2">
      <c r="B32" s="59" t="s">
        <v>8</v>
      </c>
      <c r="C32" s="100">
        <f>'Growth by Tax'!C39</f>
        <v>3.2605824869744726E-2</v>
      </c>
      <c r="D32" s="79">
        <f>'Growth by Tax'!D39</f>
        <v>1.4691024251465512E-2</v>
      </c>
      <c r="E32" s="58">
        <f>'Growth by Tax'!E39</f>
        <v>0</v>
      </c>
      <c r="F32" s="107">
        <f>'Growth by Tax'!F39</f>
        <v>1.4691024251465512E-2</v>
      </c>
    </row>
    <row r="33" spans="2:6" ht="16" customHeight="1" x14ac:dyDescent="0.2">
      <c r="B33" s="148" t="s">
        <v>21</v>
      </c>
      <c r="C33" s="100">
        <f>'Growth by Tax'!C60</f>
        <v>3.6797365599632315E-2</v>
      </c>
      <c r="D33" s="79">
        <f>'Growth by Tax'!D60</f>
        <v>-2.3516152548847868E-2</v>
      </c>
      <c r="E33" s="58">
        <f>'Growth by Tax'!E60</f>
        <v>3.6797365599632315E-2</v>
      </c>
      <c r="F33" s="107">
        <f>'Growth by Tax'!F60</f>
        <v>-2.3516152548847868E-2</v>
      </c>
    </row>
    <row r="34" spans="2:6" ht="16" customHeight="1" x14ac:dyDescent="0.2">
      <c r="B34" s="59" t="s">
        <v>10</v>
      </c>
      <c r="C34" s="100">
        <f>'Growth by Tax'!C32</f>
        <v>4.1598629973316426E-2</v>
      </c>
      <c r="D34" s="79">
        <f>'Growth by Tax'!D32</f>
        <v>7.8264156696729481E-2</v>
      </c>
      <c r="E34" s="58">
        <f>'Growth by Tax'!E32</f>
        <v>0</v>
      </c>
      <c r="F34" s="107">
        <f>'Growth by Tax'!F32</f>
        <v>7.8264156696729481E-2</v>
      </c>
    </row>
    <row r="35" spans="2:6" ht="16" customHeight="1" x14ac:dyDescent="0.2">
      <c r="B35" s="59" t="s">
        <v>11</v>
      </c>
      <c r="C35" s="100">
        <f>'Growth by Tax'!C25</f>
        <v>4.9699999999999855E-2</v>
      </c>
      <c r="D35" s="79">
        <f>'Growth by Tax'!D25</f>
        <v>3.2271732237766582E-2</v>
      </c>
      <c r="E35" s="58">
        <f>'Growth by Tax'!E25</f>
        <v>0</v>
      </c>
      <c r="F35" s="107">
        <f>'Growth by Tax'!F25</f>
        <v>3.2271732237766582E-2</v>
      </c>
    </row>
    <row r="36" spans="2:6" ht="16" customHeight="1" thickBot="1" x14ac:dyDescent="0.25">
      <c r="B36" s="59" t="s">
        <v>12</v>
      </c>
      <c r="C36" s="102">
        <f>'Growth by Tax'!C11</f>
        <v>7.0200026882048849E-2</v>
      </c>
      <c r="D36" s="79">
        <f>'Growth by Tax'!D11</f>
        <v>4.4481999684105933E-2</v>
      </c>
      <c r="E36" s="55">
        <f>'Growth by Tax'!E11</f>
        <v>0</v>
      </c>
      <c r="F36" s="108">
        <f>'Growth by Tax'!F11</f>
        <v>4.4481999684105711E-2</v>
      </c>
    </row>
    <row r="37" spans="2:6" ht="16" customHeight="1" x14ac:dyDescent="0.2">
      <c r="B37" s="138" t="s">
        <v>26</v>
      </c>
      <c r="C37" s="109"/>
      <c r="D37" s="62"/>
      <c r="E37" s="61"/>
      <c r="F37" s="105"/>
    </row>
    <row r="38" spans="2:6" ht="16" customHeight="1" x14ac:dyDescent="0.2">
      <c r="B38" s="139"/>
      <c r="C38" s="104"/>
      <c r="D38" s="78"/>
      <c r="E38" s="60"/>
      <c r="F38" s="106"/>
    </row>
    <row r="39" spans="2:6" ht="16" customHeight="1" x14ac:dyDescent="0.2">
      <c r="B39" s="59" t="s">
        <v>6</v>
      </c>
      <c r="C39" s="100">
        <f>'Growth by Tax'!C19</f>
        <v>3.4929322155020648E-2</v>
      </c>
      <c r="D39" s="79">
        <f>'Growth by Tax'!D19</f>
        <v>2.5073190329724326E-2</v>
      </c>
      <c r="E39" s="58">
        <f>'Growth by Tax'!E19</f>
        <v>0</v>
      </c>
      <c r="F39" s="107">
        <f>'Growth by Tax'!F19</f>
        <v>3.2812677099300469E-2</v>
      </c>
    </row>
    <row r="40" spans="2:6" ht="16" customHeight="1" x14ac:dyDescent="0.2">
      <c r="B40" s="59" t="s">
        <v>7</v>
      </c>
      <c r="C40" s="100">
        <f>'Growth by Tax'!C54</f>
        <v>-4.1889427007987923E-2</v>
      </c>
      <c r="D40" s="79">
        <f>'Growth by Tax'!D54</f>
        <v>-4.9606725348609215E-2</v>
      </c>
      <c r="E40" s="58">
        <f>'Growth by Tax'!E54</f>
        <v>0</v>
      </c>
      <c r="F40" s="107">
        <f>'Growth by Tax'!F54</f>
        <v>-4.6386062224720082E-2</v>
      </c>
    </row>
    <row r="41" spans="2:6" ht="16" customHeight="1" x14ac:dyDescent="0.2">
      <c r="B41" s="74" t="s">
        <v>42</v>
      </c>
      <c r="C41" s="100">
        <f>'Growth by Tax'!C47</f>
        <v>-7.5025206096910324E-3</v>
      </c>
      <c r="D41" s="79">
        <f>'Growth by Tax'!D47</f>
        <v>-9.9999913024708675E-3</v>
      </c>
      <c r="E41" s="65">
        <f>'Growth by Tax'!E47</f>
        <v>-7.5025206096910324E-3</v>
      </c>
      <c r="F41" s="107">
        <f>'Growth by Tax'!F47</f>
        <v>-9.9999913024708675E-3</v>
      </c>
    </row>
    <row r="42" spans="2:6" ht="16" customHeight="1" x14ac:dyDescent="0.2">
      <c r="B42" s="59" t="s">
        <v>8</v>
      </c>
      <c r="C42" s="100">
        <f>'Growth by Tax'!C40</f>
        <v>2.6995605366568309E-2</v>
      </c>
      <c r="D42" s="79">
        <f>'Growth by Tax'!D40</f>
        <v>2.276859550243282E-2</v>
      </c>
      <c r="E42" s="58">
        <f>'Growth by Tax'!E40</f>
        <v>0</v>
      </c>
      <c r="F42" s="107">
        <f>'Growth by Tax'!F40</f>
        <v>2.276859550243282E-2</v>
      </c>
    </row>
    <row r="43" spans="2:6" ht="16" customHeight="1" x14ac:dyDescent="0.2">
      <c r="B43" s="148" t="s">
        <v>21</v>
      </c>
      <c r="C43" s="100">
        <f>'Growth by Tax'!C61</f>
        <v>3.0911844000443223E-2</v>
      </c>
      <c r="D43" s="79">
        <f>'Growth by Tax'!D61</f>
        <v>-1.0541057264918163E-2</v>
      </c>
      <c r="E43" s="58">
        <f>'Growth by Tax'!E61</f>
        <v>3.0911844000443223E-2</v>
      </c>
      <c r="F43" s="107">
        <f>'Growth by Tax'!F61</f>
        <v>-1.0541057264918163E-2</v>
      </c>
    </row>
    <row r="44" spans="2:6" ht="16" customHeight="1" x14ac:dyDescent="0.2">
      <c r="B44" s="59" t="s">
        <v>10</v>
      </c>
      <c r="C44" s="100">
        <f>'Growth by Tax'!C33</f>
        <v>3.699950930723106E-2</v>
      </c>
      <c r="D44" s="79">
        <f>'Growth by Tax'!D33</f>
        <v>7.3532729502203908E-2</v>
      </c>
      <c r="E44" s="58">
        <f>'Growth by Tax'!E33</f>
        <v>0</v>
      </c>
      <c r="F44" s="107">
        <f>'Growth by Tax'!F33</f>
        <v>7.3532729502203464E-2</v>
      </c>
    </row>
    <row r="45" spans="2:6" ht="16" customHeight="1" x14ac:dyDescent="0.2">
      <c r="B45" s="59" t="s">
        <v>11</v>
      </c>
      <c r="C45" s="100">
        <f>'Growth by Tax'!C26</f>
        <v>3.4200000000000452E-2</v>
      </c>
      <c r="D45" s="79">
        <f>'Growth by Tax'!D26</f>
        <v>1.9589873783382394E-2</v>
      </c>
      <c r="E45" s="58">
        <f>'Growth by Tax'!E26</f>
        <v>0</v>
      </c>
      <c r="F45" s="107">
        <f>'Growth by Tax'!F26</f>
        <v>1.958987378338195E-2</v>
      </c>
    </row>
    <row r="46" spans="2:6" ht="16" customHeight="1" thickBot="1" x14ac:dyDescent="0.25">
      <c r="B46" s="57" t="s">
        <v>12</v>
      </c>
      <c r="C46" s="102">
        <f>'Growth by Tax'!C12</f>
        <v>3.826664885521458E-2</v>
      </c>
      <c r="D46" s="56">
        <f>'Growth by Tax'!D12</f>
        <v>3.1248635258198654E-2</v>
      </c>
      <c r="E46" s="55">
        <f>'Growth by Tax'!E12</f>
        <v>0</v>
      </c>
      <c r="F46" s="108">
        <f>'Growth by Tax'!F12</f>
        <v>3.4692112311809575E-2</v>
      </c>
    </row>
    <row r="47" spans="2:6" ht="16" customHeight="1" x14ac:dyDescent="0.2">
      <c r="B47" s="138" t="s">
        <v>27</v>
      </c>
      <c r="C47" s="110"/>
      <c r="D47" s="79"/>
      <c r="E47" s="58"/>
      <c r="F47" s="107"/>
    </row>
    <row r="48" spans="2:6" ht="16" customHeight="1" x14ac:dyDescent="0.2">
      <c r="B48" s="139"/>
      <c r="C48" s="110"/>
      <c r="D48" s="79"/>
      <c r="E48" s="58"/>
      <c r="F48" s="107"/>
    </row>
    <row r="49" spans="2:6" ht="16" customHeight="1" x14ac:dyDescent="0.2">
      <c r="B49" s="59" t="s">
        <v>6</v>
      </c>
      <c r="C49" s="100">
        <f>'Growth by Tax'!C20</f>
        <v>3.5893910559184894E-2</v>
      </c>
      <c r="D49" s="79">
        <f>'Growth by Tax'!D20</f>
        <v>2.4883918935417748E-2</v>
      </c>
      <c r="E49" s="58">
        <f>'Growth by Tax'!E20</f>
        <v>0</v>
      </c>
      <c r="F49" s="107">
        <f>'Growth by Tax'!F20</f>
        <v>3.3012772603680851E-2</v>
      </c>
    </row>
    <row r="50" spans="2:6" ht="16" customHeight="1" x14ac:dyDescent="0.2">
      <c r="B50" s="59" t="s">
        <v>7</v>
      </c>
      <c r="C50" s="100">
        <f>'Growth by Tax'!C55</f>
        <v>7.3623055209085519E-2</v>
      </c>
      <c r="D50" s="79">
        <f>'Growth by Tax'!D55</f>
        <v>4.1275087932483912E-2</v>
      </c>
      <c r="E50" s="58">
        <f>'Growth by Tax'!E55</f>
        <v>0</v>
      </c>
      <c r="F50" s="107">
        <f>'Growth by Tax'!F55</f>
        <v>4.4823133669752213E-2</v>
      </c>
    </row>
    <row r="51" spans="2:6" ht="16" customHeight="1" x14ac:dyDescent="0.2">
      <c r="B51" s="74" t="s">
        <v>42</v>
      </c>
      <c r="C51" s="100">
        <f>'Growth by Tax'!C48</f>
        <v>-7.4994771280886274E-3</v>
      </c>
      <c r="D51" s="79">
        <f>'Growth by Tax'!D48</f>
        <v>-1.0000012529972402E-2</v>
      </c>
      <c r="E51" s="65">
        <f>'Growth by Tax'!E48</f>
        <v>-7.4994771280886274E-3</v>
      </c>
      <c r="F51" s="107">
        <f>'Growth by Tax'!F48</f>
        <v>-1.0000012529972402E-2</v>
      </c>
    </row>
    <row r="52" spans="2:6" ht="16" x14ac:dyDescent="0.2">
      <c r="B52" s="59" t="s">
        <v>8</v>
      </c>
      <c r="C52" s="100">
        <f>'Growth by Tax'!C41</f>
        <v>2.8799130592284117E-2</v>
      </c>
      <c r="D52" s="79">
        <f>'Growth by Tax'!D41</f>
        <v>2.819107018311362E-2</v>
      </c>
      <c r="E52" s="58">
        <f>'Growth by Tax'!E41</f>
        <v>0</v>
      </c>
      <c r="F52" s="107">
        <f>'Growth by Tax'!F41</f>
        <v>2.8191070183113398E-2</v>
      </c>
    </row>
    <row r="53" spans="2:6" ht="16" x14ac:dyDescent="0.2">
      <c r="B53" s="148" t="s">
        <v>21</v>
      </c>
      <c r="C53" s="100">
        <f>'Growth by Tax'!C62</f>
        <v>3.3316615318478293E-2</v>
      </c>
      <c r="D53" s="79">
        <f>'Growth by Tax'!D62</f>
        <v>2.4099671279828261E-2</v>
      </c>
      <c r="E53" s="58">
        <f>'Growth by Tax'!E62</f>
        <v>3.3316615318478293E-2</v>
      </c>
      <c r="F53" s="107">
        <f>'Growth by Tax'!F62</f>
        <v>2.4099671279828261E-2</v>
      </c>
    </row>
    <row r="54" spans="2:6" ht="16" x14ac:dyDescent="0.2">
      <c r="B54" s="59" t="s">
        <v>10</v>
      </c>
      <c r="C54" s="100">
        <f>'Growth by Tax'!C34</f>
        <v>3.7599783686788291E-2</v>
      </c>
      <c r="D54" s="79">
        <f>'Growth by Tax'!D34</f>
        <v>6.8194682676110618E-2</v>
      </c>
      <c r="E54" s="58">
        <f>'Growth by Tax'!E34</f>
        <v>0</v>
      </c>
      <c r="F54" s="107">
        <f>'Growth by Tax'!F34</f>
        <v>6.8194682676111507E-2</v>
      </c>
    </row>
    <row r="55" spans="2:6" ht="16" x14ac:dyDescent="0.2">
      <c r="B55" s="59" t="s">
        <v>11</v>
      </c>
      <c r="C55" s="100">
        <f>'Growth by Tax'!C27</f>
        <v>3.259999999999974E-2</v>
      </c>
      <c r="D55" s="79">
        <f>'Growth by Tax'!D27</f>
        <v>2.6721318581251374E-2</v>
      </c>
      <c r="E55" s="58">
        <f>'Growth by Tax'!E27</f>
        <v>0</v>
      </c>
      <c r="F55" s="107">
        <f>'Growth by Tax'!F27</f>
        <v>2.672131858125204E-2</v>
      </c>
    </row>
    <row r="56" spans="2:6" ht="17" thickBot="1" x14ac:dyDescent="0.25">
      <c r="B56" s="57" t="s">
        <v>12</v>
      </c>
      <c r="C56" s="111">
        <f>'Growth by Tax'!C13</f>
        <v>3.2882593350352707E-2</v>
      </c>
      <c r="D56" s="112">
        <f>'Growth by Tax'!D13</f>
        <v>4.4143527384606474E-2</v>
      </c>
      <c r="E56" s="113">
        <f>'Growth by Tax'!E13</f>
        <v>0</v>
      </c>
      <c r="F56" s="114">
        <f>'Growth by Tax'!F13</f>
        <v>4.7657779582885418E-2</v>
      </c>
    </row>
    <row r="57" spans="2:6" x14ac:dyDescent="0.2">
      <c r="F57" s="54"/>
    </row>
    <row r="58" spans="2:6" x14ac:dyDescent="0.2">
      <c r="F58" s="54"/>
    </row>
    <row r="59" spans="2:6" x14ac:dyDescent="0.2">
      <c r="F59" s="54"/>
    </row>
    <row r="60" spans="2:6" x14ac:dyDescent="0.2">
      <c r="F60" s="54"/>
    </row>
    <row r="61" spans="2:6" x14ac:dyDescent="0.2">
      <c r="F61" s="54"/>
    </row>
    <row r="62" spans="2:6" x14ac:dyDescent="0.2">
      <c r="F62" s="54"/>
    </row>
    <row r="63" spans="2:6" x14ac:dyDescent="0.2">
      <c r="F63" s="54"/>
    </row>
  </sheetData>
  <mergeCells count="10">
    <mergeCell ref="B3:F3"/>
    <mergeCell ref="B1:F1"/>
    <mergeCell ref="B2:F2"/>
    <mergeCell ref="E5:F5"/>
    <mergeCell ref="B47:B48"/>
    <mergeCell ref="B37:B38"/>
    <mergeCell ref="B27:B28"/>
    <mergeCell ref="B17:B18"/>
    <mergeCell ref="B7:B8"/>
    <mergeCell ref="C5:D5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16D7F-4DF5-4A41-B5FE-57681FB4D7DE}">
  <dimension ref="A1:D55"/>
  <sheetViews>
    <sheetView topLeftCell="A13" zoomScale="130" zoomScaleNormal="130" workbookViewId="0">
      <selection activeCell="C47" sqref="C47"/>
    </sheetView>
  </sheetViews>
  <sheetFormatPr baseColWidth="10" defaultColWidth="8.83203125" defaultRowHeight="15" x14ac:dyDescent="0.2"/>
  <cols>
    <col min="1" max="1" width="9.6640625" style="29" customWidth="1"/>
    <col min="2" max="3" width="12.1640625" style="29" bestFit="1" customWidth="1"/>
    <col min="4" max="4" width="10.1640625" style="29" bestFit="1" customWidth="1"/>
    <col min="5" max="16384" width="8.83203125" style="29"/>
  </cols>
  <sheetData>
    <row r="1" spans="1:4" x14ac:dyDescent="0.2">
      <c r="A1" s="20" t="s">
        <v>18</v>
      </c>
      <c r="B1" s="20" t="s">
        <v>16</v>
      </c>
      <c r="C1" s="20" t="s">
        <v>17</v>
      </c>
      <c r="D1" s="20" t="s">
        <v>19</v>
      </c>
    </row>
    <row r="2" spans="1:4" x14ac:dyDescent="0.2">
      <c r="A2" s="83">
        <v>2020</v>
      </c>
      <c r="B2" s="83">
        <v>1597921566.66502</v>
      </c>
      <c r="C2" s="83">
        <v>1597921566.66502</v>
      </c>
      <c r="D2" s="83" t="s">
        <v>12</v>
      </c>
    </row>
    <row r="3" spans="1:4" x14ac:dyDescent="0.2">
      <c r="A3" s="83">
        <v>2021</v>
      </c>
      <c r="B3" s="83">
        <v>1513699000</v>
      </c>
      <c r="C3" s="83">
        <v>1488728849.769696</v>
      </c>
      <c r="D3" s="83" t="s">
        <v>12</v>
      </c>
    </row>
    <row r="4" spans="1:4" x14ac:dyDescent="0.2">
      <c r="A4" s="83">
        <v>2022</v>
      </c>
      <c r="B4" s="83">
        <v>1636780000</v>
      </c>
      <c r="C4" s="83">
        <v>1617678115.395977</v>
      </c>
      <c r="D4" s="83" t="s">
        <v>12</v>
      </c>
    </row>
    <row r="5" spans="1:4" x14ac:dyDescent="0.2">
      <c r="A5" s="83">
        <v>2023</v>
      </c>
      <c r="B5" s="83">
        <v>1751682000</v>
      </c>
      <c r="C5" s="83">
        <v>1689635672.8140061</v>
      </c>
      <c r="D5" s="83" t="s">
        <v>12</v>
      </c>
    </row>
    <row r="6" spans="1:4" x14ac:dyDescent="0.2">
      <c r="A6" s="83">
        <v>2024</v>
      </c>
      <c r="B6" s="83">
        <v>1818713000</v>
      </c>
      <c r="C6" s="83">
        <v>1742434481.673012</v>
      </c>
      <c r="D6" s="83" t="s">
        <v>12</v>
      </c>
    </row>
    <row r="7" spans="1:4" x14ac:dyDescent="0.2">
      <c r="A7" s="83">
        <v>2025</v>
      </c>
      <c r="B7" s="83">
        <v>1878517000</v>
      </c>
      <c r="C7" s="83">
        <v>1819351685.9306271</v>
      </c>
      <c r="D7" s="83" t="s">
        <v>12</v>
      </c>
    </row>
    <row r="8" spans="1:4" x14ac:dyDescent="0.2">
      <c r="A8" s="83">
        <v>2020</v>
      </c>
      <c r="B8" s="83">
        <v>315074946.00000012</v>
      </c>
      <c r="C8" s="83">
        <v>315074946.00000012</v>
      </c>
      <c r="D8" s="83" t="s">
        <v>11</v>
      </c>
    </row>
    <row r="9" spans="1:4" x14ac:dyDescent="0.2">
      <c r="A9" s="83">
        <v>2021</v>
      </c>
      <c r="B9" s="83">
        <v>295326306.45014</v>
      </c>
      <c r="C9" s="83">
        <v>293950008.26014823</v>
      </c>
      <c r="D9" s="83" t="s">
        <v>11</v>
      </c>
    </row>
    <row r="10" spans="1:4" x14ac:dyDescent="0.2">
      <c r="A10" s="83">
        <v>2022</v>
      </c>
      <c r="B10" s="83">
        <v>319483998.31776148</v>
      </c>
      <c r="C10" s="83">
        <v>302735815.22985381</v>
      </c>
      <c r="D10" s="83" t="s">
        <v>11</v>
      </c>
    </row>
    <row r="11" spans="1:4" x14ac:dyDescent="0.2">
      <c r="A11" s="83">
        <v>2023</v>
      </c>
      <c r="B11" s="83">
        <v>335362353.03415418</v>
      </c>
      <c r="C11" s="83">
        <v>312505624.39773363</v>
      </c>
      <c r="D11" s="83" t="s">
        <v>11</v>
      </c>
    </row>
    <row r="12" spans="1:4" x14ac:dyDescent="0.2">
      <c r="A12" s="83">
        <v>2024</v>
      </c>
      <c r="B12" s="83">
        <v>346831745.50792241</v>
      </c>
      <c r="C12" s="83">
        <v>318627570.13628232</v>
      </c>
      <c r="D12" s="83" t="s">
        <v>11</v>
      </c>
    </row>
    <row r="13" spans="1:4" x14ac:dyDescent="0.2">
      <c r="A13" s="83">
        <v>2025</v>
      </c>
      <c r="B13" s="83">
        <v>358138460.41148061</v>
      </c>
      <c r="C13" s="83">
        <v>327141718.94666398</v>
      </c>
      <c r="D13" s="83" t="s">
        <v>11</v>
      </c>
    </row>
    <row r="14" spans="1:4" x14ac:dyDescent="0.2">
      <c r="A14" s="83">
        <v>2020</v>
      </c>
      <c r="B14" s="83">
        <v>514049000</v>
      </c>
      <c r="C14" s="83">
        <v>514049000</v>
      </c>
      <c r="D14" s="83" t="s">
        <v>6</v>
      </c>
    </row>
    <row r="15" spans="1:4" x14ac:dyDescent="0.2">
      <c r="A15" s="83">
        <v>2021</v>
      </c>
      <c r="B15" s="83">
        <v>464321000</v>
      </c>
      <c r="C15" s="83">
        <v>493855713.92457581</v>
      </c>
      <c r="D15" s="83" t="s">
        <v>6</v>
      </c>
    </row>
    <row r="16" spans="1:4" x14ac:dyDescent="0.2">
      <c r="A16" s="83">
        <v>2022</v>
      </c>
      <c r="B16" s="83">
        <v>605916000</v>
      </c>
      <c r="C16" s="83">
        <v>554685292.37575865</v>
      </c>
      <c r="D16" s="83" t="s">
        <v>6</v>
      </c>
    </row>
    <row r="17" spans="1:4" x14ac:dyDescent="0.2">
      <c r="A17" s="83">
        <v>2023</v>
      </c>
      <c r="B17" s="83">
        <v>631103000</v>
      </c>
      <c r="C17" s="83">
        <v>572691935.61163139</v>
      </c>
      <c r="D17" s="83" t="s">
        <v>6</v>
      </c>
    </row>
    <row r="18" spans="1:4" x14ac:dyDescent="0.2">
      <c r="A18" s="83">
        <v>2024</v>
      </c>
      <c r="B18" s="83">
        <v>653147000</v>
      </c>
      <c r="C18" s="83">
        <v>587051149.51352</v>
      </c>
      <c r="D18" s="83" t="s">
        <v>6</v>
      </c>
    </row>
    <row r="19" spans="1:4" x14ac:dyDescent="0.2">
      <c r="A19" s="83">
        <v>2025</v>
      </c>
      <c r="B19" s="83">
        <v>676591000</v>
      </c>
      <c r="C19" s="83">
        <v>601659282.72895825</v>
      </c>
      <c r="D19" s="83" t="s">
        <v>6</v>
      </c>
    </row>
    <row r="20" spans="1:4" x14ac:dyDescent="0.2">
      <c r="A20" s="83">
        <v>2020</v>
      </c>
      <c r="B20" s="83">
        <v>313473999.99999988</v>
      </c>
      <c r="C20" s="83">
        <v>313473999.99999988</v>
      </c>
      <c r="D20" s="83" t="s">
        <v>20</v>
      </c>
    </row>
    <row r="21" spans="1:4" x14ac:dyDescent="0.2">
      <c r="A21" s="83">
        <v>2021</v>
      </c>
      <c r="B21" s="83">
        <v>292816000</v>
      </c>
      <c r="C21" s="83">
        <v>276749148.77147198</v>
      </c>
      <c r="D21" s="83" t="s">
        <v>20</v>
      </c>
    </row>
    <row r="22" spans="1:4" x14ac:dyDescent="0.2">
      <c r="A22" s="83">
        <v>2022</v>
      </c>
      <c r="B22" s="83">
        <v>301308000</v>
      </c>
      <c r="C22" s="83">
        <v>290500678.75902361</v>
      </c>
      <c r="D22" s="83" t="s">
        <v>20</v>
      </c>
    </row>
    <row r="23" spans="1:4" x14ac:dyDescent="0.2">
      <c r="A23" s="83">
        <v>2023</v>
      </c>
      <c r="B23" s="83">
        <v>313842000</v>
      </c>
      <c r="C23" s="83">
        <v>313236469.4019261</v>
      </c>
      <c r="D23" s="83" t="s">
        <v>20</v>
      </c>
    </row>
    <row r="24" spans="1:4" x14ac:dyDescent="0.2">
      <c r="A24" s="83">
        <v>2024</v>
      </c>
      <c r="B24" s="83">
        <v>325454000</v>
      </c>
      <c r="C24" s="83">
        <v>336269601.97668332</v>
      </c>
      <c r="D24" s="83" t="s">
        <v>20</v>
      </c>
    </row>
    <row r="25" spans="1:4" x14ac:dyDescent="0.2">
      <c r="A25" s="83">
        <v>2025</v>
      </c>
      <c r="B25" s="83">
        <v>337691000</v>
      </c>
      <c r="C25" s="83">
        <v>359201400.77710527</v>
      </c>
      <c r="D25" s="83" t="s">
        <v>20</v>
      </c>
    </row>
    <row r="26" spans="1:4" x14ac:dyDescent="0.2">
      <c r="A26" s="83">
        <v>2020</v>
      </c>
      <c r="B26" s="83">
        <v>80699000.000000075</v>
      </c>
      <c r="C26" s="83">
        <v>80699000.000000075</v>
      </c>
      <c r="D26" s="83" t="s">
        <v>8</v>
      </c>
    </row>
    <row r="27" spans="1:4" x14ac:dyDescent="0.2">
      <c r="A27" s="83">
        <v>2021</v>
      </c>
      <c r="B27" s="83">
        <v>76719000</v>
      </c>
      <c r="C27" s="83">
        <v>85663289.874152586</v>
      </c>
      <c r="D27" s="83" t="s">
        <v>8</v>
      </c>
    </row>
    <row r="28" spans="1:4" x14ac:dyDescent="0.2">
      <c r="A28" s="83">
        <v>2022</v>
      </c>
      <c r="B28" s="83">
        <v>83298000</v>
      </c>
      <c r="C28" s="83">
        <v>80279544.003541768</v>
      </c>
      <c r="D28" s="83" t="s">
        <v>8</v>
      </c>
    </row>
    <row r="29" spans="1:4" x14ac:dyDescent="0.2">
      <c r="A29" s="83">
        <v>2023</v>
      </c>
      <c r="B29" s="83">
        <v>86014000</v>
      </c>
      <c r="C29" s="83">
        <v>81458932.731394395</v>
      </c>
      <c r="D29" s="83" t="s">
        <v>8</v>
      </c>
    </row>
    <row r="30" spans="1:4" x14ac:dyDescent="0.2">
      <c r="A30" s="83">
        <v>2024</v>
      </c>
      <c r="B30" s="83">
        <v>88336000</v>
      </c>
      <c r="C30" s="83">
        <v>83313638.22081539</v>
      </c>
      <c r="D30" s="83" t="s">
        <v>8</v>
      </c>
    </row>
    <row r="31" spans="1:4" x14ac:dyDescent="0.2">
      <c r="A31" s="83">
        <v>2025</v>
      </c>
      <c r="B31" s="83">
        <v>90880000</v>
      </c>
      <c r="C31" s="83">
        <v>85662338.843108937</v>
      </c>
      <c r="D31" s="83" t="s">
        <v>8</v>
      </c>
    </row>
    <row r="32" spans="1:4" x14ac:dyDescent="0.2">
      <c r="A32" s="83">
        <v>2020</v>
      </c>
      <c r="B32" s="83">
        <v>18500000</v>
      </c>
      <c r="C32" s="83">
        <v>18500000</v>
      </c>
      <c r="D32" s="83" t="s">
        <v>21</v>
      </c>
    </row>
    <row r="33" spans="1:4" x14ac:dyDescent="0.2">
      <c r="A33" s="83">
        <v>2021</v>
      </c>
      <c r="B33" s="83">
        <v>16611000</v>
      </c>
      <c r="C33" s="83">
        <v>23090828.958342399</v>
      </c>
      <c r="D33" s="83" t="s">
        <v>21</v>
      </c>
    </row>
    <row r="34" spans="1:4" x14ac:dyDescent="0.2">
      <c r="A34" s="83">
        <v>2022</v>
      </c>
      <c r="B34" s="83">
        <v>26116000</v>
      </c>
      <c r="C34" s="83">
        <v>18637848.766349941</v>
      </c>
      <c r="D34" s="83" t="s">
        <v>21</v>
      </c>
    </row>
    <row r="35" spans="1:4" x14ac:dyDescent="0.2">
      <c r="A35" s="83">
        <v>2023</v>
      </c>
      <c r="B35" s="83">
        <v>27077000</v>
      </c>
      <c r="C35" s="83">
        <v>18199558.2715781</v>
      </c>
      <c r="D35" s="83" t="s">
        <v>21</v>
      </c>
    </row>
    <row r="36" spans="1:4" x14ac:dyDescent="0.2">
      <c r="A36" s="83">
        <v>2024</v>
      </c>
      <c r="B36" s="83">
        <v>27914000</v>
      </c>
      <c r="C36" s="83">
        <v>18007715.685641181</v>
      </c>
      <c r="D36" s="83" t="s">
        <v>21</v>
      </c>
    </row>
    <row r="37" spans="1:4" x14ac:dyDescent="0.2">
      <c r="A37" s="83">
        <v>2025</v>
      </c>
      <c r="B37" s="83">
        <v>28844000</v>
      </c>
      <c r="C37" s="83">
        <v>18441695.71416574</v>
      </c>
      <c r="D37" s="83" t="s">
        <v>21</v>
      </c>
    </row>
    <row r="38" spans="1:4" x14ac:dyDescent="0.2">
      <c r="A38" s="83">
        <v>2020</v>
      </c>
      <c r="B38" s="83">
        <v>31888000.000000019</v>
      </c>
      <c r="C38" s="83">
        <v>31888000.000000019</v>
      </c>
      <c r="D38" s="83" t="s">
        <v>7</v>
      </c>
    </row>
    <row r="39" spans="1:4" x14ac:dyDescent="0.2">
      <c r="A39" s="83">
        <v>2021</v>
      </c>
      <c r="B39" s="83">
        <v>25164000</v>
      </c>
      <c r="C39" s="83">
        <v>30661257.440906789</v>
      </c>
      <c r="D39" s="83" t="s">
        <v>7</v>
      </c>
    </row>
    <row r="40" spans="1:4" x14ac:dyDescent="0.2">
      <c r="A40" s="83">
        <v>2022</v>
      </c>
      <c r="B40" s="83">
        <v>33525000</v>
      </c>
      <c r="C40" s="83">
        <v>28314787.591800742</v>
      </c>
      <c r="D40" s="83" t="s">
        <v>7</v>
      </c>
    </row>
    <row r="41" spans="1:4" x14ac:dyDescent="0.2">
      <c r="A41" s="83">
        <v>2023</v>
      </c>
      <c r="B41" s="83">
        <v>31798000</v>
      </c>
      <c r="C41" s="83">
        <v>28730342.820345201</v>
      </c>
      <c r="D41" s="83" t="s">
        <v>7</v>
      </c>
    </row>
    <row r="42" spans="1:4" x14ac:dyDescent="0.2">
      <c r="A42" s="83">
        <v>2024</v>
      </c>
      <c r="B42" s="83">
        <v>30466000</v>
      </c>
      <c r="C42" s="83">
        <v>27305124.594884951</v>
      </c>
      <c r="D42" s="83" t="s">
        <v>7</v>
      </c>
    </row>
    <row r="43" spans="1:4" x14ac:dyDescent="0.2">
      <c r="A43" s="83">
        <v>2025</v>
      </c>
      <c r="B43" s="83">
        <v>32709000</v>
      </c>
      <c r="C43" s="83">
        <v>28432146.013546258</v>
      </c>
      <c r="D43" s="83" t="s">
        <v>7</v>
      </c>
    </row>
    <row r="44" spans="1:4" x14ac:dyDescent="0.2">
      <c r="A44">
        <v>2020</v>
      </c>
      <c r="B44">
        <v>65758000</v>
      </c>
      <c r="C44">
        <v>65758000</v>
      </c>
      <c r="D44" s="29" t="s">
        <v>42</v>
      </c>
    </row>
    <row r="45" spans="1:4" x14ac:dyDescent="0.2">
      <c r="A45">
        <v>2021</v>
      </c>
      <c r="B45">
        <v>67441000</v>
      </c>
      <c r="C45">
        <v>66313841</v>
      </c>
      <c r="D45" s="29" t="s">
        <v>42</v>
      </c>
    </row>
    <row r="46" spans="1:4" x14ac:dyDescent="0.2">
      <c r="A46">
        <v>2022</v>
      </c>
      <c r="B46">
        <v>67954000</v>
      </c>
      <c r="C46">
        <v>71528643</v>
      </c>
      <c r="D46" s="29" t="s">
        <v>42</v>
      </c>
    </row>
    <row r="47" spans="1:4" x14ac:dyDescent="0.2">
      <c r="A47">
        <v>2023</v>
      </c>
      <c r="B47">
        <v>67444000</v>
      </c>
      <c r="C47">
        <v>70134861</v>
      </c>
      <c r="D47" s="29" t="s">
        <v>42</v>
      </c>
    </row>
    <row r="48" spans="1:4" x14ac:dyDescent="0.2">
      <c r="A48">
        <v>2024</v>
      </c>
      <c r="B48">
        <v>66938000</v>
      </c>
      <c r="C48">
        <v>69433513</v>
      </c>
      <c r="D48" s="29" t="s">
        <v>42</v>
      </c>
    </row>
    <row r="49" spans="1:4" x14ac:dyDescent="0.2">
      <c r="A49">
        <v>2025</v>
      </c>
      <c r="B49">
        <v>66436000</v>
      </c>
      <c r="C49">
        <v>68739177</v>
      </c>
      <c r="D49" s="29" t="s">
        <v>42</v>
      </c>
    </row>
    <row r="50" spans="1:4" x14ac:dyDescent="0.2">
      <c r="A50" s="83">
        <v>2020</v>
      </c>
      <c r="B50" s="84">
        <v>691465000</v>
      </c>
      <c r="C50" s="84">
        <v>691465000</v>
      </c>
      <c r="D50" s="29" t="s">
        <v>9</v>
      </c>
    </row>
    <row r="51" spans="1:4" x14ac:dyDescent="0.2">
      <c r="A51" s="83">
        <v>2021</v>
      </c>
      <c r="B51" s="29">
        <v>684287700</v>
      </c>
      <c r="C51" s="29">
        <v>662942700</v>
      </c>
      <c r="D51" s="83" t="s">
        <v>9</v>
      </c>
    </row>
    <row r="52" spans="1:4" x14ac:dyDescent="0.2">
      <c r="A52" s="83">
        <v>2022</v>
      </c>
      <c r="B52" s="29">
        <v>731697426</v>
      </c>
      <c r="C52" s="29">
        <v>700105426</v>
      </c>
      <c r="D52" s="83" t="s">
        <v>9</v>
      </c>
    </row>
    <row r="53" spans="1:4" x14ac:dyDescent="0.2">
      <c r="A53" s="83">
        <v>2023</v>
      </c>
      <c r="B53" s="29">
        <v>765435877.48000002</v>
      </c>
      <c r="C53" s="29">
        <v>735652877.48000002</v>
      </c>
      <c r="D53" s="83" t="s">
        <v>9</v>
      </c>
    </row>
    <row r="54" spans="1:4" x14ac:dyDescent="0.2">
      <c r="A54" s="83">
        <v>2024</v>
      </c>
      <c r="B54" s="29">
        <v>797380759.93039989</v>
      </c>
      <c r="C54" s="29">
        <v>776285759.93039989</v>
      </c>
      <c r="D54" s="83" t="s">
        <v>9</v>
      </c>
    </row>
    <row r="55" spans="1:4" x14ac:dyDescent="0.2">
      <c r="A55" s="83">
        <v>2025</v>
      </c>
      <c r="B55" s="29">
        <v>829454784.73179209</v>
      </c>
      <c r="C55" s="29">
        <v>801322784.73179209</v>
      </c>
      <c r="D55" s="83" t="s">
        <v>9</v>
      </c>
    </row>
  </sheetData>
  <pageMargins left="0.75" right="0.75" top="1" bottom="1" header="0.5" footer="0.5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3A4F0-85E2-A846-9409-24210D7AD39F}">
  <dimension ref="A1:J7"/>
  <sheetViews>
    <sheetView workbookViewId="0">
      <selection activeCell="B2" sqref="B2:J7"/>
    </sheetView>
  </sheetViews>
  <sheetFormatPr baseColWidth="10" defaultColWidth="8.83203125" defaultRowHeight="15" x14ac:dyDescent="0.2"/>
  <cols>
    <col min="1" max="1" width="9" style="83" bestFit="1" customWidth="1"/>
    <col min="2" max="5" width="14.6640625" style="83" bestFit="1" customWidth="1"/>
    <col min="6" max="6" width="13.6640625" style="83" bestFit="1" customWidth="1"/>
    <col min="7" max="7" width="14.6640625" style="83" bestFit="1" customWidth="1"/>
    <col min="8" max="9" width="12.6640625" style="83" bestFit="1" customWidth="1"/>
    <col min="10" max="10" width="13.6640625" style="83" bestFit="1" customWidth="1"/>
    <col min="11" max="16384" width="8.83203125" style="83"/>
  </cols>
  <sheetData>
    <row r="1" spans="1:10" x14ac:dyDescent="0.2">
      <c r="A1" s="120" t="s">
        <v>18</v>
      </c>
      <c r="B1" s="120" t="s">
        <v>29</v>
      </c>
      <c r="C1" s="120" t="s">
        <v>30</v>
      </c>
      <c r="D1" s="120" t="s">
        <v>31</v>
      </c>
      <c r="E1" s="120" t="s">
        <v>32</v>
      </c>
      <c r="F1" s="120" t="s">
        <v>33</v>
      </c>
      <c r="G1" s="120" t="s">
        <v>34</v>
      </c>
      <c r="H1" s="120" t="s">
        <v>35</v>
      </c>
      <c r="I1" s="120" t="s">
        <v>36</v>
      </c>
      <c r="J1" s="120" t="s">
        <v>37</v>
      </c>
    </row>
    <row r="2" spans="1:10" x14ac:dyDescent="0.2">
      <c r="A2" s="121">
        <v>2020</v>
      </c>
      <c r="B2" s="83">
        <v>57537351303.476532</v>
      </c>
      <c r="C2" s="83">
        <v>15753747300</v>
      </c>
      <c r="D2" s="83">
        <v>15917296129.944151</v>
      </c>
      <c r="E2" s="83">
        <v>9881365936.3957615</v>
      </c>
      <c r="F2" s="83">
        <v>6035930193.5483866</v>
      </c>
      <c r="G2" s="83">
        <v>9562965222.696764</v>
      </c>
      <c r="H2" s="83">
        <v>358662222.22222263</v>
      </c>
      <c r="I2" s="83">
        <v>370000000</v>
      </c>
      <c r="J2" s="83">
        <v>1182823315.340404</v>
      </c>
    </row>
    <row r="3" spans="1:10" x14ac:dyDescent="0.2">
      <c r="A3" s="121">
        <v>2021</v>
      </c>
      <c r="B3" s="83">
        <v>53216925303.14389</v>
      </c>
      <c r="C3" s="83">
        <v>14697500413.00741</v>
      </c>
      <c r="D3" s="83">
        <v>15599758209.46537</v>
      </c>
      <c r="E3" s="83">
        <v>9891939290.7476997</v>
      </c>
      <c r="F3" s="83">
        <v>5707818918.7176743</v>
      </c>
      <c r="G3" s="83">
        <v>8442621988.1474075</v>
      </c>
      <c r="H3" s="83">
        <v>342653159.49661028</v>
      </c>
      <c r="I3" s="83">
        <v>461816579.16684788</v>
      </c>
      <c r="J3" s="83">
        <v>1125574084.951138</v>
      </c>
    </row>
    <row r="4" spans="1:10" x14ac:dyDescent="0.2">
      <c r="A4" s="121">
        <v>2022</v>
      </c>
      <c r="B4" s="83">
        <v>58248665906.955009</v>
      </c>
      <c r="C4" s="83">
        <v>15136790761.492689</v>
      </c>
      <c r="D4" s="83">
        <v>17491064361.64056</v>
      </c>
      <c r="E4" s="83">
        <v>11071278956.028339</v>
      </c>
      <c r="F4" s="83">
        <v>6419785405.6122198</v>
      </c>
      <c r="G4" s="83">
        <v>8862131749.8176823</v>
      </c>
      <c r="H4" s="83">
        <v>356797973.34907448</v>
      </c>
      <c r="I4" s="83">
        <v>372756975.32699877</v>
      </c>
      <c r="J4" s="83">
        <v>1050281953.47758</v>
      </c>
    </row>
    <row r="5" spans="1:10" x14ac:dyDescent="0.2">
      <c r="A5" s="121">
        <v>2023</v>
      </c>
      <c r="B5" s="83">
        <v>60839683045.427757</v>
      </c>
      <c r="C5" s="83">
        <v>15625281219.886681</v>
      </c>
      <c r="D5" s="83">
        <v>18045060744.737709</v>
      </c>
      <c r="E5" s="83">
        <v>11412786427.63023</v>
      </c>
      <c r="F5" s="83">
        <v>6632274317.1074781</v>
      </c>
      <c r="G5" s="83">
        <v>9555719017.7524757</v>
      </c>
      <c r="H5" s="83">
        <v>362039701.02841949</v>
      </c>
      <c r="I5" s="83">
        <v>363991165.43156189</v>
      </c>
      <c r="J5" s="83">
        <v>1065696166.132309</v>
      </c>
    </row>
    <row r="6" spans="1:10" x14ac:dyDescent="0.2">
      <c r="A6" s="121">
        <v>2024</v>
      </c>
      <c r="B6" s="83">
        <v>62950340162.65464</v>
      </c>
      <c r="C6" s="83">
        <v>15931378506.81411</v>
      </c>
      <c r="D6" s="83">
        <v>18637167496.192051</v>
      </c>
      <c r="E6" s="83">
        <v>11808545966.257481</v>
      </c>
      <c r="F6" s="83">
        <v>6828621529.9345798</v>
      </c>
      <c r="G6" s="83">
        <v>10258377119.483931</v>
      </c>
      <c r="H6" s="83">
        <v>370282836.53695732</v>
      </c>
      <c r="I6" s="83">
        <v>360154313.71282363</v>
      </c>
      <c r="J6" s="83">
        <v>1016262717.45745</v>
      </c>
    </row>
    <row r="7" spans="1:10" x14ac:dyDescent="0.2">
      <c r="A7" s="121">
        <v>2025</v>
      </c>
      <c r="B7" s="83">
        <v>65950413598.79409</v>
      </c>
      <c r="C7" s="83">
        <v>16357085947.3332</v>
      </c>
      <c r="D7" s="83">
        <v>19252432068.720551</v>
      </c>
      <c r="E7" s="83">
        <v>12224953542.433201</v>
      </c>
      <c r="F7" s="83">
        <v>7027478526.2873526</v>
      </c>
      <c r="G7" s="83">
        <v>10957943891.91902</v>
      </c>
      <c r="H7" s="83">
        <v>380721505.96937299</v>
      </c>
      <c r="I7" s="83">
        <v>368833914.2833147</v>
      </c>
      <c r="J7" s="83">
        <v>1061814797.085631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Revenue by FY</vt:lpstr>
      <vt:lpstr>Revenue by Tax</vt:lpstr>
      <vt:lpstr>Growth by Tax</vt:lpstr>
      <vt:lpstr>Growth by Year</vt:lpstr>
      <vt:lpstr>Revenue Data</vt:lpstr>
      <vt:lpstr>Tax Base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Nick Hand</cp:lastModifiedBy>
  <cp:lastPrinted>2020-07-09T13:14:11Z</cp:lastPrinted>
  <dcterms:created xsi:type="dcterms:W3CDTF">2018-06-28T21:05:22Z</dcterms:created>
  <dcterms:modified xsi:type="dcterms:W3CDTF">2021-07-06T22:12:20Z</dcterms:modified>
</cp:coreProperties>
</file>