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/>
  <mc:AlternateContent xmlns:mc="http://schemas.openxmlformats.org/markup-compatibility/2006">
    <mc:Choice Requires="x15">
      <x15ac:absPath xmlns:x15ac="http://schemas.microsoft.com/office/spreadsheetml/2010/11/ac" url="/Users/nicholashand/LocalWork/Analysis/five-year-plan-analysis/data/07_reporting/"/>
    </mc:Choice>
  </mc:AlternateContent>
  <xr:revisionPtr revIDLastSave="0" documentId="13_ncr:1_{B5BEEC96-F8D1-A34E-B653-0CFECA1BEB59}" xr6:coauthVersionLast="47" xr6:coauthVersionMax="47" xr10:uidLastSave="{00000000-0000-0000-0000-000000000000}"/>
  <bookViews>
    <workbookView xWindow="3000" yWindow="500" windowWidth="25800" windowHeight="17500" xr2:uid="{00000000-000D-0000-FFFF-FFFF00000000}"/>
  </bookViews>
  <sheets>
    <sheet name="Revenue by FY" sheetId="1" r:id="rId1"/>
    <sheet name="Revenue by Tax" sheetId="2" r:id="rId2"/>
    <sheet name="Growth by Tax" sheetId="3" r:id="rId3"/>
    <sheet name="Growth by Year" sheetId="4" r:id="rId4"/>
    <sheet name="Revenue Data" sheetId="5" r:id="rId5"/>
    <sheet name="Tax Base Data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6" i="4" l="1"/>
  <c r="C56" i="4"/>
  <c r="E55" i="4"/>
  <c r="C55" i="4"/>
  <c r="E54" i="4"/>
  <c r="C54" i="4"/>
  <c r="E52" i="4"/>
  <c r="C52" i="4"/>
  <c r="C51" i="4"/>
  <c r="E50" i="4"/>
  <c r="C50" i="4"/>
  <c r="E49" i="4"/>
  <c r="C49" i="4"/>
  <c r="E46" i="4"/>
  <c r="C46" i="4"/>
  <c r="E45" i="4"/>
  <c r="C45" i="4"/>
  <c r="E44" i="4"/>
  <c r="C44" i="4"/>
  <c r="E42" i="4"/>
  <c r="C42" i="4"/>
  <c r="C41" i="4"/>
  <c r="E40" i="4"/>
  <c r="C40" i="4"/>
  <c r="E39" i="4"/>
  <c r="C39" i="4"/>
  <c r="E36" i="4"/>
  <c r="E35" i="4"/>
  <c r="C35" i="4"/>
  <c r="E34" i="4"/>
  <c r="C34" i="4"/>
  <c r="E32" i="4"/>
  <c r="C31" i="4"/>
  <c r="E30" i="4"/>
  <c r="C30" i="4"/>
  <c r="E29" i="4"/>
  <c r="C29" i="4"/>
  <c r="E26" i="4"/>
  <c r="C26" i="4"/>
  <c r="E25" i="4"/>
  <c r="C25" i="4"/>
  <c r="E24" i="4"/>
  <c r="C24" i="4"/>
  <c r="C23" i="4"/>
  <c r="E22" i="4"/>
  <c r="C22" i="4"/>
  <c r="C21" i="4"/>
  <c r="E20" i="4"/>
  <c r="E19" i="4"/>
  <c r="C19" i="4"/>
  <c r="E16" i="4"/>
  <c r="C16" i="4"/>
  <c r="E15" i="4"/>
  <c r="C15" i="4"/>
  <c r="E14" i="4"/>
  <c r="C14" i="4"/>
  <c r="E12" i="4"/>
  <c r="C12" i="4"/>
  <c r="E11" i="4"/>
  <c r="C11" i="4"/>
  <c r="E10" i="4"/>
  <c r="C10" i="4"/>
  <c r="E9" i="4"/>
  <c r="C9" i="4"/>
  <c r="F62" i="3"/>
  <c r="F53" i="4" s="1"/>
  <c r="D62" i="3"/>
  <c r="D53" i="4" s="1"/>
  <c r="C62" i="3"/>
  <c r="E62" i="3" s="1"/>
  <c r="E53" i="4" s="1"/>
  <c r="F61" i="3"/>
  <c r="F43" i="4" s="1"/>
  <c r="D61" i="3"/>
  <c r="D43" i="4" s="1"/>
  <c r="C61" i="3"/>
  <c r="E61" i="3" s="1"/>
  <c r="E43" i="4" s="1"/>
  <c r="F60" i="3"/>
  <c r="F33" i="4" s="1"/>
  <c r="D60" i="3"/>
  <c r="D33" i="4" s="1"/>
  <c r="C60" i="3"/>
  <c r="E60" i="3" s="1"/>
  <c r="E33" i="4" s="1"/>
  <c r="F59" i="3"/>
  <c r="F23" i="4" s="1"/>
  <c r="D59" i="3"/>
  <c r="D23" i="4" s="1"/>
  <c r="C59" i="3"/>
  <c r="E59" i="3" s="1"/>
  <c r="E23" i="4" s="1"/>
  <c r="F58" i="3"/>
  <c r="F13" i="4" s="1"/>
  <c r="D58" i="3"/>
  <c r="D13" i="4" s="1"/>
  <c r="C58" i="3"/>
  <c r="E58" i="3" s="1"/>
  <c r="E13" i="4" s="1"/>
  <c r="F55" i="3"/>
  <c r="F50" i="4" s="1"/>
  <c r="D55" i="3"/>
  <c r="D50" i="4" s="1"/>
  <c r="C55" i="3"/>
  <c r="F54" i="3"/>
  <c r="F40" i="4" s="1"/>
  <c r="D54" i="3"/>
  <c r="D40" i="4" s="1"/>
  <c r="C54" i="3"/>
  <c r="F53" i="3"/>
  <c r="F30" i="4" s="1"/>
  <c r="D53" i="3"/>
  <c r="D30" i="4" s="1"/>
  <c r="C53" i="3"/>
  <c r="F52" i="3"/>
  <c r="F20" i="4" s="1"/>
  <c r="D52" i="3"/>
  <c r="D20" i="4" s="1"/>
  <c r="C52" i="3"/>
  <c r="C20" i="4" s="1"/>
  <c r="F51" i="3"/>
  <c r="F10" i="4" s="1"/>
  <c r="D51" i="3"/>
  <c r="D10" i="4" s="1"/>
  <c r="C51" i="3"/>
  <c r="F48" i="3"/>
  <c r="F51" i="4" s="1"/>
  <c r="E48" i="3"/>
  <c r="E51" i="4" s="1"/>
  <c r="D48" i="3"/>
  <c r="D51" i="4" s="1"/>
  <c r="C48" i="3"/>
  <c r="F47" i="3"/>
  <c r="F41" i="4" s="1"/>
  <c r="E47" i="3"/>
  <c r="E41" i="4" s="1"/>
  <c r="D47" i="3"/>
  <c r="D41" i="4" s="1"/>
  <c r="C47" i="3"/>
  <c r="F46" i="3"/>
  <c r="F31" i="4" s="1"/>
  <c r="E46" i="3"/>
  <c r="E31" i="4" s="1"/>
  <c r="D46" i="3"/>
  <c r="D31" i="4" s="1"/>
  <c r="C46" i="3"/>
  <c r="F45" i="3"/>
  <c r="F21" i="4" s="1"/>
  <c r="E45" i="3"/>
  <c r="E21" i="4" s="1"/>
  <c r="D45" i="3"/>
  <c r="D21" i="4" s="1"/>
  <c r="C45" i="3"/>
  <c r="F44" i="3"/>
  <c r="F11" i="4" s="1"/>
  <c r="E44" i="3"/>
  <c r="D44" i="3"/>
  <c r="D11" i="4" s="1"/>
  <c r="C44" i="3"/>
  <c r="F41" i="3"/>
  <c r="F52" i="4" s="1"/>
  <c r="D41" i="3"/>
  <c r="D52" i="4" s="1"/>
  <c r="C41" i="3"/>
  <c r="F40" i="3"/>
  <c r="F42" i="4" s="1"/>
  <c r="D40" i="3"/>
  <c r="D42" i="4" s="1"/>
  <c r="C40" i="3"/>
  <c r="F39" i="3"/>
  <c r="F32" i="4" s="1"/>
  <c r="D39" i="3"/>
  <c r="D32" i="4" s="1"/>
  <c r="C39" i="3"/>
  <c r="C32" i="4" s="1"/>
  <c r="F38" i="3"/>
  <c r="F22" i="4" s="1"/>
  <c r="D38" i="3"/>
  <c r="D22" i="4" s="1"/>
  <c r="C38" i="3"/>
  <c r="F37" i="3"/>
  <c r="F12" i="4" s="1"/>
  <c r="D37" i="3"/>
  <c r="D12" i="4" s="1"/>
  <c r="C37" i="3"/>
  <c r="F34" i="3"/>
  <c r="F54" i="4" s="1"/>
  <c r="D34" i="3"/>
  <c r="D54" i="4" s="1"/>
  <c r="C34" i="3"/>
  <c r="F33" i="3"/>
  <c r="F44" i="4" s="1"/>
  <c r="D33" i="3"/>
  <c r="D44" i="4" s="1"/>
  <c r="C33" i="3"/>
  <c r="F32" i="3"/>
  <c r="F34" i="4" s="1"/>
  <c r="D32" i="3"/>
  <c r="D34" i="4" s="1"/>
  <c r="C32" i="3"/>
  <c r="F31" i="3"/>
  <c r="F24" i="4" s="1"/>
  <c r="D31" i="3"/>
  <c r="D24" i="4" s="1"/>
  <c r="C31" i="3"/>
  <c r="F30" i="3"/>
  <c r="F14" i="4" s="1"/>
  <c r="D30" i="3"/>
  <c r="D14" i="4" s="1"/>
  <c r="C30" i="3"/>
  <c r="F27" i="3"/>
  <c r="F55" i="4" s="1"/>
  <c r="D27" i="3"/>
  <c r="D55" i="4" s="1"/>
  <c r="C27" i="3"/>
  <c r="F26" i="3"/>
  <c r="F45" i="4" s="1"/>
  <c r="D26" i="3"/>
  <c r="D45" i="4" s="1"/>
  <c r="C26" i="3"/>
  <c r="F25" i="3"/>
  <c r="F35" i="4" s="1"/>
  <c r="D25" i="3"/>
  <c r="D35" i="4" s="1"/>
  <c r="C25" i="3"/>
  <c r="F24" i="3"/>
  <c r="F25" i="4" s="1"/>
  <c r="D24" i="3"/>
  <c r="D25" i="4" s="1"/>
  <c r="C24" i="3"/>
  <c r="F23" i="3"/>
  <c r="F15" i="4" s="1"/>
  <c r="D23" i="3"/>
  <c r="D15" i="4" s="1"/>
  <c r="C23" i="3"/>
  <c r="F20" i="3"/>
  <c r="F49" i="4" s="1"/>
  <c r="D20" i="3"/>
  <c r="D49" i="4" s="1"/>
  <c r="C20" i="3"/>
  <c r="F19" i="3"/>
  <c r="F39" i="4" s="1"/>
  <c r="D19" i="3"/>
  <c r="D39" i="4" s="1"/>
  <c r="C19" i="3"/>
  <c r="F18" i="3"/>
  <c r="F29" i="4" s="1"/>
  <c r="D18" i="3"/>
  <c r="D29" i="4" s="1"/>
  <c r="C18" i="3"/>
  <c r="F17" i="3"/>
  <c r="F19" i="4" s="1"/>
  <c r="D17" i="3"/>
  <c r="D19" i="4" s="1"/>
  <c r="C17" i="3"/>
  <c r="F16" i="3"/>
  <c r="F9" i="4" s="1"/>
  <c r="D16" i="3"/>
  <c r="D9" i="4" s="1"/>
  <c r="C16" i="3"/>
  <c r="F13" i="3"/>
  <c r="F56" i="4" s="1"/>
  <c r="D13" i="3"/>
  <c r="D56" i="4" s="1"/>
  <c r="C13" i="3"/>
  <c r="F12" i="3"/>
  <c r="F46" i="4" s="1"/>
  <c r="D12" i="3"/>
  <c r="D46" i="4" s="1"/>
  <c r="C12" i="3"/>
  <c r="F11" i="3"/>
  <c r="F36" i="4" s="1"/>
  <c r="D11" i="3"/>
  <c r="D36" i="4" s="1"/>
  <c r="C11" i="3"/>
  <c r="C36" i="4" s="1"/>
  <c r="F10" i="3"/>
  <c r="F26" i="4" s="1"/>
  <c r="D10" i="3"/>
  <c r="D26" i="4" s="1"/>
  <c r="C10" i="3"/>
  <c r="F9" i="3"/>
  <c r="F16" i="4" s="1"/>
  <c r="D9" i="3"/>
  <c r="D16" i="4" s="1"/>
  <c r="C9" i="3"/>
  <c r="D75" i="2"/>
  <c r="E75" i="2" s="1"/>
  <c r="C59" i="2"/>
  <c r="D59" i="2" s="1"/>
  <c r="E59" i="2" s="1"/>
  <c r="B59" i="2"/>
  <c r="D58" i="2"/>
  <c r="E58" i="2" s="1"/>
  <c r="C58" i="2"/>
  <c r="B58" i="2"/>
  <c r="C57" i="2"/>
  <c r="B57" i="2"/>
  <c r="D57" i="2" s="1"/>
  <c r="E57" i="2" s="1"/>
  <c r="C56" i="2"/>
  <c r="B56" i="2"/>
  <c r="D56" i="2" s="1"/>
  <c r="E56" i="2" s="1"/>
  <c r="C55" i="2"/>
  <c r="B55" i="2"/>
  <c r="C51" i="2"/>
  <c r="B50" i="2"/>
  <c r="C47" i="2"/>
  <c r="C43" i="2"/>
  <c r="C41" i="2"/>
  <c r="C35" i="2"/>
  <c r="B34" i="2"/>
  <c r="C33" i="2"/>
  <c r="C31" i="2"/>
  <c r="C27" i="2"/>
  <c r="D68" i="1"/>
  <c r="E68" i="1" s="1"/>
  <c r="C68" i="1"/>
  <c r="C11" i="2" s="1"/>
  <c r="B68" i="1"/>
  <c r="B11" i="2" s="1"/>
  <c r="D11" i="2" s="1"/>
  <c r="E11" i="2" s="1"/>
  <c r="D67" i="1"/>
  <c r="E67" i="1" s="1"/>
  <c r="C67" i="1"/>
  <c r="B67" i="1"/>
  <c r="B27" i="2" s="1"/>
  <c r="D27" i="2" s="1"/>
  <c r="E27" i="2" s="1"/>
  <c r="D66" i="1"/>
  <c r="E66" i="1" s="1"/>
  <c r="C66" i="1"/>
  <c r="B66" i="1"/>
  <c r="B35" i="2" s="1"/>
  <c r="D35" i="2" s="1"/>
  <c r="E35" i="2" s="1"/>
  <c r="D65" i="1"/>
  <c r="E65" i="1" s="1"/>
  <c r="C65" i="1"/>
  <c r="B65" i="1"/>
  <c r="D64" i="1"/>
  <c r="E64" i="1" s="1"/>
  <c r="C64" i="1"/>
  <c r="C75" i="2" s="1"/>
  <c r="B64" i="1"/>
  <c r="B75" i="2" s="1"/>
  <c r="D63" i="1"/>
  <c r="E63" i="1" s="1"/>
  <c r="C63" i="1"/>
  <c r="B63" i="1"/>
  <c r="B43" i="2" s="1"/>
  <c r="D43" i="2" s="1"/>
  <c r="E43" i="2" s="1"/>
  <c r="D62" i="1"/>
  <c r="E62" i="1" s="1"/>
  <c r="C62" i="1"/>
  <c r="B62" i="1"/>
  <c r="B51" i="2" s="1"/>
  <c r="D51" i="2" s="1"/>
  <c r="E51" i="2" s="1"/>
  <c r="D61" i="1"/>
  <c r="E61" i="1" s="1"/>
  <c r="C61" i="1"/>
  <c r="C67" i="2" s="1"/>
  <c r="B61" i="1"/>
  <c r="B67" i="2" s="1"/>
  <c r="D67" i="2" s="1"/>
  <c r="E67" i="2" s="1"/>
  <c r="D60" i="1"/>
  <c r="E60" i="1" s="1"/>
  <c r="C60" i="1"/>
  <c r="C19" i="2" s="1"/>
  <c r="B60" i="1"/>
  <c r="B19" i="2" s="1"/>
  <c r="D19" i="2" s="1"/>
  <c r="E19" i="2" s="1"/>
  <c r="D55" i="1"/>
  <c r="E55" i="1" s="1"/>
  <c r="C55" i="1"/>
  <c r="C10" i="2" s="1"/>
  <c r="B55" i="1"/>
  <c r="B10" i="2" s="1"/>
  <c r="D54" i="1"/>
  <c r="E54" i="1" s="1"/>
  <c r="C54" i="1"/>
  <c r="C26" i="2" s="1"/>
  <c r="B54" i="1"/>
  <c r="B26" i="2" s="1"/>
  <c r="D26" i="2" s="1"/>
  <c r="E26" i="2" s="1"/>
  <c r="D53" i="1"/>
  <c r="E53" i="1" s="1"/>
  <c r="C53" i="1"/>
  <c r="C34" i="2" s="1"/>
  <c r="B53" i="1"/>
  <c r="D52" i="1"/>
  <c r="E52" i="1" s="1"/>
  <c r="C52" i="1"/>
  <c r="B52" i="1"/>
  <c r="D51" i="1"/>
  <c r="E51" i="1" s="1"/>
  <c r="C51" i="1"/>
  <c r="C74" i="2" s="1"/>
  <c r="B51" i="1"/>
  <c r="B74" i="2" s="1"/>
  <c r="D74" i="2" s="1"/>
  <c r="E74" i="2" s="1"/>
  <c r="D50" i="1"/>
  <c r="E50" i="1" s="1"/>
  <c r="C50" i="1"/>
  <c r="C42" i="2" s="1"/>
  <c r="B50" i="1"/>
  <c r="B42" i="2" s="1"/>
  <c r="D42" i="2" s="1"/>
  <c r="E42" i="2" s="1"/>
  <c r="D49" i="1"/>
  <c r="E49" i="1" s="1"/>
  <c r="C49" i="1"/>
  <c r="C50" i="2" s="1"/>
  <c r="B49" i="1"/>
  <c r="D48" i="1"/>
  <c r="E48" i="1" s="1"/>
  <c r="C48" i="1"/>
  <c r="C66" i="2" s="1"/>
  <c r="B48" i="1"/>
  <c r="B66" i="2" s="1"/>
  <c r="D66" i="2" s="1"/>
  <c r="E66" i="2" s="1"/>
  <c r="D47" i="1"/>
  <c r="E47" i="1" s="1"/>
  <c r="C47" i="1"/>
  <c r="C18" i="2" s="1"/>
  <c r="B47" i="1"/>
  <c r="B18" i="2" s="1"/>
  <c r="D42" i="1"/>
  <c r="E42" i="1" s="1"/>
  <c r="C42" i="1"/>
  <c r="C9" i="2" s="1"/>
  <c r="B42" i="1"/>
  <c r="B9" i="2" s="1"/>
  <c r="D9" i="2" s="1"/>
  <c r="E9" i="2" s="1"/>
  <c r="D41" i="1"/>
  <c r="E41" i="1" s="1"/>
  <c r="C41" i="1"/>
  <c r="C25" i="2" s="1"/>
  <c r="B41" i="1"/>
  <c r="B25" i="2" s="1"/>
  <c r="D40" i="1"/>
  <c r="E40" i="1" s="1"/>
  <c r="C40" i="1"/>
  <c r="B40" i="1"/>
  <c r="B33" i="2" s="1"/>
  <c r="D33" i="2" s="1"/>
  <c r="E33" i="2" s="1"/>
  <c r="D39" i="1"/>
  <c r="E39" i="1" s="1"/>
  <c r="C39" i="1"/>
  <c r="B39" i="1"/>
  <c r="D38" i="1"/>
  <c r="E38" i="1" s="1"/>
  <c r="C38" i="1"/>
  <c r="C73" i="2" s="1"/>
  <c r="B38" i="1"/>
  <c r="B73" i="2" s="1"/>
  <c r="D73" i="2" s="1"/>
  <c r="E73" i="2" s="1"/>
  <c r="D37" i="1"/>
  <c r="E37" i="1" s="1"/>
  <c r="C37" i="1"/>
  <c r="B37" i="1"/>
  <c r="B41" i="2" s="1"/>
  <c r="D41" i="2" s="1"/>
  <c r="E41" i="2" s="1"/>
  <c r="D36" i="1"/>
  <c r="E36" i="1" s="1"/>
  <c r="C36" i="1"/>
  <c r="C49" i="2" s="1"/>
  <c r="B36" i="1"/>
  <c r="B49" i="2" s="1"/>
  <c r="D49" i="2" s="1"/>
  <c r="E49" i="2" s="1"/>
  <c r="D35" i="1"/>
  <c r="E35" i="1" s="1"/>
  <c r="C35" i="1"/>
  <c r="C65" i="2" s="1"/>
  <c r="B35" i="1"/>
  <c r="B65" i="2" s="1"/>
  <c r="D65" i="2" s="1"/>
  <c r="E65" i="2" s="1"/>
  <c r="D34" i="1"/>
  <c r="E34" i="1" s="1"/>
  <c r="C34" i="1"/>
  <c r="C17" i="2" s="1"/>
  <c r="B34" i="1"/>
  <c r="B17" i="2" s="1"/>
  <c r="D17" i="2" s="1"/>
  <c r="E17" i="2" s="1"/>
  <c r="D29" i="1"/>
  <c r="E29" i="1" s="1"/>
  <c r="C29" i="1"/>
  <c r="C8" i="2" s="1"/>
  <c r="B29" i="1"/>
  <c r="B8" i="2" s="1"/>
  <c r="D28" i="1"/>
  <c r="E28" i="1" s="1"/>
  <c r="C28" i="1"/>
  <c r="C24" i="2" s="1"/>
  <c r="B28" i="1"/>
  <c r="B24" i="2" s="1"/>
  <c r="D24" i="2" s="1"/>
  <c r="E24" i="2" s="1"/>
  <c r="D27" i="1"/>
  <c r="E27" i="1" s="1"/>
  <c r="C27" i="1"/>
  <c r="C32" i="2" s="1"/>
  <c r="B27" i="1"/>
  <c r="B32" i="2" s="1"/>
  <c r="D26" i="1"/>
  <c r="E26" i="1" s="1"/>
  <c r="C26" i="1"/>
  <c r="B26" i="1"/>
  <c r="D25" i="1"/>
  <c r="E25" i="1" s="1"/>
  <c r="C25" i="1"/>
  <c r="C72" i="2" s="1"/>
  <c r="B25" i="1"/>
  <c r="B72" i="2" s="1"/>
  <c r="D72" i="2" s="1"/>
  <c r="E72" i="2" s="1"/>
  <c r="D24" i="1"/>
  <c r="E24" i="1" s="1"/>
  <c r="C24" i="1"/>
  <c r="C40" i="2" s="1"/>
  <c r="B24" i="1"/>
  <c r="B40" i="2" s="1"/>
  <c r="D40" i="2" s="1"/>
  <c r="E40" i="2" s="1"/>
  <c r="D23" i="1"/>
  <c r="E23" i="1" s="1"/>
  <c r="C23" i="1"/>
  <c r="C48" i="2" s="1"/>
  <c r="B23" i="1"/>
  <c r="B48" i="2" s="1"/>
  <c r="D22" i="1"/>
  <c r="E22" i="1" s="1"/>
  <c r="C22" i="1"/>
  <c r="C64" i="2" s="1"/>
  <c r="B22" i="1"/>
  <c r="B64" i="2" s="1"/>
  <c r="D64" i="2" s="1"/>
  <c r="E64" i="2" s="1"/>
  <c r="D21" i="1"/>
  <c r="E21" i="1" s="1"/>
  <c r="C21" i="1"/>
  <c r="C16" i="2" s="1"/>
  <c r="B21" i="1"/>
  <c r="B30" i="1" s="1"/>
  <c r="D16" i="1"/>
  <c r="E16" i="1" s="1"/>
  <c r="C16" i="1"/>
  <c r="C7" i="2" s="1"/>
  <c r="B16" i="1"/>
  <c r="B7" i="2" s="1"/>
  <c r="D15" i="1"/>
  <c r="E15" i="1" s="1"/>
  <c r="C15" i="1"/>
  <c r="C23" i="2" s="1"/>
  <c r="B15" i="1"/>
  <c r="B23" i="2" s="1"/>
  <c r="D14" i="1"/>
  <c r="E14" i="1" s="1"/>
  <c r="C14" i="1"/>
  <c r="C79" i="1" s="1"/>
  <c r="B14" i="1"/>
  <c r="B31" i="2" s="1"/>
  <c r="D13" i="1"/>
  <c r="E13" i="1" s="1"/>
  <c r="C13" i="1"/>
  <c r="C78" i="1" s="1"/>
  <c r="B13" i="1"/>
  <c r="B78" i="1" s="1"/>
  <c r="D12" i="1"/>
  <c r="E12" i="1" s="1"/>
  <c r="C12" i="1"/>
  <c r="C71" i="2" s="1"/>
  <c r="C76" i="2" s="1"/>
  <c r="B12" i="1"/>
  <c r="B71" i="2" s="1"/>
  <c r="B76" i="2" s="1"/>
  <c r="D76" i="2" s="1"/>
  <c r="E76" i="2" s="1"/>
  <c r="D11" i="1"/>
  <c r="E11" i="1" s="1"/>
  <c r="C11" i="1"/>
  <c r="C76" i="1" s="1"/>
  <c r="B11" i="1"/>
  <c r="B76" i="1" s="1"/>
  <c r="D10" i="1"/>
  <c r="E10" i="1" s="1"/>
  <c r="C10" i="1"/>
  <c r="C75" i="1" s="1"/>
  <c r="B10" i="1"/>
  <c r="B47" i="2" s="1"/>
  <c r="D9" i="1"/>
  <c r="E9" i="1" s="1"/>
  <c r="C9" i="1"/>
  <c r="C63" i="2" s="1"/>
  <c r="C68" i="2" s="1"/>
  <c r="B9" i="1"/>
  <c r="B63" i="2" s="1"/>
  <c r="D8" i="1"/>
  <c r="E8" i="1" s="1"/>
  <c r="C8" i="1"/>
  <c r="C15" i="2" s="1"/>
  <c r="B8" i="1"/>
  <c r="B15" i="2" s="1"/>
  <c r="C28" i="2" l="1"/>
  <c r="D34" i="2"/>
  <c r="E34" i="2" s="1"/>
  <c r="C52" i="2"/>
  <c r="B12" i="2"/>
  <c r="D12" i="2" s="1"/>
  <c r="E12" i="2" s="1"/>
  <c r="D7" i="2"/>
  <c r="E7" i="2" s="1"/>
  <c r="B52" i="2"/>
  <c r="D47" i="2"/>
  <c r="E47" i="2" s="1"/>
  <c r="B36" i="2"/>
  <c r="D31" i="2"/>
  <c r="E31" i="2" s="1"/>
  <c r="B68" i="2"/>
  <c r="D68" i="2" s="1"/>
  <c r="E68" i="2" s="1"/>
  <c r="D63" i="2"/>
  <c r="E63" i="2" s="1"/>
  <c r="D78" i="1"/>
  <c r="E78" i="1" s="1"/>
  <c r="B80" i="2"/>
  <c r="D8" i="2"/>
  <c r="E8" i="2" s="1"/>
  <c r="D25" i="2"/>
  <c r="E25" i="2" s="1"/>
  <c r="D50" i="2"/>
  <c r="E50" i="2" s="1"/>
  <c r="D15" i="2"/>
  <c r="E15" i="2" s="1"/>
  <c r="C36" i="2"/>
  <c r="C20" i="2"/>
  <c r="D76" i="1"/>
  <c r="E76" i="1" s="1"/>
  <c r="B28" i="2"/>
  <c r="D28" i="2" s="1"/>
  <c r="E28" i="2" s="1"/>
  <c r="D23" i="2"/>
  <c r="E23" i="2" s="1"/>
  <c r="C12" i="2"/>
  <c r="D48" i="2"/>
  <c r="E48" i="2" s="1"/>
  <c r="D32" i="2"/>
  <c r="E32" i="2" s="1"/>
  <c r="D18" i="2"/>
  <c r="E18" i="2" s="1"/>
  <c r="D10" i="2"/>
  <c r="E10" i="2" s="1"/>
  <c r="B60" i="2"/>
  <c r="D60" i="2" s="1"/>
  <c r="E60" i="2" s="1"/>
  <c r="D71" i="2"/>
  <c r="E71" i="2" s="1"/>
  <c r="B39" i="2"/>
  <c r="C13" i="4"/>
  <c r="C33" i="4"/>
  <c r="C53" i="4"/>
  <c r="B17" i="1"/>
  <c r="B43" i="1"/>
  <c r="B56" i="1"/>
  <c r="B69" i="1"/>
  <c r="B73" i="1"/>
  <c r="B74" i="1"/>
  <c r="B75" i="1"/>
  <c r="D75" i="1" s="1"/>
  <c r="E75" i="1" s="1"/>
  <c r="B77" i="1"/>
  <c r="D77" i="1" s="1"/>
  <c r="E77" i="1" s="1"/>
  <c r="B79" i="1"/>
  <c r="D79" i="1" s="1"/>
  <c r="E79" i="1" s="1"/>
  <c r="B80" i="1"/>
  <c r="B81" i="1"/>
  <c r="B16" i="2"/>
  <c r="D16" i="2" s="1"/>
  <c r="E16" i="2" s="1"/>
  <c r="C39" i="2"/>
  <c r="C44" i="2" s="1"/>
  <c r="C60" i="2"/>
  <c r="C17" i="1"/>
  <c r="C79" i="2" s="1"/>
  <c r="C30" i="1"/>
  <c r="C80" i="2" s="1"/>
  <c r="C43" i="1"/>
  <c r="C81" i="2" s="1"/>
  <c r="C56" i="1"/>
  <c r="C82" i="2" s="1"/>
  <c r="C69" i="1"/>
  <c r="C83" i="2" s="1"/>
  <c r="C73" i="1"/>
  <c r="C74" i="1"/>
  <c r="C77" i="1"/>
  <c r="C80" i="1"/>
  <c r="C81" i="1"/>
  <c r="D55" i="2"/>
  <c r="E55" i="2" s="1"/>
  <c r="C43" i="4"/>
  <c r="B79" i="2" l="1"/>
  <c r="D17" i="1"/>
  <c r="D36" i="2"/>
  <c r="E36" i="2" s="1"/>
  <c r="B82" i="1"/>
  <c r="D73" i="1"/>
  <c r="E73" i="1" s="1"/>
  <c r="D39" i="2"/>
  <c r="E39" i="2" s="1"/>
  <c r="B44" i="2"/>
  <c r="D44" i="2" s="1"/>
  <c r="E44" i="2" s="1"/>
  <c r="C82" i="1"/>
  <c r="B83" i="2"/>
  <c r="D69" i="1"/>
  <c r="C84" i="2"/>
  <c r="D81" i="1"/>
  <c r="E81" i="1" s="1"/>
  <c r="B82" i="2"/>
  <c r="D56" i="1"/>
  <c r="B20" i="2"/>
  <c r="D20" i="2" s="1"/>
  <c r="E20" i="2" s="1"/>
  <c r="D30" i="1"/>
  <c r="D52" i="2"/>
  <c r="E52" i="2" s="1"/>
  <c r="D80" i="1"/>
  <c r="E80" i="1" s="1"/>
  <c r="D74" i="1"/>
  <c r="E74" i="1" s="1"/>
  <c r="B81" i="2"/>
  <c r="D43" i="1"/>
  <c r="D80" i="2" l="1"/>
  <c r="E30" i="1"/>
  <c r="E80" i="2" s="1"/>
  <c r="D82" i="1"/>
  <c r="E82" i="1" s="1"/>
  <c r="D82" i="2"/>
  <c r="E56" i="1"/>
  <c r="E82" i="2" s="1"/>
  <c r="D83" i="2"/>
  <c r="E69" i="1"/>
  <c r="E83" i="2" s="1"/>
  <c r="D79" i="2"/>
  <c r="E17" i="1"/>
  <c r="E79" i="2" s="1"/>
  <c r="E43" i="1"/>
  <c r="E81" i="2" s="1"/>
  <c r="D81" i="2"/>
  <c r="B84" i="2"/>
  <c r="D84" i="2" s="1"/>
  <c r="E84" i="2" s="1"/>
</calcChain>
</file>

<file path=xl/sharedStrings.xml><?xml version="1.0" encoding="utf-8"?>
<sst xmlns="http://schemas.openxmlformats.org/spreadsheetml/2006/main" count="361" uniqueCount="51">
  <si>
    <t>City Controller's Office</t>
  </si>
  <si>
    <t>The Five Year Plan: FY 2024 - FY 2028</t>
  </si>
  <si>
    <t>Projections by Fiscal Year</t>
  </si>
  <si>
    <t>06/27/2023</t>
  </si>
  <si>
    <t>FY 2024</t>
  </si>
  <si>
    <t>Per Five Year Plan</t>
  </si>
  <si>
    <t>Per Controller</t>
  </si>
  <si>
    <t>Difference</t>
  </si>
  <si>
    <t>Percent Difference</t>
  </si>
  <si>
    <t>BIRT</t>
  </si>
  <si>
    <t>NPT</t>
  </si>
  <si>
    <t>Soda</t>
  </si>
  <si>
    <t>Parking</t>
  </si>
  <si>
    <t>Amusement</t>
  </si>
  <si>
    <t>Real Estate</t>
  </si>
  <si>
    <t>Real Estate Transfer</t>
  </si>
  <si>
    <t>Sales</t>
  </si>
  <si>
    <t>Wage</t>
  </si>
  <si>
    <t>Subtotal</t>
  </si>
  <si>
    <t>FY 2025</t>
  </si>
  <si>
    <t>FY 2026</t>
  </si>
  <si>
    <t>FY 2027</t>
  </si>
  <si>
    <t>FY 2028</t>
  </si>
  <si>
    <t>FY 2024 - FY 2028</t>
  </si>
  <si>
    <t>Total</t>
  </si>
  <si>
    <t>Notes</t>
  </si>
  <si>
    <t>— "Wage" refers to current year Wage &amp; Earnings Tax</t>
  </si>
  <si>
    <t>— "BIRT" refers to both current and prior year</t>
  </si>
  <si>
    <t>— "Sales" refers to total City collections (2% rate), including school district portion</t>
  </si>
  <si>
    <t>— "NPT" refers to current year Net Profits Tax</t>
  </si>
  <si>
    <t>Projections by Tax Type</t>
  </si>
  <si>
    <t>All Taxes</t>
  </si>
  <si>
    <t>Growth Rates by Tax</t>
  </si>
  <si>
    <t>Revenue</t>
  </si>
  <si>
    <t>Tax Base</t>
  </si>
  <si>
    <t/>
  </si>
  <si>
    <t>Growth Rates by Year</t>
  </si>
  <si>
    <t>fiscal_year</t>
  </si>
  <si>
    <t>Five Year Plan</t>
  </si>
  <si>
    <t>Controller</t>
  </si>
  <si>
    <t>tax_name</t>
  </si>
  <si>
    <t>RTT</t>
  </si>
  <si>
    <t>WageBase</t>
  </si>
  <si>
    <t>SalesBase</t>
  </si>
  <si>
    <t>BIRTBase</t>
  </si>
  <si>
    <t>GrossReceiptsBase</t>
  </si>
  <si>
    <t>NetIncomeBase</t>
  </si>
  <si>
    <t>RTTBase</t>
  </si>
  <si>
    <t>ParkingBase</t>
  </si>
  <si>
    <t>AmusementBase</t>
  </si>
  <si>
    <t>NPTBase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</si>
</sst>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yyyy\-mm\-dd\ hh:mm:ss"/>
  </numFmts>
  <fonts count="1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E014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theme="1"/>
      </left>
      <right style="medium">
        <color indexed="64"/>
      </right>
      <top style="medium">
        <color theme="1"/>
      </top>
      <bottom/>
      <diagonal/>
    </border>
    <border>
      <left/>
      <right style="medium">
        <color indexed="64"/>
      </right>
      <top style="medium">
        <color theme="1"/>
      </top>
      <bottom/>
      <diagonal/>
    </border>
    <border>
      <left style="medium">
        <color indexed="64"/>
      </left>
      <right style="medium">
        <color indexed="64"/>
      </right>
      <top style="medium">
        <color theme="1"/>
      </top>
      <bottom/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 style="medium">
        <color indexed="64"/>
      </top>
      <bottom/>
      <diagonal/>
    </border>
    <border>
      <left/>
      <right style="medium">
        <color theme="1"/>
      </right>
      <top style="medium">
        <color indexed="64"/>
      </top>
      <bottom/>
      <diagonal/>
    </border>
    <border>
      <left style="medium">
        <color theme="1"/>
      </left>
      <right/>
      <top/>
      <bottom style="medium">
        <color indexed="64"/>
      </bottom>
      <diagonal/>
    </border>
    <border>
      <left/>
      <right style="medium">
        <color theme="1"/>
      </right>
      <top/>
      <bottom style="medium">
        <color indexed="64"/>
      </bottom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 style="medium">
        <color indexed="64"/>
      </left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medium">
        <color indexed="64"/>
      </left>
      <right style="medium">
        <color theme="1"/>
      </right>
      <top style="medium">
        <color indexed="64"/>
      </top>
      <bottom/>
      <diagonal/>
    </border>
    <border>
      <left style="medium">
        <color indexed="64"/>
      </left>
      <right style="medium">
        <color theme="1"/>
      </right>
      <top/>
      <bottom/>
      <diagonal/>
    </border>
    <border>
      <left/>
      <right/>
      <top/>
      <bottom style="thin">
        <color theme="1"/>
      </bottom>
      <diagonal/>
    </border>
    <border>
      <left/>
      <right style="thin">
        <color indexed="64"/>
      </right>
      <top/>
      <bottom style="thin">
        <color theme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4" fontId="6" fillId="0" borderId="0"/>
    <xf numFmtId="0" fontId="6" fillId="0" borderId="0"/>
  </cellStyleXfs>
  <cellXfs count="138">
    <xf numFmtId="0" fontId="0" fillId="0" borderId="0" xfId="0"/>
    <xf numFmtId="0" fontId="0" fillId="0" borderId="3" xfId="0" applyBorder="1"/>
    <xf numFmtId="0" fontId="8" fillId="0" borderId="4" xfId="0" applyFont="1" applyBorder="1" applyAlignment="1">
      <alignment horizontal="center"/>
    </xf>
    <xf numFmtId="0" fontId="5" fillId="0" borderId="3" xfId="0" applyFont="1" applyBorder="1"/>
    <xf numFmtId="0" fontId="5" fillId="0" borderId="0" xfId="0" applyFont="1"/>
    <xf numFmtId="0" fontId="5" fillId="0" borderId="3" xfId="0" applyFont="1" applyBorder="1" applyAlignment="1">
      <alignment horizontal="center" vertical="top"/>
    </xf>
    <xf numFmtId="0" fontId="5" fillId="0" borderId="4" xfId="0" applyFont="1" applyBorder="1" applyAlignment="1">
      <alignment horizontal="center" vertical="top"/>
    </xf>
    <xf numFmtId="0" fontId="8" fillId="0" borderId="5" xfId="0" applyFont="1" applyBorder="1" applyAlignment="1">
      <alignment horizontal="center" vertical="top"/>
    </xf>
    <xf numFmtId="0" fontId="8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  <xf numFmtId="10" fontId="5" fillId="0" borderId="0" xfId="2" applyNumberFormat="1" applyFont="1" applyAlignment="1">
      <alignment horizontal="center"/>
    </xf>
    <xf numFmtId="10" fontId="8" fillId="0" borderId="2" xfId="2" applyNumberFormat="1" applyFont="1" applyBorder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44" fontId="8" fillId="0" borderId="1" xfId="1" applyFont="1" applyBorder="1" applyAlignment="1">
      <alignment horizontal="center"/>
    </xf>
    <xf numFmtId="44" fontId="5" fillId="0" borderId="0" xfId="1" applyFont="1"/>
    <xf numFmtId="164" fontId="5" fillId="0" borderId="0" xfId="1" applyNumberFormat="1" applyFont="1" applyAlignment="1">
      <alignment horizontal="center"/>
    </xf>
    <xf numFmtId="164" fontId="8" fillId="0" borderId="2" xfId="1" applyNumberFormat="1" applyFont="1" applyBorder="1" applyAlignment="1">
      <alignment horizontal="center"/>
    </xf>
    <xf numFmtId="44" fontId="5" fillId="0" borderId="0" xfId="1" applyFont="1" applyAlignment="1">
      <alignment horizontal="center"/>
    </xf>
    <xf numFmtId="0" fontId="8" fillId="2" borderId="4" xfId="0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 vertical="top"/>
    </xf>
    <xf numFmtId="164" fontId="8" fillId="2" borderId="2" xfId="1" applyNumberFormat="1" applyFont="1" applyFill="1" applyBorder="1" applyAlignment="1">
      <alignment horizontal="center"/>
    </xf>
    <xf numFmtId="10" fontId="8" fillId="2" borderId="2" xfId="2" applyNumberFormat="1" applyFont="1" applyFill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0" fillId="0" borderId="0" xfId="0" applyAlignment="1">
      <alignment horizontal="right"/>
    </xf>
    <xf numFmtId="44" fontId="10" fillId="0" borderId="0" xfId="1" applyFont="1" applyAlignment="1">
      <alignment horizontal="center"/>
    </xf>
    <xf numFmtId="0" fontId="3" fillId="0" borderId="0" xfId="0" applyFont="1" applyAlignment="1">
      <alignment horizontal="right"/>
    </xf>
    <xf numFmtId="0" fontId="3" fillId="0" borderId="10" xfId="0" applyFont="1" applyBorder="1"/>
    <xf numFmtId="0" fontId="3" fillId="0" borderId="11" xfId="0" applyFont="1" applyBorder="1"/>
    <xf numFmtId="0" fontId="3" fillId="0" borderId="7" xfId="0" applyFont="1" applyBorder="1"/>
    <xf numFmtId="0" fontId="3" fillId="0" borderId="8" xfId="0" applyFont="1" applyBorder="1"/>
    <xf numFmtId="0" fontId="3" fillId="0" borderId="0" xfId="0" applyFont="1"/>
    <xf numFmtId="0" fontId="3" fillId="0" borderId="9" xfId="0" applyFont="1" applyBorder="1"/>
    <xf numFmtId="0" fontId="3" fillId="0" borderId="8" xfId="0" applyFont="1" applyBorder="1" applyAlignment="1">
      <alignment horizontal="right"/>
    </xf>
    <xf numFmtId="10" fontId="3" fillId="0" borderId="8" xfId="0" applyNumberFormat="1" applyFont="1" applyBorder="1" applyAlignment="1">
      <alignment horizontal="center" vertical="center"/>
    </xf>
    <xf numFmtId="10" fontId="3" fillId="0" borderId="0" xfId="0" applyNumberFormat="1" applyFont="1" applyAlignment="1">
      <alignment horizontal="center" vertical="center"/>
    </xf>
    <xf numFmtId="10" fontId="3" fillId="0" borderId="9" xfId="0" applyNumberFormat="1" applyFont="1" applyBorder="1" applyAlignment="1">
      <alignment horizontal="center" vertical="center"/>
    </xf>
    <xf numFmtId="10" fontId="3" fillId="0" borderId="13" xfId="0" applyNumberFormat="1" applyFont="1" applyBorder="1" applyAlignment="1">
      <alignment horizontal="center" vertical="center"/>
    </xf>
    <xf numFmtId="10" fontId="3" fillId="0" borderId="14" xfId="0" applyNumberFormat="1" applyFont="1" applyBorder="1" applyAlignment="1">
      <alignment horizontal="center" vertical="center"/>
    </xf>
    <xf numFmtId="10" fontId="3" fillId="0" borderId="15" xfId="0" applyNumberFormat="1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10" fontId="3" fillId="0" borderId="8" xfId="2" applyNumberFormat="1" applyFont="1" applyBorder="1" applyAlignment="1">
      <alignment horizontal="center" vertical="center"/>
    </xf>
    <xf numFmtId="10" fontId="3" fillId="0" borderId="0" xfId="2" applyNumberFormat="1" applyFont="1" applyAlignment="1">
      <alignment horizontal="center" vertical="center"/>
    </xf>
    <xf numFmtId="10" fontId="3" fillId="0" borderId="9" xfId="2" applyNumberFormat="1" applyFont="1" applyBorder="1" applyAlignment="1">
      <alignment horizontal="center" vertical="center"/>
    </xf>
    <xf numFmtId="10" fontId="0" fillId="0" borderId="0" xfId="2" applyNumberFormat="1" applyFont="1"/>
    <xf numFmtId="10" fontId="3" fillId="0" borderId="13" xfId="1" applyNumberFormat="1" applyFont="1" applyBorder="1" applyAlignment="1">
      <alignment horizontal="center"/>
    </xf>
    <xf numFmtId="10" fontId="3" fillId="0" borderId="14" xfId="1" applyNumberFormat="1" applyFont="1" applyBorder="1" applyAlignment="1">
      <alignment horizontal="center"/>
    </xf>
    <xf numFmtId="0" fontId="3" fillId="0" borderId="13" xfId="0" applyFont="1" applyBorder="1" applyAlignment="1">
      <alignment horizontal="right" vertical="top"/>
    </xf>
    <xf numFmtId="10" fontId="3" fillId="0" borderId="8" xfId="1" applyNumberFormat="1" applyFont="1" applyBorder="1" applyAlignment="1">
      <alignment horizontal="center"/>
    </xf>
    <xf numFmtId="0" fontId="3" fillId="0" borderId="8" xfId="0" applyFont="1" applyBorder="1" applyAlignment="1">
      <alignment horizontal="right" vertical="top"/>
    </xf>
    <xf numFmtId="44" fontId="3" fillId="0" borderId="8" xfId="1" applyFont="1" applyBorder="1" applyAlignment="1">
      <alignment horizontal="center"/>
    </xf>
    <xf numFmtId="44" fontId="3" fillId="0" borderId="10" xfId="1" applyFont="1" applyBorder="1" applyAlignment="1">
      <alignment horizontal="center"/>
    </xf>
    <xf numFmtId="44" fontId="3" fillId="0" borderId="11" xfId="1" applyFont="1" applyBorder="1" applyAlignment="1">
      <alignment horizontal="center"/>
    </xf>
    <xf numFmtId="10" fontId="3" fillId="0" borderId="13" xfId="2" applyNumberFormat="1" applyFont="1" applyBorder="1" applyAlignment="1">
      <alignment horizontal="center"/>
    </xf>
    <xf numFmtId="10" fontId="3" fillId="0" borderId="14" xfId="2" applyNumberFormat="1" applyFont="1" applyBorder="1" applyAlignment="1">
      <alignment horizontal="center"/>
    </xf>
    <xf numFmtId="10" fontId="3" fillId="0" borderId="8" xfId="2" applyNumberFormat="1" applyFont="1" applyBorder="1" applyAlignment="1">
      <alignment horizontal="center"/>
    </xf>
    <xf numFmtId="44" fontId="8" fillId="0" borderId="8" xfId="1" applyFont="1" applyBorder="1" applyAlignment="1">
      <alignment horizontal="center"/>
    </xf>
    <xf numFmtId="44" fontId="8" fillId="0" borderId="10" xfId="1" applyFont="1" applyBorder="1" applyAlignment="1">
      <alignment horizontal="center"/>
    </xf>
    <xf numFmtId="44" fontId="8" fillId="0" borderId="11" xfId="1" applyFont="1" applyBorder="1" applyAlignment="1">
      <alignment horizontal="center"/>
    </xf>
    <xf numFmtId="0" fontId="11" fillId="0" borderId="8" xfId="0" applyFont="1" applyBorder="1" applyAlignment="1">
      <alignment horizontal="right"/>
    </xf>
    <xf numFmtId="0" fontId="8" fillId="0" borderId="4" xfId="0" applyFont="1" applyBorder="1" applyAlignment="1">
      <alignment horizontal="center" vertical="top"/>
    </xf>
    <xf numFmtId="164" fontId="8" fillId="0" borderId="1" xfId="1" applyNumberFormat="1" applyFont="1" applyBorder="1" applyAlignment="1">
      <alignment horizontal="center"/>
    </xf>
    <xf numFmtId="10" fontId="8" fillId="0" borderId="1" xfId="2" applyNumberFormat="1" applyFont="1" applyBorder="1" applyAlignment="1">
      <alignment horizontal="center"/>
    </xf>
    <xf numFmtId="0" fontId="2" fillId="0" borderId="3" xfId="0" applyFont="1" applyBorder="1" applyAlignment="1">
      <alignment horizontal="center" vertical="top"/>
    </xf>
    <xf numFmtId="0" fontId="2" fillId="0" borderId="8" xfId="0" applyFont="1" applyBorder="1" applyAlignment="1">
      <alignment horizontal="right" vertical="top"/>
    </xf>
    <xf numFmtId="0" fontId="2" fillId="0" borderId="8" xfId="0" applyFont="1" applyBorder="1" applyAlignment="1">
      <alignment horizontal="right"/>
    </xf>
    <xf numFmtId="44" fontId="8" fillId="0" borderId="0" xfId="1" applyFont="1" applyAlignment="1">
      <alignment horizontal="center"/>
    </xf>
    <xf numFmtId="10" fontId="3" fillId="0" borderId="0" xfId="2" applyNumberFormat="1" applyFont="1" applyAlignment="1">
      <alignment horizontal="center"/>
    </xf>
    <xf numFmtId="44" fontId="3" fillId="0" borderId="0" xfId="1" applyFont="1" applyAlignment="1">
      <alignment horizontal="center"/>
    </xf>
    <xf numFmtId="10" fontId="3" fillId="0" borderId="0" xfId="1" applyNumberFormat="1" applyFont="1" applyAlignment="1">
      <alignment horizontal="center"/>
    </xf>
    <xf numFmtId="0" fontId="10" fillId="0" borderId="0" xfId="0" applyFont="1"/>
    <xf numFmtId="0" fontId="11" fillId="0" borderId="12" xfId="0" applyFont="1" applyBorder="1" applyAlignment="1">
      <alignment horizontal="right"/>
    </xf>
    <xf numFmtId="0" fontId="11" fillId="0" borderId="16" xfId="0" applyFont="1" applyBorder="1" applyAlignment="1">
      <alignment horizontal="right"/>
    </xf>
    <xf numFmtId="0" fontId="8" fillId="0" borderId="0" xfId="0" applyFont="1" applyAlignment="1">
      <alignment horizontal="center" vertical="top"/>
    </xf>
    <xf numFmtId="164" fontId="8" fillId="0" borderId="0" xfId="1" applyNumberFormat="1" applyFont="1" applyAlignment="1">
      <alignment horizontal="center"/>
    </xf>
    <xf numFmtId="10" fontId="8" fillId="0" borderId="0" xfId="2" applyNumberFormat="1" applyFont="1" applyAlignment="1">
      <alignment horizontal="center"/>
    </xf>
    <xf numFmtId="0" fontId="8" fillId="0" borderId="8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3" fillId="0" borderId="0" xfId="0" applyFont="1" applyAlignment="1">
      <alignment horizontal="right" wrapText="1"/>
    </xf>
    <xf numFmtId="44" fontId="8" fillId="0" borderId="8" xfId="1" applyFont="1" applyBorder="1" applyAlignment="1">
      <alignment horizontal="center" wrapText="1"/>
    </xf>
    <xf numFmtId="44" fontId="8" fillId="0" borderId="9" xfId="1" applyFont="1" applyBorder="1" applyAlignment="1">
      <alignment horizontal="center" wrapText="1"/>
    </xf>
    <xf numFmtId="44" fontId="8" fillId="0" borderId="20" xfId="1" applyFont="1" applyBorder="1" applyAlignment="1">
      <alignment horizontal="center" wrapText="1"/>
    </xf>
    <xf numFmtId="44" fontId="8" fillId="0" borderId="21" xfId="1" applyFont="1" applyBorder="1" applyAlignment="1">
      <alignment horizontal="center" wrapText="1"/>
    </xf>
    <xf numFmtId="44" fontId="8" fillId="0" borderId="22" xfId="1" applyFont="1" applyBorder="1" applyAlignment="1">
      <alignment horizontal="center"/>
    </xf>
    <xf numFmtId="44" fontId="8" fillId="0" borderId="23" xfId="1" applyFont="1" applyBorder="1" applyAlignment="1">
      <alignment horizontal="center"/>
    </xf>
    <xf numFmtId="44" fontId="8" fillId="0" borderId="20" xfId="1" applyFont="1" applyBorder="1" applyAlignment="1">
      <alignment horizontal="center"/>
    </xf>
    <xf numFmtId="44" fontId="8" fillId="0" borderId="21" xfId="1" applyFont="1" applyBorder="1" applyAlignment="1">
      <alignment horizontal="center"/>
    </xf>
    <xf numFmtId="10" fontId="3" fillId="0" borderId="20" xfId="2" applyNumberFormat="1" applyFont="1" applyBorder="1" applyAlignment="1">
      <alignment horizontal="center"/>
    </xf>
    <xf numFmtId="10" fontId="3" fillId="0" borderId="21" xfId="2" applyNumberFormat="1" applyFont="1" applyBorder="1" applyAlignment="1">
      <alignment horizontal="center"/>
    </xf>
    <xf numFmtId="10" fontId="3" fillId="0" borderId="24" xfId="2" applyNumberFormat="1" applyFont="1" applyBorder="1" applyAlignment="1">
      <alignment horizontal="center"/>
    </xf>
    <xf numFmtId="10" fontId="3" fillId="0" borderId="25" xfId="2" applyNumberFormat="1" applyFont="1" applyBorder="1" applyAlignment="1">
      <alignment horizontal="center"/>
    </xf>
    <xf numFmtId="44" fontId="3" fillId="0" borderId="20" xfId="1" applyFont="1" applyBorder="1" applyAlignment="1">
      <alignment horizontal="center"/>
    </xf>
    <xf numFmtId="44" fontId="3" fillId="0" borderId="23" xfId="1" applyFont="1" applyBorder="1" applyAlignment="1">
      <alignment horizontal="center"/>
    </xf>
    <xf numFmtId="44" fontId="3" fillId="0" borderId="21" xfId="1" applyFont="1" applyBorder="1" applyAlignment="1">
      <alignment horizontal="center"/>
    </xf>
    <xf numFmtId="10" fontId="3" fillId="0" borderId="21" xfId="1" applyNumberFormat="1" applyFont="1" applyBorder="1" applyAlignment="1">
      <alignment horizontal="center"/>
    </xf>
    <xf numFmtId="10" fontId="3" fillId="0" borderId="25" xfId="1" applyNumberFormat="1" applyFont="1" applyBorder="1" applyAlignment="1">
      <alignment horizontal="center"/>
    </xf>
    <xf numFmtId="44" fontId="3" fillId="0" borderId="22" xfId="1" applyFont="1" applyBorder="1" applyAlignment="1">
      <alignment horizontal="center"/>
    </xf>
    <xf numFmtId="10" fontId="3" fillId="0" borderId="20" xfId="1" applyNumberFormat="1" applyFont="1" applyBorder="1" applyAlignment="1">
      <alignment horizontal="center"/>
    </xf>
    <xf numFmtId="10" fontId="3" fillId="0" borderId="26" xfId="2" applyNumberFormat="1" applyFont="1" applyBorder="1" applyAlignment="1">
      <alignment horizontal="center"/>
    </xf>
    <xf numFmtId="10" fontId="3" fillId="0" borderId="27" xfId="1" applyNumberFormat="1" applyFont="1" applyBorder="1" applyAlignment="1">
      <alignment horizontal="center"/>
    </xf>
    <xf numFmtId="10" fontId="3" fillId="0" borderId="28" xfId="1" applyNumberFormat="1" applyFont="1" applyBorder="1" applyAlignment="1">
      <alignment horizontal="center"/>
    </xf>
    <xf numFmtId="10" fontId="3" fillId="0" borderId="29" xfId="1" applyNumberFormat="1" applyFont="1" applyBorder="1" applyAlignment="1">
      <alignment horizontal="center"/>
    </xf>
    <xf numFmtId="0" fontId="8" fillId="0" borderId="33" xfId="0" applyFont="1" applyBorder="1" applyAlignment="1">
      <alignment horizontal="center"/>
    </xf>
    <xf numFmtId="44" fontId="5" fillId="0" borderId="32" xfId="1" applyFont="1" applyBorder="1" applyAlignment="1">
      <alignment horizontal="center"/>
    </xf>
    <xf numFmtId="0" fontId="5" fillId="0" borderId="32" xfId="0" applyFont="1" applyBorder="1" applyAlignment="1">
      <alignment horizontal="center"/>
    </xf>
    <xf numFmtId="164" fontId="5" fillId="0" borderId="32" xfId="1" applyNumberFormat="1" applyFont="1" applyBorder="1" applyAlignment="1">
      <alignment horizontal="center"/>
    </xf>
    <xf numFmtId="10" fontId="5" fillId="0" borderId="32" xfId="2" applyNumberFormat="1" applyFont="1" applyBorder="1" applyAlignment="1">
      <alignment horizontal="center"/>
    </xf>
    <xf numFmtId="0" fontId="1" fillId="0" borderId="3" xfId="0" applyFont="1" applyBorder="1" applyAlignment="1">
      <alignment horizontal="center" vertical="top"/>
    </xf>
    <xf numFmtId="10" fontId="1" fillId="0" borderId="9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right" vertical="top"/>
    </xf>
    <xf numFmtId="0" fontId="13" fillId="0" borderId="34" xfId="0" applyFont="1" applyBorder="1" applyAlignment="1">
      <alignment horizontal="center" vertical="top"/>
    </xf>
    <xf numFmtId="165" fontId="0" fillId="0" borderId="0" xfId="0" applyNumberFormat="1"/>
    <xf numFmtId="44" fontId="7" fillId="0" borderId="0" xfId="1" applyFont="1" applyAlignment="1">
      <alignment horizontal="center"/>
    </xf>
    <xf numFmtId="44" fontId="0" fillId="0" borderId="0" xfId="1" applyFont="1"/>
    <xf numFmtId="0" fontId="0" fillId="0" borderId="0" xfId="0" applyAlignment="1">
      <alignment horizontal="center"/>
    </xf>
    <xf numFmtId="14" fontId="7" fillId="0" borderId="0" xfId="1" applyNumberFormat="1" applyFont="1" applyAlignment="1">
      <alignment horizontal="center"/>
    </xf>
    <xf numFmtId="44" fontId="9" fillId="0" borderId="0" xfId="1" applyFont="1" applyAlignment="1">
      <alignment horizontal="center"/>
    </xf>
    <xf numFmtId="0" fontId="8" fillId="0" borderId="6" xfId="0" applyFont="1" applyBorder="1" applyAlignment="1">
      <alignment horizontal="right" vertical="center"/>
    </xf>
    <xf numFmtId="0" fontId="0" fillId="0" borderId="12" xfId="0" applyBorder="1"/>
    <xf numFmtId="44" fontId="7" fillId="0" borderId="0" xfId="1" applyFont="1" applyAlignment="1">
      <alignment horizontal="center" vertical="center"/>
    </xf>
    <xf numFmtId="0" fontId="0" fillId="0" borderId="0" xfId="0"/>
    <xf numFmtId="0" fontId="8" fillId="0" borderId="6" xfId="0" applyFont="1" applyBorder="1" applyAlignment="1">
      <alignment horizontal="center"/>
    </xf>
    <xf numFmtId="0" fontId="0" fillId="0" borderId="7" xfId="0" applyBorder="1"/>
    <xf numFmtId="0" fontId="8" fillId="0" borderId="6" xfId="0" applyFont="1" applyBorder="1" applyAlignment="1">
      <alignment horizontal="right" vertical="center" wrapText="1"/>
    </xf>
    <xf numFmtId="0" fontId="12" fillId="0" borderId="10" xfId="0" applyFont="1" applyBorder="1" applyAlignment="1">
      <alignment horizontal="right" vertical="center"/>
    </xf>
    <xf numFmtId="0" fontId="0" fillId="0" borderId="8" xfId="0" applyBorder="1"/>
    <xf numFmtId="0" fontId="8" fillId="0" borderId="10" xfId="0" applyFont="1" applyBorder="1" applyAlignment="1">
      <alignment horizontal="right" vertical="center"/>
    </xf>
    <xf numFmtId="44" fontId="8" fillId="0" borderId="17" xfId="1" applyFont="1" applyBorder="1" applyAlignment="1">
      <alignment horizontal="center"/>
    </xf>
    <xf numFmtId="0" fontId="0" fillId="0" borderId="18" xfId="0" applyBorder="1"/>
    <xf numFmtId="44" fontId="8" fillId="0" borderId="19" xfId="1" applyFont="1" applyBorder="1" applyAlignment="1">
      <alignment horizontal="center"/>
    </xf>
    <xf numFmtId="0" fontId="8" fillId="0" borderId="30" xfId="0" applyFont="1" applyBorder="1" applyAlignment="1">
      <alignment horizontal="right" vertical="center"/>
    </xf>
    <xf numFmtId="0" fontId="0" fillId="0" borderId="31" xfId="0" applyBorder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 tint="0.59999389629810485"/>
    <pageSetUpPr fitToPage="1"/>
  </sheetPr>
  <dimension ref="A1:E89"/>
  <sheetViews>
    <sheetView tabSelected="1" topLeftCell="A61" workbookViewId="0">
      <selection activeCell="F88" sqref="F88"/>
    </sheetView>
  </sheetViews>
  <sheetFormatPr baseColWidth="10" defaultRowHeight="15" x14ac:dyDescent="0.2"/>
  <cols>
    <col min="1" max="1" width="18.1640625" bestFit="1" customWidth="1"/>
    <col min="2" max="2" width="17.5" style="13" bestFit="1" customWidth="1"/>
    <col min="3" max="3" width="16" style="13" bestFit="1" customWidth="1"/>
    <col min="4" max="4" width="15.5" style="13" customWidth="1"/>
    <col min="5" max="5" width="16.6640625" style="12" bestFit="1" customWidth="1"/>
  </cols>
  <sheetData>
    <row r="1" spans="1:5" ht="19" customHeight="1" x14ac:dyDescent="0.25">
      <c r="A1" s="118" t="s">
        <v>0</v>
      </c>
      <c r="B1" s="119"/>
      <c r="C1" s="119"/>
      <c r="D1" s="119"/>
      <c r="E1" s="120"/>
    </row>
    <row r="2" spans="1:5" ht="19" customHeight="1" x14ac:dyDescent="0.25">
      <c r="A2" s="118" t="s">
        <v>1</v>
      </c>
      <c r="B2" s="119"/>
      <c r="C2" s="119"/>
      <c r="D2" s="119"/>
      <c r="E2" s="120"/>
    </row>
    <row r="3" spans="1:5" ht="19" customHeight="1" x14ac:dyDescent="0.25">
      <c r="A3" s="122" t="s">
        <v>2</v>
      </c>
      <c r="B3" s="119"/>
      <c r="C3" s="119"/>
      <c r="D3" s="119"/>
      <c r="E3" s="120"/>
    </row>
    <row r="4" spans="1:5" ht="19" customHeight="1" x14ac:dyDescent="0.25">
      <c r="A4" s="121" t="s">
        <v>3</v>
      </c>
      <c r="B4" s="119"/>
      <c r="C4" s="119"/>
      <c r="D4" s="119"/>
      <c r="E4" s="120"/>
    </row>
    <row r="5" spans="1:5" ht="16" customHeight="1" x14ac:dyDescent="0.2">
      <c r="A5" s="1"/>
    </row>
    <row r="6" spans="1:5" ht="16" customHeight="1" x14ac:dyDescent="0.2">
      <c r="A6" s="2" t="s">
        <v>4</v>
      </c>
      <c r="B6" s="14" t="s">
        <v>5</v>
      </c>
      <c r="C6" s="14" t="s">
        <v>6</v>
      </c>
      <c r="D6" s="14" t="s">
        <v>7</v>
      </c>
      <c r="E6" s="8" t="s">
        <v>8</v>
      </c>
    </row>
    <row r="7" spans="1:5" ht="16" customHeight="1" x14ac:dyDescent="0.2">
      <c r="A7" s="3"/>
      <c r="B7" s="15"/>
      <c r="C7" s="15"/>
      <c r="D7" s="15"/>
      <c r="E7" s="9"/>
    </row>
    <row r="8" spans="1:5" ht="16" customHeight="1" x14ac:dyDescent="0.2">
      <c r="A8" s="5" t="s">
        <v>9</v>
      </c>
      <c r="B8" s="16">
        <f>'Revenue Data'!B15</f>
        <v>669709000</v>
      </c>
      <c r="C8" s="16">
        <f>'Revenue Data'!C15</f>
        <v>681835794.25883484</v>
      </c>
      <c r="D8" s="16">
        <f t="shared" ref="D8:D17" si="0">B8-C8</f>
        <v>-12126794.258834839</v>
      </c>
      <c r="E8" s="10">
        <f t="shared" ref="E8:E17" si="1">D8/B8</f>
        <v>-1.8107557549375684E-2</v>
      </c>
    </row>
    <row r="9" spans="1:5" ht="16" customHeight="1" x14ac:dyDescent="0.2">
      <c r="A9" s="5" t="s">
        <v>10</v>
      </c>
      <c r="B9" s="16">
        <f>'Revenue Data'!B39</f>
        <v>42340000</v>
      </c>
      <c r="C9" s="16">
        <f>'Revenue Data'!C39</f>
        <v>33495268.667956699</v>
      </c>
      <c r="D9" s="16">
        <f t="shared" si="0"/>
        <v>8844731.3320433013</v>
      </c>
      <c r="E9" s="10">
        <f t="shared" si="1"/>
        <v>0.20889776410116442</v>
      </c>
    </row>
    <row r="10" spans="1:5" ht="16" customHeight="1" x14ac:dyDescent="0.2">
      <c r="A10" s="68" t="s">
        <v>11</v>
      </c>
      <c r="B10" s="16">
        <f>'Revenue Data'!B45</f>
        <v>0</v>
      </c>
      <c r="C10" s="16">
        <f>'Revenue Data'!C45</f>
        <v>0</v>
      </c>
      <c r="D10" s="16">
        <f t="shared" si="0"/>
        <v>0</v>
      </c>
      <c r="E10" s="10" t="e">
        <f t="shared" si="1"/>
        <v>#DIV/0!</v>
      </c>
    </row>
    <row r="11" spans="1:5" ht="16" customHeight="1" x14ac:dyDescent="0.2">
      <c r="A11" s="5" t="s">
        <v>12</v>
      </c>
      <c r="B11" s="16">
        <f>'Revenue Data'!B27</f>
        <v>104647000</v>
      </c>
      <c r="C11" s="16">
        <f>'Revenue Data'!C27</f>
        <v>109684983.5532185</v>
      </c>
      <c r="D11" s="16">
        <f t="shared" si="0"/>
        <v>-5037983.5532184988</v>
      </c>
      <c r="E11" s="10">
        <f t="shared" si="1"/>
        <v>-4.8142646738258132E-2</v>
      </c>
    </row>
    <row r="12" spans="1:5" ht="16" customHeight="1" x14ac:dyDescent="0.2">
      <c r="A12" s="113" t="s">
        <v>13</v>
      </c>
      <c r="B12" s="16">
        <f>'Revenue Data'!B33</f>
        <v>33404000</v>
      </c>
      <c r="C12" s="16">
        <f>'Revenue Data'!C33</f>
        <v>33305299.063654762</v>
      </c>
      <c r="D12" s="16">
        <f t="shared" si="0"/>
        <v>98700.936345238239</v>
      </c>
      <c r="E12" s="10">
        <f t="shared" si="1"/>
        <v>2.9547639906968696E-3</v>
      </c>
    </row>
    <row r="13" spans="1:5" ht="16" customHeight="1" x14ac:dyDescent="0.2">
      <c r="A13" s="5" t="s">
        <v>14</v>
      </c>
      <c r="B13" s="16">
        <f>'Revenue Data'!B51</f>
        <v>0</v>
      </c>
      <c r="C13" s="16">
        <f>'Revenue Data'!C51</f>
        <v>0</v>
      </c>
      <c r="D13" s="16">
        <f t="shared" si="0"/>
        <v>0</v>
      </c>
      <c r="E13" s="10" t="e">
        <f t="shared" si="1"/>
        <v>#DIV/0!</v>
      </c>
    </row>
    <row r="14" spans="1:5" ht="16" customHeight="1" x14ac:dyDescent="0.2">
      <c r="A14" s="5" t="s">
        <v>15</v>
      </c>
      <c r="B14" s="16">
        <f>'Revenue Data'!B21</f>
        <v>388930000</v>
      </c>
      <c r="C14" s="16">
        <f>'Revenue Data'!C21</f>
        <v>335320042.48848122</v>
      </c>
      <c r="D14" s="16">
        <f t="shared" si="0"/>
        <v>53609957.511518776</v>
      </c>
      <c r="E14" s="10">
        <f t="shared" si="1"/>
        <v>0.13783960484282204</v>
      </c>
    </row>
    <row r="15" spans="1:5" ht="16" customHeight="1" x14ac:dyDescent="0.2">
      <c r="A15" s="5" t="s">
        <v>16</v>
      </c>
      <c r="B15" s="16">
        <f>'Revenue Data'!B9</f>
        <v>428154596</v>
      </c>
      <c r="C15" s="16">
        <f>'Revenue Data'!C9</f>
        <v>437272711.63111502</v>
      </c>
      <c r="D15" s="16">
        <f t="shared" si="0"/>
        <v>-9118115.6311150193</v>
      </c>
      <c r="E15" s="10">
        <f t="shared" si="1"/>
        <v>-2.1296316135107001E-2</v>
      </c>
    </row>
    <row r="16" spans="1:5" ht="16" customHeight="1" x14ac:dyDescent="0.2">
      <c r="A16" s="6" t="s">
        <v>17</v>
      </c>
      <c r="B16" s="16">
        <f>'Revenue Data'!B3</f>
        <v>1761746000</v>
      </c>
      <c r="C16" s="16">
        <f>'Revenue Data'!C3</f>
        <v>1752286085.8907681</v>
      </c>
      <c r="D16" s="16">
        <f t="shared" si="0"/>
        <v>9459914.1092319489</v>
      </c>
      <c r="E16" s="10">
        <f t="shared" si="1"/>
        <v>5.3696242870606486E-3</v>
      </c>
    </row>
    <row r="17" spans="1:5" ht="16" customHeight="1" x14ac:dyDescent="0.2">
      <c r="A17" s="7" t="s">
        <v>18</v>
      </c>
      <c r="B17" s="17">
        <f>SUM(B8:B16)</f>
        <v>3428930596</v>
      </c>
      <c r="C17" s="17">
        <f>SUM(C8:C16)</f>
        <v>3383200185.554029</v>
      </c>
      <c r="D17" s="17">
        <f t="shared" si="0"/>
        <v>45730410.445971012</v>
      </c>
      <c r="E17" s="11">
        <f t="shared" si="1"/>
        <v>1.3336639271531937E-2</v>
      </c>
    </row>
    <row r="18" spans="1:5" ht="16" customHeight="1" x14ac:dyDescent="0.2">
      <c r="A18" s="4"/>
      <c r="B18" s="18"/>
      <c r="C18" s="18"/>
      <c r="D18" s="18"/>
      <c r="E18" s="9"/>
    </row>
    <row r="19" spans="1:5" ht="16" customHeight="1" x14ac:dyDescent="0.2">
      <c r="A19" s="108" t="s">
        <v>19</v>
      </c>
      <c r="B19" s="109"/>
      <c r="C19" s="109"/>
      <c r="D19" s="109"/>
      <c r="E19" s="110"/>
    </row>
    <row r="20" spans="1:5" ht="16" customHeight="1" x14ac:dyDescent="0.2">
      <c r="A20" s="3"/>
      <c r="B20" s="18"/>
      <c r="C20" s="18"/>
      <c r="D20" s="18"/>
      <c r="E20" s="9"/>
    </row>
    <row r="21" spans="1:5" ht="16" customHeight="1" x14ac:dyDescent="0.2">
      <c r="A21" s="5" t="s">
        <v>9</v>
      </c>
      <c r="B21" s="16">
        <f>'Revenue Data'!B16</f>
        <v>685480000</v>
      </c>
      <c r="C21" s="16">
        <f>'Revenue Data'!C16</f>
        <v>694408239.23806238</v>
      </c>
      <c r="D21" s="16">
        <f t="shared" ref="D21:D30" si="2">B21-C21</f>
        <v>-8928239.2380623817</v>
      </c>
      <c r="E21" s="10">
        <f t="shared" ref="E21:E30" si="3">D21/B21</f>
        <v>-1.3024799028509048E-2</v>
      </c>
    </row>
    <row r="22" spans="1:5" ht="16" customHeight="1" x14ac:dyDescent="0.2">
      <c r="A22" s="5" t="s">
        <v>10</v>
      </c>
      <c r="B22" s="16">
        <f>'Revenue Data'!B40</f>
        <v>44851000</v>
      </c>
      <c r="C22" s="16">
        <f>'Revenue Data'!C40</f>
        <v>40522746.672529347</v>
      </c>
      <c r="D22" s="16">
        <f t="shared" si="2"/>
        <v>4328253.3274706528</v>
      </c>
      <c r="E22" s="10">
        <f t="shared" si="3"/>
        <v>9.6502939231469811E-2</v>
      </c>
    </row>
    <row r="23" spans="1:5" ht="16" customHeight="1" x14ac:dyDescent="0.2">
      <c r="A23" s="68" t="s">
        <v>11</v>
      </c>
      <c r="B23" s="16">
        <f>'Revenue Data'!B46</f>
        <v>0</v>
      </c>
      <c r="C23" s="16">
        <f>'Revenue Data'!C46</f>
        <v>0</v>
      </c>
      <c r="D23" s="16">
        <f t="shared" si="2"/>
        <v>0</v>
      </c>
      <c r="E23" s="10" t="e">
        <f t="shared" si="3"/>
        <v>#DIV/0!</v>
      </c>
    </row>
    <row r="24" spans="1:5" ht="16" customHeight="1" x14ac:dyDescent="0.2">
      <c r="A24" s="5" t="s">
        <v>12</v>
      </c>
      <c r="B24" s="16">
        <f>'Revenue Data'!B28</f>
        <v>108571000</v>
      </c>
      <c r="C24" s="16">
        <f>'Revenue Data'!C28</f>
        <v>113157810.86916441</v>
      </c>
      <c r="D24" s="16">
        <f t="shared" si="2"/>
        <v>-4586810.8691644073</v>
      </c>
      <c r="E24" s="10">
        <f t="shared" si="3"/>
        <v>-4.2247108980891832E-2</v>
      </c>
    </row>
    <row r="25" spans="1:5" ht="16" customHeight="1" x14ac:dyDescent="0.2">
      <c r="A25" s="113" t="s">
        <v>13</v>
      </c>
      <c r="B25" s="16">
        <f>'Revenue Data'!B34</f>
        <v>34296000</v>
      </c>
      <c r="C25" s="16">
        <f>'Revenue Data'!C34</f>
        <v>35108267.166171603</v>
      </c>
      <c r="D25" s="16">
        <f t="shared" si="2"/>
        <v>-812267.1661716029</v>
      </c>
      <c r="E25" s="10">
        <f t="shared" si="3"/>
        <v>-2.3684020473862925E-2</v>
      </c>
    </row>
    <row r="26" spans="1:5" ht="16" customHeight="1" x14ac:dyDescent="0.2">
      <c r="A26" s="5" t="s">
        <v>14</v>
      </c>
      <c r="B26" s="16">
        <f>'Revenue Data'!B52</f>
        <v>0</v>
      </c>
      <c r="C26" s="16">
        <f>'Revenue Data'!C52</f>
        <v>0</v>
      </c>
      <c r="D26" s="16">
        <f t="shared" si="2"/>
        <v>0</v>
      </c>
      <c r="E26" s="10" t="e">
        <f t="shared" si="3"/>
        <v>#DIV/0!</v>
      </c>
    </row>
    <row r="27" spans="1:5" ht="16" customHeight="1" x14ac:dyDescent="0.2">
      <c r="A27" s="5" t="s">
        <v>15</v>
      </c>
      <c r="B27" s="16">
        <f>'Revenue Data'!B22</f>
        <v>396709000</v>
      </c>
      <c r="C27" s="16">
        <f>'Revenue Data'!C22</f>
        <v>330454191.39658409</v>
      </c>
      <c r="D27" s="16">
        <f t="shared" si="2"/>
        <v>66254808.603415906</v>
      </c>
      <c r="E27" s="10">
        <f t="shared" si="3"/>
        <v>0.16701110537803757</v>
      </c>
    </row>
    <row r="28" spans="1:5" ht="16" customHeight="1" x14ac:dyDescent="0.2">
      <c r="A28" s="5" t="s">
        <v>16</v>
      </c>
      <c r="B28" s="16">
        <f>'Revenue Data'!B10</f>
        <v>446094274</v>
      </c>
      <c r="C28" s="16">
        <f>'Revenue Data'!C10</f>
        <v>452335753.39164352</v>
      </c>
      <c r="D28" s="16">
        <f t="shared" si="2"/>
        <v>-6241479.3916435242</v>
      </c>
      <c r="E28" s="10">
        <f t="shared" si="3"/>
        <v>-1.3991390957964917E-2</v>
      </c>
    </row>
    <row r="29" spans="1:5" ht="16" customHeight="1" x14ac:dyDescent="0.2">
      <c r="A29" s="6" t="s">
        <v>17</v>
      </c>
      <c r="B29" s="16">
        <f>'Revenue Data'!B4</f>
        <v>1845429000</v>
      </c>
      <c r="C29" s="16">
        <f>'Revenue Data'!C4</f>
        <v>1821291706.2563491</v>
      </c>
      <c r="D29" s="16">
        <f t="shared" si="2"/>
        <v>24137293.743650913</v>
      </c>
      <c r="E29" s="10">
        <f t="shared" si="3"/>
        <v>1.3079502784258247E-2</v>
      </c>
    </row>
    <row r="30" spans="1:5" ht="16" customHeight="1" x14ac:dyDescent="0.2">
      <c r="A30" s="7" t="s">
        <v>18</v>
      </c>
      <c r="B30" s="17">
        <f>SUM(B21:B29)</f>
        <v>3561430274</v>
      </c>
      <c r="C30" s="17">
        <f>SUM(C21:C29)</f>
        <v>3487278714.9905043</v>
      </c>
      <c r="D30" s="17">
        <f t="shared" si="2"/>
        <v>74151559.009495735</v>
      </c>
      <c r="E30" s="11">
        <f t="shared" si="3"/>
        <v>2.0820724625955637E-2</v>
      </c>
    </row>
    <row r="31" spans="1:5" ht="16" customHeight="1" x14ac:dyDescent="0.2">
      <c r="A31" s="4"/>
      <c r="B31" s="16"/>
      <c r="C31" s="16"/>
      <c r="D31" s="16"/>
      <c r="E31" s="10"/>
    </row>
    <row r="32" spans="1:5" ht="16" customHeight="1" x14ac:dyDescent="0.2">
      <c r="A32" s="108" t="s">
        <v>20</v>
      </c>
      <c r="B32" s="111"/>
      <c r="C32" s="111"/>
      <c r="D32" s="111"/>
      <c r="E32" s="112"/>
    </row>
    <row r="33" spans="1:5" ht="16" customHeight="1" x14ac:dyDescent="0.2">
      <c r="A33" s="3"/>
      <c r="B33" s="16"/>
      <c r="C33" s="16"/>
      <c r="D33" s="16"/>
      <c r="E33" s="10"/>
    </row>
    <row r="34" spans="1:5" ht="16" customHeight="1" x14ac:dyDescent="0.2">
      <c r="A34" s="5" t="s">
        <v>9</v>
      </c>
      <c r="B34" s="16">
        <f>'Revenue Data'!B17</f>
        <v>669439000</v>
      </c>
      <c r="C34" s="16">
        <f>'Revenue Data'!C17</f>
        <v>712845524.03260493</v>
      </c>
      <c r="D34" s="16">
        <f t="shared" ref="D34:D43" si="4">B34-C34</f>
        <v>-43406524.032604933</v>
      </c>
      <c r="E34" s="10">
        <f t="shared" ref="E34:E43" si="5">D34/B34</f>
        <v>-6.484014829223414E-2</v>
      </c>
    </row>
    <row r="35" spans="1:5" ht="16" customHeight="1" x14ac:dyDescent="0.2">
      <c r="A35" s="5" t="s">
        <v>10</v>
      </c>
      <c r="B35" s="16">
        <f>'Revenue Data'!B41</f>
        <v>46093000</v>
      </c>
      <c r="C35" s="16">
        <f>'Revenue Data'!C41</f>
        <v>37457447.545771278</v>
      </c>
      <c r="D35" s="16">
        <f t="shared" si="4"/>
        <v>8635552.4542287216</v>
      </c>
      <c r="E35" s="10">
        <f t="shared" si="5"/>
        <v>0.18735062708499603</v>
      </c>
    </row>
    <row r="36" spans="1:5" ht="16" customHeight="1" x14ac:dyDescent="0.2">
      <c r="A36" s="68" t="s">
        <v>11</v>
      </c>
      <c r="B36" s="16">
        <f>'Revenue Data'!B47</f>
        <v>0</v>
      </c>
      <c r="C36" s="16">
        <f>'Revenue Data'!C47</f>
        <v>0</v>
      </c>
      <c r="D36" s="16">
        <f t="shared" si="4"/>
        <v>0</v>
      </c>
      <c r="E36" s="10" t="e">
        <f t="shared" si="5"/>
        <v>#DIV/0!</v>
      </c>
    </row>
    <row r="37" spans="1:5" ht="16" customHeight="1" x14ac:dyDescent="0.2">
      <c r="A37" s="5" t="s">
        <v>12</v>
      </c>
      <c r="B37" s="16">
        <f>'Revenue Data'!B29</f>
        <v>113120000</v>
      </c>
      <c r="C37" s="16">
        <f>'Revenue Data'!C29</f>
        <v>116948169.12644631</v>
      </c>
      <c r="D37" s="16">
        <f t="shared" si="4"/>
        <v>-3828169.1264463067</v>
      </c>
      <c r="E37" s="10">
        <f t="shared" si="5"/>
        <v>-3.3841664837750238E-2</v>
      </c>
    </row>
    <row r="38" spans="1:5" ht="16" customHeight="1" x14ac:dyDescent="0.2">
      <c r="A38" s="113" t="s">
        <v>13</v>
      </c>
      <c r="B38" s="16">
        <f>'Revenue Data'!B35</f>
        <v>35061000</v>
      </c>
      <c r="C38" s="16">
        <f>'Revenue Data'!C35</f>
        <v>36852161.046137571</v>
      </c>
      <c r="D38" s="16">
        <f t="shared" si="4"/>
        <v>-1791161.0461375713</v>
      </c>
      <c r="E38" s="10">
        <f t="shared" si="5"/>
        <v>-5.1086992559755039E-2</v>
      </c>
    </row>
    <row r="39" spans="1:5" ht="16" customHeight="1" x14ac:dyDescent="0.2">
      <c r="A39" s="5" t="s">
        <v>14</v>
      </c>
      <c r="B39" s="16">
        <f>'Revenue Data'!B53</f>
        <v>0</v>
      </c>
      <c r="C39" s="16">
        <f>'Revenue Data'!C53</f>
        <v>0</v>
      </c>
      <c r="D39" s="16">
        <f t="shared" si="4"/>
        <v>0</v>
      </c>
      <c r="E39" s="10" t="e">
        <f t="shared" si="5"/>
        <v>#DIV/0!</v>
      </c>
    </row>
    <row r="40" spans="1:5" ht="16" customHeight="1" x14ac:dyDescent="0.2">
      <c r="A40" s="5" t="s">
        <v>15</v>
      </c>
      <c r="B40" s="16">
        <f>'Revenue Data'!B23</f>
        <v>404643000</v>
      </c>
      <c r="C40" s="16">
        <f>'Revenue Data'!C23</f>
        <v>387066908.63472873</v>
      </c>
      <c r="D40" s="16">
        <f t="shared" si="4"/>
        <v>17576091.36527127</v>
      </c>
      <c r="E40" s="10">
        <f t="shared" si="5"/>
        <v>4.3436044526338702E-2</v>
      </c>
    </row>
    <row r="41" spans="1:5" ht="16" customHeight="1" x14ac:dyDescent="0.2">
      <c r="A41" s="5" t="s">
        <v>16</v>
      </c>
      <c r="B41" s="16">
        <f>'Revenue Data'!B11</f>
        <v>463001247</v>
      </c>
      <c r="C41" s="16">
        <f>'Revenue Data'!C11</f>
        <v>464051490.84823447</v>
      </c>
      <c r="D41" s="16">
        <f t="shared" si="4"/>
        <v>-1050243.8482344747</v>
      </c>
      <c r="E41" s="10">
        <f t="shared" si="5"/>
        <v>-2.2683391352388187E-3</v>
      </c>
    </row>
    <row r="42" spans="1:5" ht="16" customHeight="1" x14ac:dyDescent="0.2">
      <c r="A42" s="6" t="s">
        <v>17</v>
      </c>
      <c r="B42" s="16">
        <f>'Revenue Data'!B5</f>
        <v>1929396000</v>
      </c>
      <c r="C42" s="16">
        <f>'Revenue Data'!C5</f>
        <v>1899899751.0482781</v>
      </c>
      <c r="D42" s="16">
        <f t="shared" si="4"/>
        <v>29496248.951721907</v>
      </c>
      <c r="E42" s="10">
        <f t="shared" si="5"/>
        <v>1.5287814918099709E-2</v>
      </c>
    </row>
    <row r="43" spans="1:5" ht="16" customHeight="1" x14ac:dyDescent="0.2">
      <c r="A43" s="7" t="s">
        <v>18</v>
      </c>
      <c r="B43" s="17">
        <f>SUM(B34:B42)</f>
        <v>3660753247</v>
      </c>
      <c r="C43" s="17">
        <f>SUM(C34:C42)</f>
        <v>3655121452.2822013</v>
      </c>
      <c r="D43" s="17">
        <f t="shared" si="4"/>
        <v>5631794.7177987099</v>
      </c>
      <c r="E43" s="11">
        <f t="shared" si="5"/>
        <v>1.5384251103004512E-3</v>
      </c>
    </row>
    <row r="44" spans="1:5" ht="16" customHeight="1" x14ac:dyDescent="0.2">
      <c r="A44" s="4"/>
      <c r="B44" s="16"/>
      <c r="C44" s="16"/>
      <c r="D44" s="16"/>
      <c r="E44" s="10"/>
    </row>
    <row r="45" spans="1:5" ht="16" customHeight="1" x14ac:dyDescent="0.2">
      <c r="A45" s="108" t="s">
        <v>21</v>
      </c>
      <c r="B45" s="111"/>
      <c r="C45" s="111"/>
      <c r="D45" s="111"/>
      <c r="E45" s="112"/>
    </row>
    <row r="46" spans="1:5" ht="16" customHeight="1" x14ac:dyDescent="0.2">
      <c r="A46" s="3"/>
      <c r="B46" s="16"/>
      <c r="C46" s="16"/>
      <c r="D46" s="16"/>
      <c r="E46" s="10"/>
    </row>
    <row r="47" spans="1:5" ht="16" customHeight="1" x14ac:dyDescent="0.2">
      <c r="A47" s="5" t="s">
        <v>9</v>
      </c>
      <c r="B47" s="16">
        <f>'Revenue Data'!B18</f>
        <v>715229000</v>
      </c>
      <c r="C47" s="16">
        <f>'Revenue Data'!C18</f>
        <v>729127513.51419151</v>
      </c>
      <c r="D47" s="16">
        <f t="shared" ref="D47:D56" si="6">B47-C47</f>
        <v>-13898513.514191508</v>
      </c>
      <c r="E47" s="10">
        <f t="shared" ref="E47:E56" si="7">D47/B47</f>
        <v>-1.9432256681694265E-2</v>
      </c>
    </row>
    <row r="48" spans="1:5" ht="16" customHeight="1" x14ac:dyDescent="0.2">
      <c r="A48" s="5" t="s">
        <v>10</v>
      </c>
      <c r="B48" s="16">
        <f>'Revenue Data'!B42</f>
        <v>48628000</v>
      </c>
      <c r="C48" s="16">
        <f>'Revenue Data'!C42</f>
        <v>41361129.11267031</v>
      </c>
      <c r="D48" s="16">
        <f t="shared" si="6"/>
        <v>7266870.8873296902</v>
      </c>
      <c r="E48" s="10">
        <f t="shared" si="7"/>
        <v>0.14943799636690158</v>
      </c>
    </row>
    <row r="49" spans="1:5" ht="16" customHeight="1" x14ac:dyDescent="0.2">
      <c r="A49" s="68" t="s">
        <v>11</v>
      </c>
      <c r="B49" s="16">
        <f>'Revenue Data'!B48</f>
        <v>0</v>
      </c>
      <c r="C49" s="16">
        <f>'Revenue Data'!C48</f>
        <v>0</v>
      </c>
      <c r="D49" s="16">
        <f t="shared" si="6"/>
        <v>0</v>
      </c>
      <c r="E49" s="10" t="e">
        <f t="shared" si="7"/>
        <v>#DIV/0!</v>
      </c>
    </row>
    <row r="50" spans="1:5" ht="16" customHeight="1" x14ac:dyDescent="0.2">
      <c r="A50" s="5" t="s">
        <v>12</v>
      </c>
      <c r="B50" s="16">
        <f>'Revenue Data'!B30</f>
        <v>117498000</v>
      </c>
      <c r="C50" s="16">
        <f>'Revenue Data'!C30</f>
        <v>121205961.50503661</v>
      </c>
      <c r="D50" s="16">
        <f t="shared" si="6"/>
        <v>-3707961.5050366074</v>
      </c>
      <c r="E50" s="10">
        <f t="shared" si="7"/>
        <v>-3.1557656343398251E-2</v>
      </c>
    </row>
    <row r="51" spans="1:5" ht="16" customHeight="1" x14ac:dyDescent="0.2">
      <c r="A51" s="113" t="s">
        <v>13</v>
      </c>
      <c r="B51" s="16">
        <f>'Revenue Data'!B36</f>
        <v>35780000</v>
      </c>
      <c r="C51" s="16">
        <f>'Revenue Data'!C36</f>
        <v>38666608.057103753</v>
      </c>
      <c r="D51" s="16">
        <f t="shared" si="6"/>
        <v>-2886608.0571037531</v>
      </c>
      <c r="E51" s="10">
        <f t="shared" si="7"/>
        <v>-8.0676580690434693E-2</v>
      </c>
    </row>
    <row r="52" spans="1:5" ht="16" customHeight="1" x14ac:dyDescent="0.2">
      <c r="A52" s="5" t="s">
        <v>14</v>
      </c>
      <c r="B52" s="16">
        <f>'Revenue Data'!B54</f>
        <v>0</v>
      </c>
      <c r="C52" s="16">
        <f>'Revenue Data'!C54</f>
        <v>0</v>
      </c>
      <c r="D52" s="16">
        <f t="shared" si="6"/>
        <v>0</v>
      </c>
      <c r="E52" s="10" t="e">
        <f t="shared" si="7"/>
        <v>#DIV/0!</v>
      </c>
    </row>
    <row r="53" spans="1:5" ht="16" customHeight="1" x14ac:dyDescent="0.2">
      <c r="A53" s="5" t="s">
        <v>15</v>
      </c>
      <c r="B53" s="16">
        <f>'Revenue Data'!B24</f>
        <v>412736000</v>
      </c>
      <c r="C53" s="16">
        <f>'Revenue Data'!C24</f>
        <v>459764680.14173001</v>
      </c>
      <c r="D53" s="16">
        <f t="shared" si="6"/>
        <v>-47028680.141730011</v>
      </c>
      <c r="E53" s="10">
        <f t="shared" si="7"/>
        <v>-0.11394373192968389</v>
      </c>
    </row>
    <row r="54" spans="1:5" ht="16" customHeight="1" x14ac:dyDescent="0.2">
      <c r="A54" s="5" t="s">
        <v>16</v>
      </c>
      <c r="B54" s="16">
        <f>'Revenue Data'!B12</f>
        <v>479437791</v>
      </c>
      <c r="C54" s="16">
        <f>'Revenue Data'!C12</f>
        <v>477170565.48548508</v>
      </c>
      <c r="D54" s="16">
        <f t="shared" si="6"/>
        <v>2267225.5145149231</v>
      </c>
      <c r="E54" s="10">
        <f t="shared" si="7"/>
        <v>4.7289253310340805E-3</v>
      </c>
    </row>
    <row r="55" spans="1:5" ht="16" customHeight="1" x14ac:dyDescent="0.2">
      <c r="A55" s="6" t="s">
        <v>17</v>
      </c>
      <c r="B55" s="16">
        <f>'Revenue Data'!B6</f>
        <v>2007730000</v>
      </c>
      <c r="C55" s="16">
        <f>'Revenue Data'!C6</f>
        <v>1980932272.7283821</v>
      </c>
      <c r="D55" s="16">
        <f t="shared" si="6"/>
        <v>26797727.271617889</v>
      </c>
      <c r="E55" s="10">
        <f t="shared" si="7"/>
        <v>1.334727641247473E-2</v>
      </c>
    </row>
    <row r="56" spans="1:5" ht="16" customHeight="1" x14ac:dyDescent="0.2">
      <c r="A56" s="7" t="s">
        <v>18</v>
      </c>
      <c r="B56" s="17">
        <f>SUM(B47:B55)</f>
        <v>3817038791</v>
      </c>
      <c r="C56" s="17">
        <f>SUM(C47:C55)</f>
        <v>3848228730.5445995</v>
      </c>
      <c r="D56" s="17">
        <f t="shared" si="6"/>
        <v>-31189939.544599533</v>
      </c>
      <c r="E56" s="11">
        <f t="shared" si="7"/>
        <v>-8.1712398674440231E-3</v>
      </c>
    </row>
    <row r="57" spans="1:5" ht="16" customHeight="1" x14ac:dyDescent="0.2">
      <c r="A57" s="4"/>
      <c r="B57" s="16"/>
      <c r="C57" s="16"/>
      <c r="D57" s="16"/>
      <c r="E57" s="10"/>
    </row>
    <row r="58" spans="1:5" ht="16" customHeight="1" x14ac:dyDescent="0.2">
      <c r="A58" s="108" t="s">
        <v>22</v>
      </c>
      <c r="B58" s="111"/>
      <c r="C58" s="111"/>
      <c r="D58" s="111"/>
      <c r="E58" s="112"/>
    </row>
    <row r="59" spans="1:5" ht="16" customHeight="1" x14ac:dyDescent="0.2">
      <c r="A59" s="3"/>
      <c r="B59" s="16"/>
      <c r="C59" s="16"/>
      <c r="D59" s="16"/>
      <c r="E59" s="9"/>
    </row>
    <row r="60" spans="1:5" ht="16" customHeight="1" x14ac:dyDescent="0.2">
      <c r="A60" s="5" t="s">
        <v>9</v>
      </c>
      <c r="B60" s="16">
        <f>'Revenue Data'!B19</f>
        <v>729820000</v>
      </c>
      <c r="C60" s="16">
        <f>'Revenue Data'!C19</f>
        <v>744493065.94549024</v>
      </c>
      <c r="D60" s="16">
        <f t="shared" ref="D60:D69" si="8">B60-C60</f>
        <v>-14673065.945490241</v>
      </c>
      <c r="E60" s="10">
        <f t="shared" ref="E60:E69" si="9">D60/B60</f>
        <v>-2.0105047745321094E-2</v>
      </c>
    </row>
    <row r="61" spans="1:5" ht="16" customHeight="1" x14ac:dyDescent="0.2">
      <c r="A61" s="5" t="s">
        <v>10</v>
      </c>
      <c r="B61" s="16">
        <f>'Revenue Data'!B43</f>
        <v>51580000</v>
      </c>
      <c r="C61" s="16">
        <f>'Revenue Data'!C43</f>
        <v>40544989.794953689</v>
      </c>
      <c r="D61" s="16">
        <f t="shared" si="8"/>
        <v>11035010.205046311</v>
      </c>
      <c r="E61" s="10">
        <f t="shared" si="9"/>
        <v>0.21393970928744302</v>
      </c>
    </row>
    <row r="62" spans="1:5" ht="16" customHeight="1" x14ac:dyDescent="0.2">
      <c r="A62" s="68" t="s">
        <v>11</v>
      </c>
      <c r="B62" s="16">
        <f>'Revenue Data'!B49</f>
        <v>0</v>
      </c>
      <c r="C62" s="16">
        <f>'Revenue Data'!C49</f>
        <v>0</v>
      </c>
      <c r="D62" s="16">
        <f t="shared" si="8"/>
        <v>0</v>
      </c>
      <c r="E62" s="10" t="e">
        <f t="shared" si="9"/>
        <v>#DIV/0!</v>
      </c>
    </row>
    <row r="63" spans="1:5" ht="16" customHeight="1" x14ac:dyDescent="0.2">
      <c r="A63" s="5" t="s">
        <v>12</v>
      </c>
      <c r="B63" s="16">
        <f>'Revenue Data'!B31</f>
        <v>122069000</v>
      </c>
      <c r="C63" s="16">
        <f>'Revenue Data'!C31</f>
        <v>125491853.095753</v>
      </c>
      <c r="D63" s="16">
        <f t="shared" si="8"/>
        <v>-3422853.0957529992</v>
      </c>
      <c r="E63" s="10">
        <f t="shared" si="9"/>
        <v>-2.8040314049865234E-2</v>
      </c>
    </row>
    <row r="64" spans="1:5" ht="16" customHeight="1" x14ac:dyDescent="0.2">
      <c r="A64" s="113" t="s">
        <v>13</v>
      </c>
      <c r="B64" s="16">
        <f>'Revenue Data'!B37</f>
        <v>36510000</v>
      </c>
      <c r="C64" s="16">
        <f>'Revenue Data'!C37</f>
        <v>40569773.266295008</v>
      </c>
      <c r="D64" s="16">
        <f t="shared" si="8"/>
        <v>-4059773.2662950084</v>
      </c>
      <c r="E64" s="10">
        <f t="shared" si="9"/>
        <v>-0.11119620011763923</v>
      </c>
    </row>
    <row r="65" spans="1:5" ht="16" customHeight="1" x14ac:dyDescent="0.2">
      <c r="A65" s="5" t="s">
        <v>14</v>
      </c>
      <c r="B65" s="16">
        <f>'Revenue Data'!B55</f>
        <v>0</v>
      </c>
      <c r="C65" s="16">
        <f>'Revenue Data'!C55</f>
        <v>0</v>
      </c>
      <c r="D65" s="16">
        <f t="shared" si="8"/>
        <v>0</v>
      </c>
      <c r="E65" s="10" t="e">
        <f t="shared" si="9"/>
        <v>#DIV/0!</v>
      </c>
    </row>
    <row r="66" spans="1:5" ht="16" customHeight="1" x14ac:dyDescent="0.2">
      <c r="A66" s="5" t="s">
        <v>15</v>
      </c>
      <c r="B66" s="16">
        <f>'Revenue Data'!B25</f>
        <v>421032000</v>
      </c>
      <c r="C66" s="16">
        <f>'Revenue Data'!C25</f>
        <v>502885873.31243902</v>
      </c>
      <c r="D66" s="16">
        <f t="shared" si="8"/>
        <v>-81853873.312439024</v>
      </c>
      <c r="E66" s="10">
        <f t="shared" si="9"/>
        <v>-0.19441247532833378</v>
      </c>
    </row>
    <row r="67" spans="1:5" ht="16" customHeight="1" x14ac:dyDescent="0.2">
      <c r="A67" s="5" t="s">
        <v>16</v>
      </c>
      <c r="B67" s="16">
        <f>'Revenue Data'!B13</f>
        <v>496033245</v>
      </c>
      <c r="C67" s="16">
        <f>'Revenue Data'!C13</f>
        <v>489467880.26108217</v>
      </c>
      <c r="D67" s="16">
        <f t="shared" si="8"/>
        <v>6565364.7389178276</v>
      </c>
      <c r="E67" s="10">
        <f t="shared" si="9"/>
        <v>1.3235735316325074E-2</v>
      </c>
    </row>
    <row r="68" spans="1:5" ht="16" customHeight="1" x14ac:dyDescent="0.2">
      <c r="A68" s="6" t="s">
        <v>17</v>
      </c>
      <c r="B68" s="16">
        <f>'Revenue Data'!B7</f>
        <v>2085630000</v>
      </c>
      <c r="C68" s="16">
        <f>'Revenue Data'!C7</f>
        <v>2064269612.4880531</v>
      </c>
      <c r="D68" s="16">
        <f t="shared" si="8"/>
        <v>21360387.511946917</v>
      </c>
      <c r="E68" s="10">
        <f t="shared" si="9"/>
        <v>1.0241695560548571E-2</v>
      </c>
    </row>
    <row r="69" spans="1:5" ht="16" customHeight="1" x14ac:dyDescent="0.2">
      <c r="A69" s="7" t="s">
        <v>18</v>
      </c>
      <c r="B69" s="17">
        <f>SUM(B60:B68)</f>
        <v>3942674245</v>
      </c>
      <c r="C69" s="17">
        <f>SUM(C60:C68)</f>
        <v>4007723048.1640663</v>
      </c>
      <c r="D69" s="17">
        <f t="shared" si="8"/>
        <v>-65048803.164066315</v>
      </c>
      <c r="E69" s="11">
        <f t="shared" si="9"/>
        <v>-1.6498650185609316E-2</v>
      </c>
    </row>
    <row r="70" spans="1:5" ht="16" customHeight="1" x14ac:dyDescent="0.2">
      <c r="A70" s="4"/>
      <c r="B70" s="16"/>
      <c r="C70" s="16"/>
      <c r="D70" s="16"/>
      <c r="E70" s="10"/>
    </row>
    <row r="71" spans="1:5" ht="16" customHeight="1" x14ac:dyDescent="0.2">
      <c r="A71" s="19" t="s">
        <v>23</v>
      </c>
      <c r="B71" s="16"/>
      <c r="C71" s="16"/>
      <c r="D71" s="16"/>
      <c r="E71" s="10"/>
    </row>
    <row r="72" spans="1:5" ht="16" customHeight="1" x14ac:dyDescent="0.2">
      <c r="A72" s="3"/>
      <c r="B72" s="16"/>
      <c r="C72" s="16"/>
      <c r="D72" s="16"/>
      <c r="E72" s="9"/>
    </row>
    <row r="73" spans="1:5" ht="16" customHeight="1" x14ac:dyDescent="0.2">
      <c r="A73" s="5" t="s">
        <v>9</v>
      </c>
      <c r="B73" s="16">
        <f t="shared" ref="B73:C81" si="10">B8+B21+B34+B47+B60</f>
        <v>3469677000</v>
      </c>
      <c r="C73" s="16">
        <f t="shared" si="10"/>
        <v>3562710136.9891839</v>
      </c>
      <c r="D73" s="16">
        <f t="shared" ref="D73:D82" si="11">B73-C73</f>
        <v>-93033136.989183903</v>
      </c>
      <c r="E73" s="10">
        <f t="shared" ref="E73:E82" si="12">D73/B73</f>
        <v>-2.6813198170660815E-2</v>
      </c>
    </row>
    <row r="74" spans="1:5" ht="16" customHeight="1" x14ac:dyDescent="0.2">
      <c r="A74" s="5" t="s">
        <v>10</v>
      </c>
      <c r="B74" s="16">
        <f t="shared" si="10"/>
        <v>233492000</v>
      </c>
      <c r="C74" s="16">
        <f t="shared" si="10"/>
        <v>193381581.7938813</v>
      </c>
      <c r="D74" s="16">
        <f t="shared" si="11"/>
        <v>40110418.206118703</v>
      </c>
      <c r="E74" s="10">
        <f t="shared" si="12"/>
        <v>0.17178497852653926</v>
      </c>
    </row>
    <row r="75" spans="1:5" ht="16" customHeight="1" x14ac:dyDescent="0.2">
      <c r="A75" s="68" t="s">
        <v>11</v>
      </c>
      <c r="B75" s="16">
        <f t="shared" si="10"/>
        <v>0</v>
      </c>
      <c r="C75" s="16">
        <f t="shared" si="10"/>
        <v>0</v>
      </c>
      <c r="D75" s="16">
        <f t="shared" si="11"/>
        <v>0</v>
      </c>
      <c r="E75" s="10" t="e">
        <f t="shared" si="12"/>
        <v>#DIV/0!</v>
      </c>
    </row>
    <row r="76" spans="1:5" ht="16" customHeight="1" x14ac:dyDescent="0.2">
      <c r="A76" s="5" t="s">
        <v>12</v>
      </c>
      <c r="B76" s="16">
        <f t="shared" si="10"/>
        <v>565905000</v>
      </c>
      <c r="C76" s="16">
        <f t="shared" si="10"/>
        <v>586488778.14961874</v>
      </c>
      <c r="D76" s="16">
        <f t="shared" si="11"/>
        <v>-20583778.149618745</v>
      </c>
      <c r="E76" s="10">
        <f t="shared" si="12"/>
        <v>-3.6373204247389129E-2</v>
      </c>
    </row>
    <row r="77" spans="1:5" ht="16" customHeight="1" x14ac:dyDescent="0.2">
      <c r="A77" s="113" t="s">
        <v>13</v>
      </c>
      <c r="B77" s="16">
        <f t="shared" si="10"/>
        <v>175051000</v>
      </c>
      <c r="C77" s="16">
        <f t="shared" si="10"/>
        <v>184502108.5993627</v>
      </c>
      <c r="D77" s="16">
        <f t="shared" si="11"/>
        <v>-9451108.5993627012</v>
      </c>
      <c r="E77" s="10">
        <f t="shared" si="12"/>
        <v>-5.3990600449941452E-2</v>
      </c>
    </row>
    <row r="78" spans="1:5" ht="16" customHeight="1" x14ac:dyDescent="0.2">
      <c r="A78" s="5" t="s">
        <v>14</v>
      </c>
      <c r="B78" s="16">
        <f t="shared" si="10"/>
        <v>0</v>
      </c>
      <c r="C78" s="16">
        <f t="shared" si="10"/>
        <v>0</v>
      </c>
      <c r="D78" s="16">
        <f t="shared" si="11"/>
        <v>0</v>
      </c>
      <c r="E78" s="10" t="e">
        <f t="shared" si="12"/>
        <v>#DIV/0!</v>
      </c>
    </row>
    <row r="79" spans="1:5" ht="16" customHeight="1" x14ac:dyDescent="0.2">
      <c r="A79" s="5" t="s">
        <v>15</v>
      </c>
      <c r="B79" s="16">
        <f t="shared" si="10"/>
        <v>2024050000</v>
      </c>
      <c r="C79" s="16">
        <f t="shared" si="10"/>
        <v>2015491695.973963</v>
      </c>
      <c r="D79" s="16">
        <f t="shared" si="11"/>
        <v>8558304.0260369778</v>
      </c>
      <c r="E79" s="10">
        <f t="shared" si="12"/>
        <v>4.2283066258427303E-3</v>
      </c>
    </row>
    <row r="80" spans="1:5" ht="16" customHeight="1" x14ac:dyDescent="0.2">
      <c r="A80" s="5" t="s">
        <v>16</v>
      </c>
      <c r="B80" s="16">
        <f t="shared" si="10"/>
        <v>2312721153</v>
      </c>
      <c r="C80" s="16">
        <f t="shared" si="10"/>
        <v>2320298401.6175604</v>
      </c>
      <c r="D80" s="16">
        <f t="shared" si="11"/>
        <v>-7577248.6175603867</v>
      </c>
      <c r="E80" s="10">
        <f t="shared" si="12"/>
        <v>-3.2763347227275463E-3</v>
      </c>
    </row>
    <row r="81" spans="1:5" ht="16" customHeight="1" x14ac:dyDescent="0.2">
      <c r="A81" s="6" t="s">
        <v>17</v>
      </c>
      <c r="B81" s="16">
        <f t="shared" si="10"/>
        <v>9629931000</v>
      </c>
      <c r="C81" s="16">
        <f t="shared" si="10"/>
        <v>9518679428.4118309</v>
      </c>
      <c r="D81" s="16">
        <f t="shared" si="11"/>
        <v>111251571.5881691</v>
      </c>
      <c r="E81" s="10">
        <f t="shared" si="12"/>
        <v>1.1552686264124748E-2</v>
      </c>
    </row>
    <row r="82" spans="1:5" ht="16" customHeight="1" x14ac:dyDescent="0.2">
      <c r="A82" s="20" t="s">
        <v>24</v>
      </c>
      <c r="B82" s="21">
        <f>SUM(B73:B81)</f>
        <v>18410827153</v>
      </c>
      <c r="C82" s="21">
        <f>SUM(C73:C81)</f>
        <v>18381552131.5354</v>
      </c>
      <c r="D82" s="21">
        <f t="shared" si="11"/>
        <v>29275021.464599609</v>
      </c>
      <c r="E82" s="22">
        <f t="shared" si="12"/>
        <v>1.5900981102757957E-3</v>
      </c>
    </row>
    <row r="83" spans="1:5" ht="16" customHeight="1" x14ac:dyDescent="0.2">
      <c r="A83" s="4"/>
      <c r="B83" s="15"/>
      <c r="C83" s="15"/>
      <c r="D83" s="15"/>
      <c r="E83" s="9"/>
    </row>
    <row r="84" spans="1:5" ht="16" customHeight="1" x14ac:dyDescent="0.2">
      <c r="A84" s="4"/>
      <c r="B84" s="15"/>
      <c r="C84" s="15"/>
      <c r="D84" s="15"/>
      <c r="E84" s="9"/>
    </row>
    <row r="85" spans="1:5" x14ac:dyDescent="0.2">
      <c r="A85" s="75" t="s">
        <v>25</v>
      </c>
    </row>
    <row r="86" spans="1:5" x14ac:dyDescent="0.2">
      <c r="A86" t="s">
        <v>26</v>
      </c>
    </row>
    <row r="87" spans="1:5" x14ac:dyDescent="0.2">
      <c r="A87" t="s">
        <v>27</v>
      </c>
    </row>
    <row r="88" spans="1:5" x14ac:dyDescent="0.2">
      <c r="A88" t="s">
        <v>28</v>
      </c>
    </row>
    <row r="89" spans="1:5" x14ac:dyDescent="0.2">
      <c r="A89" t="s">
        <v>29</v>
      </c>
    </row>
  </sheetData>
  <mergeCells count="4">
    <mergeCell ref="A2:E2"/>
    <mergeCell ref="A1:E1"/>
    <mergeCell ref="A4:E4"/>
    <mergeCell ref="A3:E3"/>
  </mergeCells>
  <pageMargins left="2.25" right="0.7" top="0.75" bottom="0.75" header="0.3" footer="0.3"/>
  <pageSetup scale="54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 tint="0.59999389629810485"/>
    <pageSetUpPr fitToPage="1"/>
  </sheetPr>
  <dimension ref="A1:E84"/>
  <sheetViews>
    <sheetView topLeftCell="A52" workbookViewId="0">
      <selection activeCell="H76" sqref="H76"/>
    </sheetView>
  </sheetViews>
  <sheetFormatPr baseColWidth="10" defaultRowHeight="15" x14ac:dyDescent="0.2"/>
  <cols>
    <col min="1" max="1" width="18.1640625" bestFit="1" customWidth="1"/>
    <col min="2" max="2" width="17.5" style="13" bestFit="1" customWidth="1"/>
    <col min="3" max="3" width="16" style="13" bestFit="1" customWidth="1"/>
    <col min="4" max="4" width="14.33203125" style="13" customWidth="1"/>
    <col min="5" max="5" width="16.6640625" style="12" bestFit="1" customWidth="1"/>
    <col min="6" max="7" width="10.83203125" customWidth="1"/>
  </cols>
  <sheetData>
    <row r="1" spans="1:5" ht="19" customHeight="1" x14ac:dyDescent="0.25">
      <c r="A1" s="118" t="s">
        <v>0</v>
      </c>
      <c r="B1" s="119"/>
      <c r="C1" s="119"/>
      <c r="D1" s="119"/>
      <c r="E1" s="120"/>
    </row>
    <row r="2" spans="1:5" ht="19" customHeight="1" x14ac:dyDescent="0.25">
      <c r="A2" s="118" t="s">
        <v>1</v>
      </c>
      <c r="B2" s="119"/>
      <c r="C2" s="119"/>
      <c r="D2" s="119"/>
      <c r="E2" s="120"/>
    </row>
    <row r="3" spans="1:5" ht="19" customHeight="1" x14ac:dyDescent="0.25">
      <c r="A3" s="122" t="s">
        <v>30</v>
      </c>
      <c r="B3" s="119"/>
      <c r="C3" s="119"/>
      <c r="D3" s="119"/>
      <c r="E3" s="120"/>
    </row>
    <row r="4" spans="1:5" ht="19" customHeight="1" x14ac:dyDescent="0.25">
      <c r="A4" s="121" t="s">
        <v>3</v>
      </c>
      <c r="B4" s="119"/>
      <c r="C4" s="119"/>
      <c r="D4" s="119"/>
      <c r="E4" s="120"/>
    </row>
    <row r="5" spans="1:5" x14ac:dyDescent="0.2">
      <c r="A5" s="1"/>
    </row>
    <row r="6" spans="1:5" ht="16" customHeight="1" x14ac:dyDescent="0.2">
      <c r="A6" s="2" t="s">
        <v>17</v>
      </c>
      <c r="B6" s="14" t="s">
        <v>5</v>
      </c>
      <c r="C6" s="14" t="s">
        <v>6</v>
      </c>
      <c r="D6" s="14" t="s">
        <v>7</v>
      </c>
      <c r="E6" s="8" t="s">
        <v>8</v>
      </c>
    </row>
    <row r="7" spans="1:5" ht="16" customHeight="1" x14ac:dyDescent="0.2">
      <c r="A7" s="23" t="s">
        <v>4</v>
      </c>
      <c r="B7" s="16">
        <f>'Revenue by FY'!B16</f>
        <v>1761746000</v>
      </c>
      <c r="C7" s="16">
        <f>'Revenue by FY'!C16</f>
        <v>1752286085.8907681</v>
      </c>
      <c r="D7" s="16">
        <f t="shared" ref="D7:D12" si="0">B7-C7</f>
        <v>9459914.1092319489</v>
      </c>
      <c r="E7" s="10">
        <f t="shared" ref="E7:E12" si="1">D7/B7</f>
        <v>5.3696242870606486E-3</v>
      </c>
    </row>
    <row r="8" spans="1:5" ht="16" customHeight="1" x14ac:dyDescent="0.2">
      <c r="A8" s="23" t="s">
        <v>19</v>
      </c>
      <c r="B8" s="16">
        <f>'Revenue by FY'!B29</f>
        <v>1845429000</v>
      </c>
      <c r="C8" s="16">
        <f>'Revenue by FY'!C29</f>
        <v>1821291706.2563491</v>
      </c>
      <c r="D8" s="16">
        <f t="shared" si="0"/>
        <v>24137293.743650913</v>
      </c>
      <c r="E8" s="10">
        <f t="shared" si="1"/>
        <v>1.3079502784258247E-2</v>
      </c>
    </row>
    <row r="9" spans="1:5" ht="16" customHeight="1" x14ac:dyDescent="0.2">
      <c r="A9" s="23" t="s">
        <v>20</v>
      </c>
      <c r="B9" s="16">
        <f>'Revenue by FY'!B42</f>
        <v>1929396000</v>
      </c>
      <c r="C9" s="16">
        <f>'Revenue by FY'!C42</f>
        <v>1899899751.0482781</v>
      </c>
      <c r="D9" s="16">
        <f t="shared" si="0"/>
        <v>29496248.951721907</v>
      </c>
      <c r="E9" s="10">
        <f t="shared" si="1"/>
        <v>1.5287814918099709E-2</v>
      </c>
    </row>
    <row r="10" spans="1:5" ht="16" customHeight="1" x14ac:dyDescent="0.2">
      <c r="A10" s="23" t="s">
        <v>21</v>
      </c>
      <c r="B10" s="16">
        <f>'Revenue by FY'!B55</f>
        <v>2007730000</v>
      </c>
      <c r="C10" s="16">
        <f>'Revenue by FY'!C55</f>
        <v>1980932272.7283821</v>
      </c>
      <c r="D10" s="16">
        <f t="shared" si="0"/>
        <v>26797727.271617889</v>
      </c>
      <c r="E10" s="10">
        <f t="shared" si="1"/>
        <v>1.334727641247473E-2</v>
      </c>
    </row>
    <row r="11" spans="1:5" ht="16" customHeight="1" x14ac:dyDescent="0.2">
      <c r="A11" s="23" t="s">
        <v>22</v>
      </c>
      <c r="B11" s="16">
        <f>'Revenue by FY'!B68</f>
        <v>2085630000</v>
      </c>
      <c r="C11" s="16">
        <f>'Revenue by FY'!C68</f>
        <v>2064269612.4880531</v>
      </c>
      <c r="D11" s="16">
        <f t="shared" si="0"/>
        <v>21360387.511946917</v>
      </c>
      <c r="E11" s="10">
        <f t="shared" si="1"/>
        <v>1.0241695560548571E-2</v>
      </c>
    </row>
    <row r="12" spans="1:5" ht="16" customHeight="1" x14ac:dyDescent="0.2">
      <c r="A12" s="7" t="s">
        <v>18</v>
      </c>
      <c r="B12" s="17">
        <f>SUM(B7:B11)</f>
        <v>9629931000</v>
      </c>
      <c r="C12" s="17">
        <f>SUM(C7:C11)</f>
        <v>9518679428.4118309</v>
      </c>
      <c r="D12" s="17">
        <f t="shared" si="0"/>
        <v>111251571.5881691</v>
      </c>
      <c r="E12" s="11">
        <f t="shared" si="1"/>
        <v>1.1552686264124748E-2</v>
      </c>
    </row>
    <row r="13" spans="1:5" ht="16" customHeight="1" x14ac:dyDescent="0.2">
      <c r="A13" s="4"/>
      <c r="B13" s="18"/>
      <c r="C13" s="18"/>
      <c r="D13" s="18"/>
      <c r="E13" s="9"/>
    </row>
    <row r="14" spans="1:5" ht="16" customHeight="1" x14ac:dyDescent="0.2">
      <c r="A14" s="2" t="s">
        <v>9</v>
      </c>
      <c r="B14" s="14" t="s">
        <v>5</v>
      </c>
      <c r="C14" s="14" t="s">
        <v>6</v>
      </c>
      <c r="D14" s="14" t="s">
        <v>7</v>
      </c>
      <c r="E14" s="8" t="s">
        <v>8</v>
      </c>
    </row>
    <row r="15" spans="1:5" ht="16" customHeight="1" x14ac:dyDescent="0.2">
      <c r="A15" s="23" t="s">
        <v>4</v>
      </c>
      <c r="B15" s="16">
        <f>'Revenue by FY'!B8</f>
        <v>669709000</v>
      </c>
      <c r="C15" s="16">
        <f>'Revenue by FY'!C8</f>
        <v>681835794.25883484</v>
      </c>
      <c r="D15" s="16">
        <f t="shared" ref="D15:D20" si="2">B15-C15</f>
        <v>-12126794.258834839</v>
      </c>
      <c r="E15" s="10">
        <f t="shared" ref="E15:E20" si="3">D15/B15</f>
        <v>-1.8107557549375684E-2</v>
      </c>
    </row>
    <row r="16" spans="1:5" ht="16" customHeight="1" x14ac:dyDescent="0.2">
      <c r="A16" s="23" t="s">
        <v>19</v>
      </c>
      <c r="B16" s="16">
        <f>'Revenue by FY'!B21</f>
        <v>685480000</v>
      </c>
      <c r="C16" s="16">
        <f>'Revenue by FY'!C21</f>
        <v>694408239.23806238</v>
      </c>
      <c r="D16" s="16">
        <f t="shared" si="2"/>
        <v>-8928239.2380623817</v>
      </c>
      <c r="E16" s="10">
        <f t="shared" si="3"/>
        <v>-1.3024799028509048E-2</v>
      </c>
    </row>
    <row r="17" spans="1:5" ht="16" customHeight="1" x14ac:dyDescent="0.2">
      <c r="A17" s="23" t="s">
        <v>20</v>
      </c>
      <c r="B17" s="16">
        <f>'Revenue by FY'!B34</f>
        <v>669439000</v>
      </c>
      <c r="C17" s="16">
        <f>'Revenue by FY'!C34</f>
        <v>712845524.03260493</v>
      </c>
      <c r="D17" s="16">
        <f t="shared" si="2"/>
        <v>-43406524.032604933</v>
      </c>
      <c r="E17" s="10">
        <f t="shared" si="3"/>
        <v>-6.484014829223414E-2</v>
      </c>
    </row>
    <row r="18" spans="1:5" ht="16" customHeight="1" x14ac:dyDescent="0.2">
      <c r="A18" s="23" t="s">
        <v>21</v>
      </c>
      <c r="B18" s="16">
        <f>'Revenue by FY'!B47</f>
        <v>715229000</v>
      </c>
      <c r="C18" s="16">
        <f>'Revenue by FY'!C47</f>
        <v>729127513.51419151</v>
      </c>
      <c r="D18" s="16">
        <f t="shared" si="2"/>
        <v>-13898513.514191508</v>
      </c>
      <c r="E18" s="10">
        <f t="shared" si="3"/>
        <v>-1.9432256681694265E-2</v>
      </c>
    </row>
    <row r="19" spans="1:5" ht="16" customHeight="1" x14ac:dyDescent="0.2">
      <c r="A19" s="23" t="s">
        <v>22</v>
      </c>
      <c r="B19" s="16">
        <f>'Revenue by FY'!B60</f>
        <v>729820000</v>
      </c>
      <c r="C19" s="16">
        <f>'Revenue by FY'!C60</f>
        <v>744493065.94549024</v>
      </c>
      <c r="D19" s="16">
        <f t="shared" si="2"/>
        <v>-14673065.945490241</v>
      </c>
      <c r="E19" s="10">
        <f t="shared" si="3"/>
        <v>-2.0105047745321094E-2</v>
      </c>
    </row>
    <row r="20" spans="1:5" ht="16" customHeight="1" x14ac:dyDescent="0.2">
      <c r="A20" s="7" t="s">
        <v>18</v>
      </c>
      <c r="B20" s="17">
        <f>SUM(B15:B19)</f>
        <v>3469677000</v>
      </c>
      <c r="C20" s="17">
        <f>SUM(C15:C19)</f>
        <v>3562710136.9891839</v>
      </c>
      <c r="D20" s="17">
        <f t="shared" si="2"/>
        <v>-93033136.989183903</v>
      </c>
      <c r="E20" s="11">
        <f t="shared" si="3"/>
        <v>-2.6813198170660815E-2</v>
      </c>
    </row>
    <row r="21" spans="1:5" ht="16" customHeight="1" x14ac:dyDescent="0.2">
      <c r="A21" s="4"/>
      <c r="B21" s="16"/>
      <c r="C21" s="16"/>
      <c r="D21" s="16"/>
      <c r="E21" s="10"/>
    </row>
    <row r="22" spans="1:5" ht="16" customHeight="1" x14ac:dyDescent="0.2">
      <c r="A22" s="2" t="s">
        <v>16</v>
      </c>
      <c r="B22" s="14" t="s">
        <v>5</v>
      </c>
      <c r="C22" s="14" t="s">
        <v>6</v>
      </c>
      <c r="D22" s="14" t="s">
        <v>7</v>
      </c>
      <c r="E22" s="8" t="s">
        <v>8</v>
      </c>
    </row>
    <row r="23" spans="1:5" ht="16" customHeight="1" x14ac:dyDescent="0.2">
      <c r="A23" s="23" t="s">
        <v>4</v>
      </c>
      <c r="B23" s="16">
        <f>'Revenue by FY'!B15</f>
        <v>428154596</v>
      </c>
      <c r="C23" s="16">
        <f>'Revenue by FY'!C15</f>
        <v>437272711.63111502</v>
      </c>
      <c r="D23" s="16">
        <f t="shared" ref="D23:D28" si="4">B23-C23</f>
        <v>-9118115.6311150193</v>
      </c>
      <c r="E23" s="10">
        <f t="shared" ref="E23:E28" si="5">D23/B23</f>
        <v>-2.1296316135107001E-2</v>
      </c>
    </row>
    <row r="24" spans="1:5" ht="16" customHeight="1" x14ac:dyDescent="0.2">
      <c r="A24" s="23" t="s">
        <v>19</v>
      </c>
      <c r="B24" s="16">
        <f>'Revenue by FY'!B28</f>
        <v>446094274</v>
      </c>
      <c r="C24" s="16">
        <f>'Revenue by FY'!C28</f>
        <v>452335753.39164352</v>
      </c>
      <c r="D24" s="16">
        <f t="shared" si="4"/>
        <v>-6241479.3916435242</v>
      </c>
      <c r="E24" s="10">
        <f t="shared" si="5"/>
        <v>-1.3991390957964917E-2</v>
      </c>
    </row>
    <row r="25" spans="1:5" ht="16" customHeight="1" x14ac:dyDescent="0.2">
      <c r="A25" s="23" t="s">
        <v>20</v>
      </c>
      <c r="B25" s="16">
        <f>'Revenue by FY'!B41</f>
        <v>463001247</v>
      </c>
      <c r="C25" s="16">
        <f>'Revenue by FY'!C41</f>
        <v>464051490.84823447</v>
      </c>
      <c r="D25" s="16">
        <f t="shared" si="4"/>
        <v>-1050243.8482344747</v>
      </c>
      <c r="E25" s="10">
        <f t="shared" si="5"/>
        <v>-2.2683391352388187E-3</v>
      </c>
    </row>
    <row r="26" spans="1:5" ht="16" customHeight="1" x14ac:dyDescent="0.2">
      <c r="A26" s="23" t="s">
        <v>21</v>
      </c>
      <c r="B26" s="16">
        <f>'Revenue by FY'!B54</f>
        <v>479437791</v>
      </c>
      <c r="C26" s="16">
        <f>'Revenue by FY'!C54</f>
        <v>477170565.48548508</v>
      </c>
      <c r="D26" s="16">
        <f t="shared" si="4"/>
        <v>2267225.5145149231</v>
      </c>
      <c r="E26" s="10">
        <f t="shared" si="5"/>
        <v>4.7289253310340805E-3</v>
      </c>
    </row>
    <row r="27" spans="1:5" ht="16" customHeight="1" x14ac:dyDescent="0.2">
      <c r="A27" s="23" t="s">
        <v>22</v>
      </c>
      <c r="B27" s="16">
        <f>'Revenue by FY'!B67</f>
        <v>496033245</v>
      </c>
      <c r="C27" s="16">
        <f>'Revenue by FY'!C67</f>
        <v>489467880.26108217</v>
      </c>
      <c r="D27" s="16">
        <f t="shared" si="4"/>
        <v>6565364.7389178276</v>
      </c>
      <c r="E27" s="10">
        <f t="shared" si="5"/>
        <v>1.3235735316325074E-2</v>
      </c>
    </row>
    <row r="28" spans="1:5" ht="16" customHeight="1" x14ac:dyDescent="0.2">
      <c r="A28" s="7" t="s">
        <v>18</v>
      </c>
      <c r="B28" s="17">
        <f>SUM(B23:B27)</f>
        <v>2312721153</v>
      </c>
      <c r="C28" s="17">
        <f>SUM(C23:C27)</f>
        <v>2320298401.6175604</v>
      </c>
      <c r="D28" s="17">
        <f t="shared" si="4"/>
        <v>-7577248.6175603867</v>
      </c>
      <c r="E28" s="11">
        <f t="shared" si="5"/>
        <v>-3.2763347227275463E-3</v>
      </c>
    </row>
    <row r="29" spans="1:5" ht="16" customHeight="1" x14ac:dyDescent="0.2">
      <c r="A29" s="4"/>
      <c r="B29" s="16"/>
      <c r="C29" s="16"/>
      <c r="D29" s="16"/>
      <c r="E29" s="10"/>
    </row>
    <row r="30" spans="1:5" ht="16" customHeight="1" x14ac:dyDescent="0.2">
      <c r="A30" s="2" t="s">
        <v>15</v>
      </c>
      <c r="B30" s="14" t="s">
        <v>5</v>
      </c>
      <c r="C30" s="14" t="s">
        <v>6</v>
      </c>
      <c r="D30" s="14" t="s">
        <v>7</v>
      </c>
      <c r="E30" s="8" t="s">
        <v>8</v>
      </c>
    </row>
    <row r="31" spans="1:5" ht="16" customHeight="1" x14ac:dyDescent="0.2">
      <c r="A31" s="23" t="s">
        <v>4</v>
      </c>
      <c r="B31" s="16">
        <f>'Revenue by FY'!B14</f>
        <v>388930000</v>
      </c>
      <c r="C31" s="16">
        <f>'Revenue by FY'!C14</f>
        <v>335320042.48848122</v>
      </c>
      <c r="D31" s="16">
        <f t="shared" ref="D31:D36" si="6">B31-C31</f>
        <v>53609957.511518776</v>
      </c>
      <c r="E31" s="10">
        <f t="shared" ref="E31:E36" si="7">D31/B31</f>
        <v>0.13783960484282204</v>
      </c>
    </row>
    <row r="32" spans="1:5" ht="16" customHeight="1" x14ac:dyDescent="0.2">
      <c r="A32" s="23" t="s">
        <v>19</v>
      </c>
      <c r="B32" s="16">
        <f>'Revenue by FY'!B27</f>
        <v>396709000</v>
      </c>
      <c r="C32" s="16">
        <f>'Revenue by FY'!C27</f>
        <v>330454191.39658409</v>
      </c>
      <c r="D32" s="16">
        <f t="shared" si="6"/>
        <v>66254808.603415906</v>
      </c>
      <c r="E32" s="10">
        <f t="shared" si="7"/>
        <v>0.16701110537803757</v>
      </c>
    </row>
    <row r="33" spans="1:5" ht="16" customHeight="1" x14ac:dyDescent="0.2">
      <c r="A33" s="23" t="s">
        <v>20</v>
      </c>
      <c r="B33" s="16">
        <f>'Revenue by FY'!B40</f>
        <v>404643000</v>
      </c>
      <c r="C33" s="16">
        <f>'Revenue by FY'!C40</f>
        <v>387066908.63472873</v>
      </c>
      <c r="D33" s="16">
        <f t="shared" si="6"/>
        <v>17576091.36527127</v>
      </c>
      <c r="E33" s="10">
        <f t="shared" si="7"/>
        <v>4.3436044526338702E-2</v>
      </c>
    </row>
    <row r="34" spans="1:5" ht="16" customHeight="1" x14ac:dyDescent="0.2">
      <c r="A34" s="23" t="s">
        <v>21</v>
      </c>
      <c r="B34" s="16">
        <f>'Revenue by FY'!B53</f>
        <v>412736000</v>
      </c>
      <c r="C34" s="16">
        <f>'Revenue by FY'!C53</f>
        <v>459764680.14173001</v>
      </c>
      <c r="D34" s="16">
        <f t="shared" si="6"/>
        <v>-47028680.141730011</v>
      </c>
      <c r="E34" s="10">
        <f t="shared" si="7"/>
        <v>-0.11394373192968389</v>
      </c>
    </row>
    <row r="35" spans="1:5" ht="16" customHeight="1" x14ac:dyDescent="0.2">
      <c r="A35" s="23" t="s">
        <v>22</v>
      </c>
      <c r="B35" s="16">
        <f>'Revenue by FY'!B66</f>
        <v>421032000</v>
      </c>
      <c r="C35" s="16">
        <f>'Revenue by FY'!C66</f>
        <v>502885873.31243902</v>
      </c>
      <c r="D35" s="16">
        <f t="shared" si="6"/>
        <v>-81853873.312439024</v>
      </c>
      <c r="E35" s="10">
        <f t="shared" si="7"/>
        <v>-0.19441247532833378</v>
      </c>
    </row>
    <row r="36" spans="1:5" ht="16" customHeight="1" x14ac:dyDescent="0.2">
      <c r="A36" s="7" t="s">
        <v>18</v>
      </c>
      <c r="B36" s="17">
        <f>SUM(B31:B35)</f>
        <v>2024050000</v>
      </c>
      <c r="C36" s="17">
        <f>SUM(C31:C35)</f>
        <v>2015491695.973963</v>
      </c>
      <c r="D36" s="17">
        <f t="shared" si="6"/>
        <v>8558304.0260369778</v>
      </c>
      <c r="E36" s="11">
        <f t="shared" si="7"/>
        <v>4.2283066258427303E-3</v>
      </c>
    </row>
    <row r="37" spans="1:5" ht="16" customHeight="1" x14ac:dyDescent="0.2">
      <c r="A37" s="4"/>
      <c r="B37" s="16"/>
      <c r="C37" s="16"/>
      <c r="D37" s="16"/>
      <c r="E37" s="10"/>
    </row>
    <row r="38" spans="1:5" ht="16" customHeight="1" x14ac:dyDescent="0.2">
      <c r="A38" s="2" t="s">
        <v>12</v>
      </c>
      <c r="B38" s="14" t="s">
        <v>5</v>
      </c>
      <c r="C38" s="14" t="s">
        <v>6</v>
      </c>
      <c r="D38" s="14" t="s">
        <v>7</v>
      </c>
      <c r="E38" s="8" t="s">
        <v>8</v>
      </c>
    </row>
    <row r="39" spans="1:5" ht="16" customHeight="1" x14ac:dyDescent="0.2">
      <c r="A39" s="23" t="s">
        <v>4</v>
      </c>
      <c r="B39" s="16">
        <f>'Revenue by FY'!B11</f>
        <v>104647000</v>
      </c>
      <c r="C39" s="16">
        <f>'Revenue by FY'!C11</f>
        <v>109684983.5532185</v>
      </c>
      <c r="D39" s="16">
        <f t="shared" ref="D39:D44" si="8">B39-C39</f>
        <v>-5037983.5532184988</v>
      </c>
      <c r="E39" s="10">
        <f t="shared" ref="E39:E44" si="9">D39/B39</f>
        <v>-4.8142646738258132E-2</v>
      </c>
    </row>
    <row r="40" spans="1:5" ht="16" customHeight="1" x14ac:dyDescent="0.2">
      <c r="A40" s="23" t="s">
        <v>19</v>
      </c>
      <c r="B40" s="16">
        <f>'Revenue by FY'!B24</f>
        <v>108571000</v>
      </c>
      <c r="C40" s="16">
        <f>'Revenue by FY'!C24</f>
        <v>113157810.86916441</v>
      </c>
      <c r="D40" s="16">
        <f t="shared" si="8"/>
        <v>-4586810.8691644073</v>
      </c>
      <c r="E40" s="10">
        <f t="shared" si="9"/>
        <v>-4.2247108980891832E-2</v>
      </c>
    </row>
    <row r="41" spans="1:5" ht="16" customHeight="1" x14ac:dyDescent="0.2">
      <c r="A41" s="23" t="s">
        <v>20</v>
      </c>
      <c r="B41" s="16">
        <f>'Revenue by FY'!B37</f>
        <v>113120000</v>
      </c>
      <c r="C41" s="16">
        <f>'Revenue by FY'!C37</f>
        <v>116948169.12644631</v>
      </c>
      <c r="D41" s="16">
        <f t="shared" si="8"/>
        <v>-3828169.1264463067</v>
      </c>
      <c r="E41" s="10">
        <f t="shared" si="9"/>
        <v>-3.3841664837750238E-2</v>
      </c>
    </row>
    <row r="42" spans="1:5" ht="16" customHeight="1" x14ac:dyDescent="0.2">
      <c r="A42" s="23" t="s">
        <v>21</v>
      </c>
      <c r="B42" s="16">
        <f>'Revenue by FY'!B50</f>
        <v>117498000</v>
      </c>
      <c r="C42" s="16">
        <f>'Revenue by FY'!C50</f>
        <v>121205961.50503661</v>
      </c>
      <c r="D42" s="16">
        <f t="shared" si="8"/>
        <v>-3707961.5050366074</v>
      </c>
      <c r="E42" s="10">
        <f t="shared" si="9"/>
        <v>-3.1557656343398251E-2</v>
      </c>
    </row>
    <row r="43" spans="1:5" ht="16" customHeight="1" x14ac:dyDescent="0.2">
      <c r="A43" s="23" t="s">
        <v>22</v>
      </c>
      <c r="B43" s="16">
        <f>'Revenue by FY'!B63</f>
        <v>122069000</v>
      </c>
      <c r="C43" s="16">
        <f>'Revenue by FY'!C63</f>
        <v>125491853.095753</v>
      </c>
      <c r="D43" s="16">
        <f t="shared" si="8"/>
        <v>-3422853.0957529992</v>
      </c>
      <c r="E43" s="10">
        <f t="shared" si="9"/>
        <v>-2.8040314049865234E-2</v>
      </c>
    </row>
    <row r="44" spans="1:5" ht="16" customHeight="1" x14ac:dyDescent="0.2">
      <c r="A44" s="7" t="s">
        <v>18</v>
      </c>
      <c r="B44" s="17">
        <f>SUM(B39:B43)</f>
        <v>565905000</v>
      </c>
      <c r="C44" s="17">
        <f>SUM(C39:C43)</f>
        <v>586488778.14961874</v>
      </c>
      <c r="D44" s="17">
        <f t="shared" si="8"/>
        <v>-20583778.149618745</v>
      </c>
      <c r="E44" s="11">
        <f t="shared" si="9"/>
        <v>-3.6373204247389129E-2</v>
      </c>
    </row>
    <row r="45" spans="1:5" ht="16" customHeight="1" x14ac:dyDescent="0.2">
      <c r="A45" s="65"/>
      <c r="B45" s="66"/>
      <c r="C45" s="66"/>
      <c r="D45" s="66"/>
      <c r="E45" s="67"/>
    </row>
    <row r="46" spans="1:5" ht="16" customHeight="1" x14ac:dyDescent="0.2">
      <c r="A46" s="2" t="s">
        <v>11</v>
      </c>
      <c r="B46" s="14" t="s">
        <v>5</v>
      </c>
      <c r="C46" s="14" t="s">
        <v>6</v>
      </c>
      <c r="D46" s="14" t="s">
        <v>7</v>
      </c>
      <c r="E46" s="8" t="s">
        <v>8</v>
      </c>
    </row>
    <row r="47" spans="1:5" ht="16" customHeight="1" x14ac:dyDescent="0.2">
      <c r="A47" s="23" t="s">
        <v>4</v>
      </c>
      <c r="B47" s="16">
        <f>'Revenue by FY'!B10</f>
        <v>0</v>
      </c>
      <c r="C47" s="16">
        <f>'Revenue by FY'!C10</f>
        <v>0</v>
      </c>
      <c r="D47" s="16">
        <f t="shared" ref="D47:D52" si="10">B47-C47</f>
        <v>0</v>
      </c>
      <c r="E47" s="10" t="e">
        <f t="shared" ref="E47:E52" si="11">D47/B47</f>
        <v>#DIV/0!</v>
      </c>
    </row>
    <row r="48" spans="1:5" ht="16" customHeight="1" x14ac:dyDescent="0.2">
      <c r="A48" s="23" t="s">
        <v>19</v>
      </c>
      <c r="B48" s="16">
        <f>'Revenue by FY'!B23</f>
        <v>0</v>
      </c>
      <c r="C48" s="16">
        <f>'Revenue by FY'!C23</f>
        <v>0</v>
      </c>
      <c r="D48" s="16">
        <f t="shared" si="10"/>
        <v>0</v>
      </c>
      <c r="E48" s="10" t="e">
        <f t="shared" si="11"/>
        <v>#DIV/0!</v>
      </c>
    </row>
    <row r="49" spans="1:5" ht="16" customHeight="1" x14ac:dyDescent="0.2">
      <c r="A49" s="23" t="s">
        <v>20</v>
      </c>
      <c r="B49" s="16">
        <f>'Revenue by FY'!B36</f>
        <v>0</v>
      </c>
      <c r="C49" s="16">
        <f>'Revenue by FY'!C36</f>
        <v>0</v>
      </c>
      <c r="D49" s="16">
        <f t="shared" si="10"/>
        <v>0</v>
      </c>
      <c r="E49" s="10" t="e">
        <f t="shared" si="11"/>
        <v>#DIV/0!</v>
      </c>
    </row>
    <row r="50" spans="1:5" ht="16" customHeight="1" x14ac:dyDescent="0.2">
      <c r="A50" s="23" t="s">
        <v>21</v>
      </c>
      <c r="B50" s="16">
        <f>'Revenue by FY'!B49</f>
        <v>0</v>
      </c>
      <c r="C50" s="16">
        <f>'Revenue by FY'!C49</f>
        <v>0</v>
      </c>
      <c r="D50" s="16">
        <f t="shared" si="10"/>
        <v>0</v>
      </c>
      <c r="E50" s="10" t="e">
        <f t="shared" si="11"/>
        <v>#DIV/0!</v>
      </c>
    </row>
    <row r="51" spans="1:5" ht="16" customHeight="1" x14ac:dyDescent="0.2">
      <c r="A51" s="23" t="s">
        <v>22</v>
      </c>
      <c r="B51" s="16">
        <f>'Revenue by FY'!B62</f>
        <v>0</v>
      </c>
      <c r="C51" s="16">
        <f>'Revenue by FY'!C62</f>
        <v>0</v>
      </c>
      <c r="D51" s="16">
        <f t="shared" si="10"/>
        <v>0</v>
      </c>
      <c r="E51" s="10" t="e">
        <f t="shared" si="11"/>
        <v>#DIV/0!</v>
      </c>
    </row>
    <row r="52" spans="1:5" ht="16" customHeight="1" x14ac:dyDescent="0.2">
      <c r="A52" s="7" t="s">
        <v>18</v>
      </c>
      <c r="B52" s="17">
        <f>SUM(B47:B51)</f>
        <v>0</v>
      </c>
      <c r="C52" s="17">
        <f>SUM(C47:C51)</f>
        <v>0</v>
      </c>
      <c r="D52" s="17">
        <f t="shared" si="10"/>
        <v>0</v>
      </c>
      <c r="E52" s="11" t="e">
        <f t="shared" si="11"/>
        <v>#DIV/0!</v>
      </c>
    </row>
    <row r="53" spans="1:5" ht="16" customHeight="1" x14ac:dyDescent="0.2">
      <c r="A53" s="78"/>
      <c r="B53" s="79"/>
      <c r="C53" s="79"/>
      <c r="D53" s="79"/>
      <c r="E53" s="80"/>
    </row>
    <row r="54" spans="1:5" ht="16" customHeight="1" x14ac:dyDescent="0.2">
      <c r="A54" s="2" t="s">
        <v>14</v>
      </c>
      <c r="B54" s="14" t="s">
        <v>5</v>
      </c>
      <c r="C54" s="14" t="s">
        <v>6</v>
      </c>
      <c r="D54" s="14" t="s">
        <v>7</v>
      </c>
      <c r="E54" s="8" t="s">
        <v>8</v>
      </c>
    </row>
    <row r="55" spans="1:5" ht="16" customHeight="1" x14ac:dyDescent="0.2">
      <c r="A55" s="23" t="s">
        <v>4</v>
      </c>
      <c r="B55" s="16">
        <f>'Revenue Data'!B51</f>
        <v>0</v>
      </c>
      <c r="C55" s="16">
        <f>'Revenue Data'!C51</f>
        <v>0</v>
      </c>
      <c r="D55" s="16">
        <f t="shared" ref="D55:D60" si="12">B55-C55</f>
        <v>0</v>
      </c>
      <c r="E55" s="10" t="e">
        <f t="shared" ref="E55:E60" si="13">D55/B55</f>
        <v>#DIV/0!</v>
      </c>
    </row>
    <row r="56" spans="1:5" ht="16" customHeight="1" x14ac:dyDescent="0.2">
      <c r="A56" s="23" t="s">
        <v>19</v>
      </c>
      <c r="B56" s="16">
        <f>'Revenue Data'!B52</f>
        <v>0</v>
      </c>
      <c r="C56" s="16">
        <f>'Revenue Data'!C52</f>
        <v>0</v>
      </c>
      <c r="D56" s="16">
        <f t="shared" si="12"/>
        <v>0</v>
      </c>
      <c r="E56" s="10" t="e">
        <f t="shared" si="13"/>
        <v>#DIV/0!</v>
      </c>
    </row>
    <row r="57" spans="1:5" ht="16" customHeight="1" x14ac:dyDescent="0.2">
      <c r="A57" s="23" t="s">
        <v>20</v>
      </c>
      <c r="B57" s="16">
        <f>'Revenue Data'!B53</f>
        <v>0</v>
      </c>
      <c r="C57" s="16">
        <f>'Revenue Data'!C53</f>
        <v>0</v>
      </c>
      <c r="D57" s="16">
        <f t="shared" si="12"/>
        <v>0</v>
      </c>
      <c r="E57" s="10" t="e">
        <f t="shared" si="13"/>
        <v>#DIV/0!</v>
      </c>
    </row>
    <row r="58" spans="1:5" ht="16" customHeight="1" x14ac:dyDescent="0.2">
      <c r="A58" s="23" t="s">
        <v>21</v>
      </c>
      <c r="B58" s="16">
        <f>'Revenue Data'!B54</f>
        <v>0</v>
      </c>
      <c r="C58" s="16">
        <f>'Revenue Data'!C54</f>
        <v>0</v>
      </c>
      <c r="D58" s="16">
        <f t="shared" si="12"/>
        <v>0</v>
      </c>
      <c r="E58" s="10" t="e">
        <f t="shared" si="13"/>
        <v>#DIV/0!</v>
      </c>
    </row>
    <row r="59" spans="1:5" ht="16" customHeight="1" x14ac:dyDescent="0.2">
      <c r="A59" s="23" t="s">
        <v>22</v>
      </c>
      <c r="B59" s="16">
        <f>'Revenue Data'!B55</f>
        <v>0</v>
      </c>
      <c r="C59" s="16">
        <f>'Revenue Data'!C55</f>
        <v>0</v>
      </c>
      <c r="D59" s="16">
        <f t="shared" si="12"/>
        <v>0</v>
      </c>
      <c r="E59" s="10" t="e">
        <f t="shared" si="13"/>
        <v>#DIV/0!</v>
      </c>
    </row>
    <row r="60" spans="1:5" ht="16" customHeight="1" x14ac:dyDescent="0.2">
      <c r="A60" s="7" t="s">
        <v>18</v>
      </c>
      <c r="B60" s="17">
        <f>SUM(B55:B59)</f>
        <v>0</v>
      </c>
      <c r="C60" s="17">
        <f>SUM(C55:C59)</f>
        <v>0</v>
      </c>
      <c r="D60" s="17">
        <f t="shared" si="12"/>
        <v>0</v>
      </c>
      <c r="E60" s="11" t="e">
        <f t="shared" si="13"/>
        <v>#DIV/0!</v>
      </c>
    </row>
    <row r="61" spans="1:5" ht="16" customHeight="1" x14ac:dyDescent="0.2">
      <c r="A61" s="4"/>
      <c r="B61" s="16"/>
      <c r="C61" s="16"/>
      <c r="D61" s="16"/>
      <c r="E61" s="10"/>
    </row>
    <row r="62" spans="1:5" ht="16" customHeight="1" x14ac:dyDescent="0.2">
      <c r="A62" s="2" t="s">
        <v>10</v>
      </c>
      <c r="B62" s="14" t="s">
        <v>5</v>
      </c>
      <c r="C62" s="14" t="s">
        <v>6</v>
      </c>
      <c r="D62" s="14" t="s">
        <v>7</v>
      </c>
      <c r="E62" s="8" t="s">
        <v>8</v>
      </c>
    </row>
    <row r="63" spans="1:5" ht="16" customHeight="1" x14ac:dyDescent="0.2">
      <c r="A63" s="23" t="s">
        <v>4</v>
      </c>
      <c r="B63" s="16">
        <f>'Revenue by FY'!B9</f>
        <v>42340000</v>
      </c>
      <c r="C63" s="16">
        <f>'Revenue by FY'!C9</f>
        <v>33495268.667956699</v>
      </c>
      <c r="D63" s="16">
        <f t="shared" ref="D63:D68" si="14">B63-C63</f>
        <v>8844731.3320433013</v>
      </c>
      <c r="E63" s="10">
        <f t="shared" ref="E63:E68" si="15">D63/B63</f>
        <v>0.20889776410116442</v>
      </c>
    </row>
    <row r="64" spans="1:5" ht="16" customHeight="1" x14ac:dyDescent="0.2">
      <c r="A64" s="23" t="s">
        <v>19</v>
      </c>
      <c r="B64" s="16">
        <f>'Revenue by FY'!B22</f>
        <v>44851000</v>
      </c>
      <c r="C64" s="16">
        <f>'Revenue by FY'!C22</f>
        <v>40522746.672529347</v>
      </c>
      <c r="D64" s="16">
        <f t="shared" si="14"/>
        <v>4328253.3274706528</v>
      </c>
      <c r="E64" s="10">
        <f t="shared" si="15"/>
        <v>9.6502939231469811E-2</v>
      </c>
    </row>
    <row r="65" spans="1:5" ht="16" customHeight="1" x14ac:dyDescent="0.2">
      <c r="A65" s="23" t="s">
        <v>20</v>
      </c>
      <c r="B65" s="16">
        <f>'Revenue by FY'!B35</f>
        <v>46093000</v>
      </c>
      <c r="C65" s="16">
        <f>'Revenue by FY'!C35</f>
        <v>37457447.545771278</v>
      </c>
      <c r="D65" s="16">
        <f t="shared" si="14"/>
        <v>8635552.4542287216</v>
      </c>
      <c r="E65" s="10">
        <f t="shared" si="15"/>
        <v>0.18735062708499603</v>
      </c>
    </row>
    <row r="66" spans="1:5" ht="16" customHeight="1" x14ac:dyDescent="0.2">
      <c r="A66" s="23" t="s">
        <v>21</v>
      </c>
      <c r="B66" s="16">
        <f>'Revenue by FY'!B48</f>
        <v>48628000</v>
      </c>
      <c r="C66" s="16">
        <f>'Revenue by FY'!C48</f>
        <v>41361129.11267031</v>
      </c>
      <c r="D66" s="16">
        <f t="shared" si="14"/>
        <v>7266870.8873296902</v>
      </c>
      <c r="E66" s="10">
        <f t="shared" si="15"/>
        <v>0.14943799636690158</v>
      </c>
    </row>
    <row r="67" spans="1:5" ht="16" customHeight="1" x14ac:dyDescent="0.2">
      <c r="A67" s="23" t="s">
        <v>22</v>
      </c>
      <c r="B67" s="16">
        <f>'Revenue by FY'!B61</f>
        <v>51580000</v>
      </c>
      <c r="C67" s="16">
        <f>'Revenue by FY'!C61</f>
        <v>40544989.794953689</v>
      </c>
      <c r="D67" s="16">
        <f t="shared" si="14"/>
        <v>11035010.205046311</v>
      </c>
      <c r="E67" s="10">
        <f t="shared" si="15"/>
        <v>0.21393970928744302</v>
      </c>
    </row>
    <row r="68" spans="1:5" ht="16" customHeight="1" x14ac:dyDescent="0.2">
      <c r="A68" s="7" t="s">
        <v>18</v>
      </c>
      <c r="B68" s="17">
        <f>SUM(B63:B67)</f>
        <v>233492000</v>
      </c>
      <c r="C68" s="17">
        <f>SUM(C63:C67)</f>
        <v>193381581.7938813</v>
      </c>
      <c r="D68" s="17">
        <f t="shared" si="14"/>
        <v>40110418.206118703</v>
      </c>
      <c r="E68" s="11">
        <f t="shared" si="15"/>
        <v>0.17178497852653926</v>
      </c>
    </row>
    <row r="69" spans="1:5" ht="16" customHeight="1" x14ac:dyDescent="0.2">
      <c r="A69" s="78"/>
      <c r="B69" s="79"/>
      <c r="C69" s="79"/>
      <c r="D69" s="79"/>
      <c r="E69" s="80"/>
    </row>
    <row r="70" spans="1:5" ht="16" customHeight="1" x14ac:dyDescent="0.2">
      <c r="A70" s="2" t="s">
        <v>13</v>
      </c>
      <c r="B70" s="14" t="s">
        <v>5</v>
      </c>
      <c r="C70" s="14" t="s">
        <v>6</v>
      </c>
      <c r="D70" s="14" t="s">
        <v>7</v>
      </c>
      <c r="E70" s="8" t="s">
        <v>8</v>
      </c>
    </row>
    <row r="71" spans="1:5" ht="16" customHeight="1" x14ac:dyDescent="0.2">
      <c r="A71" s="23" t="s">
        <v>4</v>
      </c>
      <c r="B71" s="16">
        <f>'Revenue by FY'!B12</f>
        <v>33404000</v>
      </c>
      <c r="C71" s="16">
        <f>'Revenue by FY'!C12</f>
        <v>33305299.063654762</v>
      </c>
      <c r="D71" s="16">
        <f t="shared" ref="D71:D76" si="16">B71-C71</f>
        <v>98700.936345238239</v>
      </c>
      <c r="E71" s="10">
        <f t="shared" ref="E71:E76" si="17">D71/B71</f>
        <v>2.9547639906968696E-3</v>
      </c>
    </row>
    <row r="72" spans="1:5" ht="16" customHeight="1" x14ac:dyDescent="0.2">
      <c r="A72" s="23" t="s">
        <v>19</v>
      </c>
      <c r="B72" s="16">
        <f>'Revenue by FY'!B25</f>
        <v>34296000</v>
      </c>
      <c r="C72" s="16">
        <f>'Revenue by FY'!C25</f>
        <v>35108267.166171603</v>
      </c>
      <c r="D72" s="16">
        <f t="shared" si="16"/>
        <v>-812267.1661716029</v>
      </c>
      <c r="E72" s="10">
        <f t="shared" si="17"/>
        <v>-2.3684020473862925E-2</v>
      </c>
    </row>
    <row r="73" spans="1:5" ht="16" customHeight="1" x14ac:dyDescent="0.2">
      <c r="A73" s="23" t="s">
        <v>20</v>
      </c>
      <c r="B73" s="16">
        <f>'Revenue by FY'!B38</f>
        <v>35061000</v>
      </c>
      <c r="C73" s="16">
        <f>'Revenue by FY'!C38</f>
        <v>36852161.046137571</v>
      </c>
      <c r="D73" s="16">
        <f t="shared" si="16"/>
        <v>-1791161.0461375713</v>
      </c>
      <c r="E73" s="10">
        <f t="shared" si="17"/>
        <v>-5.1086992559755039E-2</v>
      </c>
    </row>
    <row r="74" spans="1:5" ht="16" customHeight="1" x14ac:dyDescent="0.2">
      <c r="A74" s="23" t="s">
        <v>21</v>
      </c>
      <c r="B74" s="16">
        <f>'Revenue by FY'!B51</f>
        <v>35780000</v>
      </c>
      <c r="C74" s="16">
        <f>'Revenue by FY'!C51</f>
        <v>38666608.057103753</v>
      </c>
      <c r="D74" s="16">
        <f t="shared" si="16"/>
        <v>-2886608.0571037531</v>
      </c>
      <c r="E74" s="10">
        <f t="shared" si="17"/>
        <v>-8.0676580690434693E-2</v>
      </c>
    </row>
    <row r="75" spans="1:5" ht="16" customHeight="1" x14ac:dyDescent="0.2">
      <c r="A75" s="23" t="s">
        <v>22</v>
      </c>
      <c r="B75" s="16">
        <f>'Revenue by FY'!B64</f>
        <v>36510000</v>
      </c>
      <c r="C75" s="16">
        <f>'Revenue by FY'!C64</f>
        <v>40569773.266295008</v>
      </c>
      <c r="D75" s="16">
        <f t="shared" si="16"/>
        <v>-4059773.2662950084</v>
      </c>
      <c r="E75" s="10">
        <f t="shared" si="17"/>
        <v>-0.11119620011763923</v>
      </c>
    </row>
    <row r="76" spans="1:5" ht="16" customHeight="1" x14ac:dyDescent="0.2">
      <c r="A76" s="7" t="s">
        <v>18</v>
      </c>
      <c r="B76" s="17">
        <f>SUM(B71:B75)</f>
        <v>175051000</v>
      </c>
      <c r="C76" s="17">
        <f>SUM(C71:C75)</f>
        <v>184502108.5993627</v>
      </c>
      <c r="D76" s="17">
        <f t="shared" si="16"/>
        <v>-9451108.5993627012</v>
      </c>
      <c r="E76" s="11">
        <f t="shared" si="17"/>
        <v>-5.3990600449941452E-2</v>
      </c>
    </row>
    <row r="77" spans="1:5" ht="16" customHeight="1" x14ac:dyDescent="0.2">
      <c r="A77" s="4"/>
      <c r="B77" s="15"/>
      <c r="C77" s="15"/>
      <c r="D77" s="15"/>
      <c r="E77" s="9"/>
    </row>
    <row r="78" spans="1:5" ht="16" customHeight="1" x14ac:dyDescent="0.2">
      <c r="A78" s="19" t="s">
        <v>31</v>
      </c>
      <c r="B78" s="14" t="s">
        <v>5</v>
      </c>
      <c r="C78" s="14" t="s">
        <v>6</v>
      </c>
      <c r="D78" s="14" t="s">
        <v>7</v>
      </c>
      <c r="E78" s="8" t="s">
        <v>8</v>
      </c>
    </row>
    <row r="79" spans="1:5" ht="16" customHeight="1" x14ac:dyDescent="0.2">
      <c r="A79" s="23" t="s">
        <v>4</v>
      </c>
      <c r="B79" s="16">
        <f>'Revenue by FY'!B17</f>
        <v>3428930596</v>
      </c>
      <c r="C79" s="16">
        <f>'Revenue by FY'!C17</f>
        <v>3383200185.554029</v>
      </c>
      <c r="D79" s="16">
        <f>'Revenue by FY'!D17</f>
        <v>45730410.445971012</v>
      </c>
      <c r="E79" s="10">
        <f>'Revenue by FY'!E17</f>
        <v>1.3336639271531937E-2</v>
      </c>
    </row>
    <row r="80" spans="1:5" ht="16" customHeight="1" x14ac:dyDescent="0.2">
      <c r="A80" s="23" t="s">
        <v>19</v>
      </c>
      <c r="B80" s="16">
        <f>'Revenue by FY'!B30</f>
        <v>3561430274</v>
      </c>
      <c r="C80" s="16">
        <f>'Revenue by FY'!C30</f>
        <v>3487278714.9905043</v>
      </c>
      <c r="D80" s="16">
        <f>'Revenue by FY'!D30</f>
        <v>74151559.009495735</v>
      </c>
      <c r="E80" s="10">
        <f>'Revenue by FY'!E30</f>
        <v>2.0820724625955637E-2</v>
      </c>
    </row>
    <row r="81" spans="1:5" ht="16" customHeight="1" x14ac:dyDescent="0.2">
      <c r="A81" s="23" t="s">
        <v>20</v>
      </c>
      <c r="B81" s="16">
        <f>'Revenue by FY'!B43</f>
        <v>3660753247</v>
      </c>
      <c r="C81" s="16">
        <f>'Revenue by FY'!C43</f>
        <v>3655121452.2822013</v>
      </c>
      <c r="D81" s="16">
        <f>'Revenue by FY'!D43</f>
        <v>5631794.7177987099</v>
      </c>
      <c r="E81" s="10">
        <f>'Revenue by FY'!E43</f>
        <v>1.5384251103004512E-3</v>
      </c>
    </row>
    <row r="82" spans="1:5" ht="16" customHeight="1" x14ac:dyDescent="0.2">
      <c r="A82" s="23" t="s">
        <v>21</v>
      </c>
      <c r="B82" s="16">
        <f>'Revenue by FY'!B56</f>
        <v>3817038791</v>
      </c>
      <c r="C82" s="16">
        <f>'Revenue by FY'!C56</f>
        <v>3848228730.5445995</v>
      </c>
      <c r="D82" s="16">
        <f>'Revenue by FY'!D56</f>
        <v>-31189939.544599533</v>
      </c>
      <c r="E82" s="10">
        <f>'Revenue by FY'!E56</f>
        <v>-8.1712398674440231E-3</v>
      </c>
    </row>
    <row r="83" spans="1:5" ht="16" customHeight="1" x14ac:dyDescent="0.2">
      <c r="A83" s="23" t="s">
        <v>22</v>
      </c>
      <c r="B83" s="16">
        <f>'Revenue by FY'!B69</f>
        <v>3942674245</v>
      </c>
      <c r="C83" s="16">
        <f>'Revenue by FY'!C69</f>
        <v>4007723048.1640663</v>
      </c>
      <c r="D83" s="16">
        <f>'Revenue by FY'!D69</f>
        <v>-65048803.164066315</v>
      </c>
      <c r="E83" s="10">
        <f>'Revenue by FY'!E69</f>
        <v>-1.6498650185609316E-2</v>
      </c>
    </row>
    <row r="84" spans="1:5" ht="16" customHeight="1" x14ac:dyDescent="0.2">
      <c r="A84" s="20" t="s">
        <v>24</v>
      </c>
      <c r="B84" s="21">
        <f>SUM(B79:B83)</f>
        <v>18410827153</v>
      </c>
      <c r="C84" s="21">
        <f>SUM(C79:C83)</f>
        <v>18381552131.5354</v>
      </c>
      <c r="D84" s="21">
        <f>B84-C84</f>
        <v>29275021.464599609</v>
      </c>
      <c r="E84" s="22">
        <f>D84/B84</f>
        <v>1.5900981102757957E-3</v>
      </c>
    </row>
  </sheetData>
  <mergeCells count="4">
    <mergeCell ref="A2:E2"/>
    <mergeCell ref="A1:E1"/>
    <mergeCell ref="A4:E4"/>
    <mergeCell ref="A3:E3"/>
  </mergeCells>
  <pageMargins left="1.8" right="0.7" top="0.75" bottom="0.75" header="0.3" footer="0.3"/>
  <pageSetup scale="5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6" tint="0.59999389629810485"/>
    <pageSetUpPr fitToPage="1"/>
  </sheetPr>
  <dimension ref="B1:I62"/>
  <sheetViews>
    <sheetView topLeftCell="A17" workbookViewId="0">
      <selection activeCell="D37" sqref="D37:D41"/>
    </sheetView>
  </sheetViews>
  <sheetFormatPr baseColWidth="10" defaultRowHeight="15" x14ac:dyDescent="0.2"/>
  <cols>
    <col min="1" max="1" width="23.5" customWidth="1"/>
    <col min="2" max="2" width="12.1640625" style="24" customWidth="1"/>
    <col min="3" max="7" width="10.83203125" customWidth="1"/>
  </cols>
  <sheetData>
    <row r="1" spans="2:6" ht="19" customHeight="1" x14ac:dyDescent="0.2">
      <c r="B1" s="125" t="s">
        <v>0</v>
      </c>
      <c r="C1" s="126"/>
      <c r="D1" s="126"/>
      <c r="E1" s="126"/>
      <c r="F1" s="126"/>
    </row>
    <row r="2" spans="2:6" ht="19" customHeight="1" x14ac:dyDescent="0.2">
      <c r="B2" s="125" t="s">
        <v>1</v>
      </c>
      <c r="C2" s="126"/>
      <c r="D2" s="126"/>
      <c r="E2" s="126"/>
      <c r="F2" s="126"/>
    </row>
    <row r="3" spans="2:6" ht="19" customHeight="1" x14ac:dyDescent="0.2">
      <c r="B3" s="125" t="s">
        <v>32</v>
      </c>
      <c r="C3" s="126"/>
      <c r="D3" s="126"/>
      <c r="E3" s="126"/>
      <c r="F3" s="126"/>
    </row>
    <row r="4" spans="2:6" ht="16" customHeight="1" thickBot="1" x14ac:dyDescent="0.25">
      <c r="C4" s="25"/>
    </row>
    <row r="5" spans="2:6" ht="16" customHeight="1" x14ac:dyDescent="0.2">
      <c r="B5" s="26"/>
      <c r="C5" s="127" t="s">
        <v>33</v>
      </c>
      <c r="D5" s="128"/>
      <c r="E5" s="127" t="s">
        <v>34</v>
      </c>
      <c r="F5" s="128"/>
    </row>
    <row r="6" spans="2:6" ht="39" customHeight="1" thickBot="1" x14ac:dyDescent="0.25">
      <c r="B6" s="26"/>
      <c r="C6" s="81" t="s">
        <v>5</v>
      </c>
      <c r="D6" s="82" t="s">
        <v>6</v>
      </c>
      <c r="E6" s="81" t="s">
        <v>5</v>
      </c>
      <c r="F6" s="82" t="s">
        <v>6</v>
      </c>
    </row>
    <row r="7" spans="2:6" ht="16" customHeight="1" x14ac:dyDescent="0.2">
      <c r="B7" s="123" t="s">
        <v>17</v>
      </c>
      <c r="C7" s="27"/>
      <c r="D7" s="28"/>
      <c r="E7" s="27"/>
      <c r="F7" s="29"/>
    </row>
    <row r="8" spans="2:6" ht="16" customHeight="1" x14ac:dyDescent="0.2">
      <c r="B8" s="124"/>
      <c r="C8" s="30"/>
      <c r="D8" s="31"/>
      <c r="E8" s="30"/>
      <c r="F8" s="32"/>
    </row>
    <row r="9" spans="2:6" ht="16" customHeight="1" x14ac:dyDescent="0.2">
      <c r="B9" s="70" t="s">
        <v>4</v>
      </c>
      <c r="C9" s="34">
        <f>'Revenue Data'!B3/'Revenue Data'!B2-1</f>
        <v>2.4417445750961386E-2</v>
      </c>
      <c r="D9" s="35">
        <f>'Revenue Data'!C3/'Revenue Data'!C2-1</f>
        <v>1.8916708954168415E-2</v>
      </c>
      <c r="E9" s="34"/>
      <c r="F9" s="36">
        <f>'Tax Base Data'!B3/'Tax Base Data'!B2-1</f>
        <v>2.906974138592533E-2</v>
      </c>
    </row>
    <row r="10" spans="2:6" ht="16" customHeight="1" x14ac:dyDescent="0.2">
      <c r="B10" s="33" t="s">
        <v>19</v>
      </c>
      <c r="C10" s="34">
        <f>'Revenue Data'!B4/'Revenue Data'!B3-1</f>
        <v>4.7500036895216535E-2</v>
      </c>
      <c r="D10" s="35">
        <f>'Revenue Data'!C4/'Revenue Data'!C3-1</f>
        <v>3.9380339158775035E-2</v>
      </c>
      <c r="E10" s="34"/>
      <c r="F10" s="36">
        <f>'Tax Base Data'!B4/'Tax Base Data'!B3-1</f>
        <v>3.9380339158775257E-2</v>
      </c>
    </row>
    <row r="11" spans="2:6" ht="16" customHeight="1" x14ac:dyDescent="0.2">
      <c r="B11" s="33" t="s">
        <v>20</v>
      </c>
      <c r="C11" s="34">
        <f>'Revenue Data'!B5/'Revenue Data'!B4-1</f>
        <v>4.5499989433351207E-2</v>
      </c>
      <c r="D11" s="35">
        <f>'Revenue Data'!C5/'Revenue Data'!C4-1</f>
        <v>4.3160601084329953E-2</v>
      </c>
      <c r="E11" s="34"/>
      <c r="F11" s="36">
        <f>'Tax Base Data'!B5/'Tax Base Data'!B4-1</f>
        <v>4.3160601084330397E-2</v>
      </c>
    </row>
    <row r="12" spans="2:6" ht="16" customHeight="1" x14ac:dyDescent="0.2">
      <c r="B12" s="33" t="s">
        <v>21</v>
      </c>
      <c r="C12" s="34">
        <f>'Revenue Data'!B6/'Revenue Data'!B5-1</f>
        <v>4.0600270758309964E-2</v>
      </c>
      <c r="D12" s="35">
        <f>'Revenue Data'!C6/'Revenue Data'!C5-1</f>
        <v>4.2650945996173695E-2</v>
      </c>
      <c r="E12" s="34"/>
      <c r="F12" s="36">
        <f>'Tax Base Data'!B6/'Tax Base Data'!B5-1</f>
        <v>4.2650945996173473E-2</v>
      </c>
    </row>
    <row r="13" spans="2:6" ht="16" customHeight="1" thickBot="1" x14ac:dyDescent="0.25">
      <c r="B13" s="33" t="s">
        <v>22</v>
      </c>
      <c r="C13" s="34">
        <f>'Revenue Data'!B7/'Revenue Data'!B6-1</f>
        <v>3.8800037853695457E-2</v>
      </c>
      <c r="D13" s="35">
        <f>'Revenue Data'!C7/'Revenue Data'!C6-1</f>
        <v>4.2069757208250458E-2</v>
      </c>
      <c r="E13" s="37"/>
      <c r="F13" s="36">
        <f>'Tax Base Data'!B7/'Tax Base Data'!B6-1</f>
        <v>4.206975720825068E-2</v>
      </c>
    </row>
    <row r="14" spans="2:6" ht="16" customHeight="1" x14ac:dyDescent="0.2">
      <c r="B14" s="123" t="s">
        <v>9</v>
      </c>
      <c r="C14" s="40"/>
      <c r="D14" s="41"/>
      <c r="E14" s="40"/>
      <c r="F14" s="42"/>
    </row>
    <row r="15" spans="2:6" ht="16" customHeight="1" x14ac:dyDescent="0.2">
      <c r="B15" s="124"/>
      <c r="C15" s="43"/>
      <c r="D15" s="44"/>
      <c r="E15" s="43"/>
      <c r="F15" s="45"/>
    </row>
    <row r="16" spans="2:6" ht="16" customHeight="1" x14ac:dyDescent="0.2">
      <c r="B16" s="64" t="s">
        <v>4</v>
      </c>
      <c r="C16" s="46">
        <f>'Revenue Data'!B15/'Revenue Data'!B14-1</f>
        <v>-3.0466707395107373E-2</v>
      </c>
      <c r="D16" s="47">
        <f>'Revenue Data'!C15/'Revenue Data'!C14-1</f>
        <v>-1.2910827503228584E-2</v>
      </c>
      <c r="E16" s="46"/>
      <c r="F16" s="48">
        <f>'Tax Base Data'!D3/'Tax Base Data'!D2-1</f>
        <v>3.7327222813145378E-2</v>
      </c>
    </row>
    <row r="17" spans="2:9" ht="16" customHeight="1" x14ac:dyDescent="0.2">
      <c r="B17" s="64" t="s">
        <v>19</v>
      </c>
      <c r="C17" s="46">
        <f>'Revenue Data'!B16/'Revenue Data'!B15-1</f>
        <v>2.3549033983416567E-2</v>
      </c>
      <c r="D17" s="47">
        <f>'Revenue Data'!C16/'Revenue Data'!C15-1</f>
        <v>1.8439109658204389E-2</v>
      </c>
      <c r="E17" s="34"/>
      <c r="F17" s="48">
        <f>'Tax Base Data'!D4/'Tax Base Data'!D3-1</f>
        <v>1.846928119328739E-2</v>
      </c>
      <c r="I17" t="s">
        <v>35</v>
      </c>
    </row>
    <row r="18" spans="2:9" ht="16" customHeight="1" x14ac:dyDescent="0.2">
      <c r="B18" s="64" t="s">
        <v>20</v>
      </c>
      <c r="C18" s="46">
        <f>'Revenue Data'!B17/'Revenue Data'!B16-1</f>
        <v>-2.3401120382797402E-2</v>
      </c>
      <c r="D18" s="47">
        <f>'Revenue Data'!C17/'Revenue Data'!C16-1</f>
        <v>2.6551074357603843E-2</v>
      </c>
      <c r="E18" s="34"/>
      <c r="F18" s="48">
        <f>'Tax Base Data'!D5/'Tax Base Data'!D4-1</f>
        <v>3.2953618492942205E-2</v>
      </c>
    </row>
    <row r="19" spans="2:9" ht="16" customHeight="1" x14ac:dyDescent="0.2">
      <c r="B19" s="64" t="s">
        <v>21</v>
      </c>
      <c r="C19" s="46">
        <f>'Revenue Data'!B18/'Revenue Data'!B17-1</f>
        <v>6.8400556286681846E-2</v>
      </c>
      <c r="D19" s="47">
        <f>'Revenue Data'!C18/'Revenue Data'!C17-1</f>
        <v>2.2840838488370485E-2</v>
      </c>
      <c r="E19" s="34"/>
      <c r="F19" s="48">
        <f>'Tax Base Data'!D6/'Tax Base Data'!D5-1</f>
        <v>2.4462259584776547E-2</v>
      </c>
    </row>
    <row r="20" spans="2:9" ht="16" customHeight="1" thickBot="1" x14ac:dyDescent="0.25">
      <c r="B20" s="64" t="s">
        <v>22</v>
      </c>
      <c r="C20" s="46">
        <f>'Revenue Data'!B19/'Revenue Data'!B18-1</f>
        <v>2.0400459153641748E-2</v>
      </c>
      <c r="D20" s="47">
        <f>'Revenue Data'!C19/'Revenue Data'!C18-1</f>
        <v>2.1073889198394147E-2</v>
      </c>
      <c r="E20" s="37"/>
      <c r="F20" s="48">
        <f>'Tax Base Data'!D7/'Tax Base Data'!D6-1</f>
        <v>2.195432567025124E-2</v>
      </c>
    </row>
    <row r="21" spans="2:9" ht="16" customHeight="1" x14ac:dyDescent="0.2">
      <c r="B21" s="123" t="s">
        <v>16</v>
      </c>
      <c r="C21" s="40"/>
      <c r="D21" s="41"/>
      <c r="E21" s="40"/>
      <c r="F21" s="42"/>
    </row>
    <row r="22" spans="2:9" ht="16" customHeight="1" x14ac:dyDescent="0.2">
      <c r="B22" s="124"/>
      <c r="C22" s="43"/>
      <c r="D22" s="44"/>
      <c r="E22" s="43"/>
      <c r="F22" s="45"/>
    </row>
    <row r="23" spans="2:9" ht="16" customHeight="1" x14ac:dyDescent="0.2">
      <c r="B23" s="64" t="s">
        <v>4</v>
      </c>
      <c r="C23" s="34">
        <f>'Revenue Data'!B9/'Revenue Data'!B8-1</f>
        <v>3.9499999686127607E-2</v>
      </c>
      <c r="D23" s="35">
        <f>'Revenue Data'!C9/'Revenue Data'!C8-1</f>
        <v>6.1637520301887072E-2</v>
      </c>
      <c r="E23" s="34"/>
      <c r="F23" s="36">
        <f>'Tax Base Data'!C3/'Tax Base Data'!C2-1</f>
        <v>6.1637520301887294E-2</v>
      </c>
    </row>
    <row r="24" spans="2:9" ht="16" customHeight="1" x14ac:dyDescent="0.2">
      <c r="B24" s="64" t="s">
        <v>19</v>
      </c>
      <c r="C24" s="34">
        <f>'Revenue Data'!B10/'Revenue Data'!B9-1</f>
        <v>4.1900000998704723E-2</v>
      </c>
      <c r="D24" s="35">
        <f>'Revenue Data'!C10/'Revenue Data'!C9-1</f>
        <v>3.4447705882080681E-2</v>
      </c>
      <c r="E24" s="34"/>
      <c r="F24" s="36">
        <f>'Tax Base Data'!C4/'Tax Base Data'!C3-1</f>
        <v>3.4447705882080681E-2</v>
      </c>
    </row>
    <row r="25" spans="2:9" ht="16" customHeight="1" x14ac:dyDescent="0.2">
      <c r="B25" s="64" t="s">
        <v>20</v>
      </c>
      <c r="C25" s="34">
        <f>'Revenue Data'!B11/'Revenue Data'!B10-1</f>
        <v>3.7900000034521764E-2</v>
      </c>
      <c r="D25" s="35">
        <f>'Revenue Data'!C11/'Revenue Data'!C10-1</f>
        <v>2.5900533771088252E-2</v>
      </c>
      <c r="E25" s="34"/>
      <c r="F25" s="36">
        <f>'Tax Base Data'!C5/'Tax Base Data'!C4-1</f>
        <v>2.590053377108803E-2</v>
      </c>
    </row>
    <row r="26" spans="2:9" ht="16" customHeight="1" x14ac:dyDescent="0.2">
      <c r="B26" s="64" t="s">
        <v>21</v>
      </c>
      <c r="C26" s="34">
        <f>'Revenue Data'!B12/'Revenue Data'!B11-1</f>
        <v>3.5499999420087969E-2</v>
      </c>
      <c r="D26" s="35">
        <f>'Revenue Data'!C12/'Revenue Data'!C11-1</f>
        <v>2.8270730502924168E-2</v>
      </c>
      <c r="E26" s="34"/>
      <c r="F26" s="36">
        <f>'Tax Base Data'!C6/'Tax Base Data'!C5-1</f>
        <v>2.8270730502924168E-2</v>
      </c>
    </row>
    <row r="27" spans="2:9" ht="16" customHeight="1" thickBot="1" x14ac:dyDescent="0.25">
      <c r="B27" s="64" t="s">
        <v>22</v>
      </c>
      <c r="C27" s="34">
        <f>'Revenue Data'!B13/'Revenue Data'!B12-1</f>
        <v>3.4614405271194082E-2</v>
      </c>
      <c r="D27" s="38">
        <f>'Revenue Data'!C13/'Revenue Data'!C12-1</f>
        <v>2.5771318821993017E-2</v>
      </c>
      <c r="E27" s="37"/>
      <c r="F27" s="36">
        <f>'Tax Base Data'!C7/'Tax Base Data'!C6-1</f>
        <v>2.5771318821993239E-2</v>
      </c>
    </row>
    <row r="28" spans="2:9" ht="16" customHeight="1" x14ac:dyDescent="0.2">
      <c r="B28" s="129" t="s">
        <v>15</v>
      </c>
      <c r="C28" s="40"/>
      <c r="D28" s="41"/>
      <c r="E28" s="40"/>
      <c r="F28" s="42"/>
    </row>
    <row r="29" spans="2:9" ht="21" customHeight="1" x14ac:dyDescent="0.2">
      <c r="B29" s="124"/>
      <c r="C29" s="43"/>
      <c r="D29" s="44"/>
      <c r="E29" s="43"/>
      <c r="F29" s="45"/>
    </row>
    <row r="30" spans="2:9" ht="16" customHeight="1" x14ac:dyDescent="0.2">
      <c r="B30" s="64" t="s">
        <v>4</v>
      </c>
      <c r="C30" s="34">
        <f>'Revenue Data'!B21/'Revenue Data'!B20-1</f>
        <v>-8.2617421463767604E-3</v>
      </c>
      <c r="D30" s="35">
        <f>'Revenue Data'!C21/'Revenue Data'!C20-1</f>
        <v>-0.14496255171642891</v>
      </c>
      <c r="E30" s="34"/>
      <c r="F30" s="36">
        <f>'Tax Base Data'!G3/'Tax Base Data'!G2-1</f>
        <v>-0.1449625517164288</v>
      </c>
    </row>
    <row r="31" spans="2:9" ht="16" customHeight="1" x14ac:dyDescent="0.2">
      <c r="B31" s="64" t="s">
        <v>19</v>
      </c>
      <c r="C31" s="34">
        <f>'Revenue Data'!B22/'Revenue Data'!B21-1</f>
        <v>2.0001028462705461E-2</v>
      </c>
      <c r="D31" s="35">
        <f>'Revenue Data'!C22/'Revenue Data'!C21-1</f>
        <v>-1.4511065475796281E-2</v>
      </c>
      <c r="E31" s="34"/>
      <c r="F31" s="36">
        <f>'Tax Base Data'!G4/'Tax Base Data'!G3-1</f>
        <v>-1.4511065475795837E-2</v>
      </c>
    </row>
    <row r="32" spans="2:9" ht="16" customHeight="1" x14ac:dyDescent="0.2">
      <c r="B32" s="64" t="s">
        <v>20</v>
      </c>
      <c r="C32" s="34">
        <f>'Revenue Data'!B23/'Revenue Data'!B22-1</f>
        <v>1.9999546266910917E-2</v>
      </c>
      <c r="D32" s="35">
        <f>'Revenue Data'!C23/'Revenue Data'!C22-1</f>
        <v>0.1713178973426992</v>
      </c>
      <c r="E32" s="34"/>
      <c r="F32" s="36">
        <f>'Tax Base Data'!G5/'Tax Base Data'!G4-1</f>
        <v>0.17131789734269898</v>
      </c>
    </row>
    <row r="33" spans="2:6" ht="16" customHeight="1" x14ac:dyDescent="0.2">
      <c r="B33" s="64" t="s">
        <v>21</v>
      </c>
      <c r="C33" s="34">
        <f>'Revenue Data'!B24/'Revenue Data'!B23-1</f>
        <v>2.0000345983990808E-2</v>
      </c>
      <c r="D33" s="35">
        <f>'Revenue Data'!C24/'Revenue Data'!C23-1</f>
        <v>0.18781706698571199</v>
      </c>
      <c r="E33" s="34"/>
      <c r="F33" s="36">
        <f>'Tax Base Data'!G6/'Tax Base Data'!G5-1</f>
        <v>0.18781706698571132</v>
      </c>
    </row>
    <row r="34" spans="2:6" ht="16" customHeight="1" thickBot="1" x14ac:dyDescent="0.25">
      <c r="B34" s="64" t="s">
        <v>22</v>
      </c>
      <c r="C34" s="34">
        <f>'Revenue Data'!B25/'Revenue Data'!B24-1</f>
        <v>2.0100015506280045E-2</v>
      </c>
      <c r="D34" s="38">
        <f>'Revenue Data'!C25/'Revenue Data'!C24-1</f>
        <v>9.3789703805468916E-2</v>
      </c>
      <c r="E34" s="37"/>
      <c r="F34" s="36">
        <f>'Tax Base Data'!G7/'Tax Base Data'!G6-1</f>
        <v>9.3789703805469138E-2</v>
      </c>
    </row>
    <row r="35" spans="2:6" ht="16" customHeight="1" x14ac:dyDescent="0.2">
      <c r="B35" s="123" t="s">
        <v>12</v>
      </c>
      <c r="C35" s="40"/>
      <c r="D35" s="41"/>
      <c r="E35" s="40"/>
      <c r="F35" s="42"/>
    </row>
    <row r="36" spans="2:6" ht="16" customHeight="1" x14ac:dyDescent="0.2">
      <c r="B36" s="124"/>
      <c r="C36" s="43"/>
      <c r="D36" s="44"/>
      <c r="E36" s="43"/>
      <c r="F36" s="45"/>
    </row>
    <row r="37" spans="2:6" ht="16" customHeight="1" x14ac:dyDescent="0.2">
      <c r="B37" s="64" t="s">
        <v>4</v>
      </c>
      <c r="C37" s="34">
        <f>'Revenue Data'!B27/'Revenue Data'!B26-1</f>
        <v>3.010168423746773E-2</v>
      </c>
      <c r="D37" s="35">
        <f>'Revenue Data'!C27/'Revenue Data'!C26-1</f>
        <v>7.9693505726196934E-2</v>
      </c>
      <c r="E37" s="34"/>
      <c r="F37" s="36">
        <f>'Tax Base Data'!H3/'Tax Base Data'!H2-1</f>
        <v>7.9693505726196712E-2</v>
      </c>
    </row>
    <row r="38" spans="2:6" ht="16" customHeight="1" x14ac:dyDescent="0.2">
      <c r="B38" s="64" t="s">
        <v>19</v>
      </c>
      <c r="C38" s="34">
        <f>'Revenue Data'!B28/'Revenue Data'!B27-1</f>
        <v>3.7497491566886865E-2</v>
      </c>
      <c r="D38" s="35">
        <f>'Revenue Data'!C28/'Revenue Data'!C27-1</f>
        <v>3.1661830119716461E-2</v>
      </c>
      <c r="E38" s="34"/>
      <c r="F38" s="36">
        <f>'Tax Base Data'!H4/'Tax Base Data'!H3-1</f>
        <v>3.1661830119716683E-2</v>
      </c>
    </row>
    <row r="39" spans="2:6" ht="16" customHeight="1" x14ac:dyDescent="0.2">
      <c r="B39" s="64" t="s">
        <v>20</v>
      </c>
      <c r="C39" s="34">
        <f>'Revenue Data'!B29/'Revenue Data'!B28-1</f>
        <v>4.189884960072221E-2</v>
      </c>
      <c r="D39" s="35">
        <f>'Revenue Data'!C29/'Revenue Data'!C28-1</f>
        <v>3.3496214076325748E-2</v>
      </c>
      <c r="E39" s="34"/>
      <c r="F39" s="36">
        <f>'Tax Base Data'!H5/'Tax Base Data'!H4-1</f>
        <v>3.3496214076325304E-2</v>
      </c>
    </row>
    <row r="40" spans="2:6" ht="16" customHeight="1" x14ac:dyDescent="0.2">
      <c r="B40" s="64" t="s">
        <v>21</v>
      </c>
      <c r="C40" s="34">
        <f>'Revenue Data'!B30/'Revenue Data'!B29-1</f>
        <v>3.870226308345126E-2</v>
      </c>
      <c r="D40" s="35">
        <f>'Revenue Data'!C30/'Revenue Data'!C29-1</f>
        <v>3.6407516341591561E-2</v>
      </c>
      <c r="E40" s="34"/>
      <c r="F40" s="36">
        <f>'Tax Base Data'!H6/'Tax Base Data'!H5-1</f>
        <v>3.6407516341591561E-2</v>
      </c>
    </row>
    <row r="41" spans="2:6" ht="16" customHeight="1" thickBot="1" x14ac:dyDescent="0.25">
      <c r="B41" s="64" t="s">
        <v>22</v>
      </c>
      <c r="C41" s="34">
        <f>'Revenue Data'!B31/'Revenue Data'!B30-1</f>
        <v>3.8902789834720508E-2</v>
      </c>
      <c r="D41" s="38">
        <f>'Revenue Data'!C31/'Revenue Data'!C30-1</f>
        <v>3.5360402553617831E-2</v>
      </c>
      <c r="E41" s="37"/>
      <c r="F41" s="36">
        <f>'Tax Base Data'!H7/'Tax Base Data'!H6-1</f>
        <v>3.5360402553617609E-2</v>
      </c>
    </row>
    <row r="42" spans="2:6" ht="16" customHeight="1" x14ac:dyDescent="0.2">
      <c r="B42" s="123" t="s">
        <v>11</v>
      </c>
      <c r="C42" s="40"/>
      <c r="D42" s="41"/>
      <c r="E42" s="40"/>
      <c r="F42" s="42"/>
    </row>
    <row r="43" spans="2:6" ht="16" customHeight="1" x14ac:dyDescent="0.2">
      <c r="B43" s="124"/>
      <c r="C43" s="43"/>
      <c r="D43" s="44"/>
      <c r="E43" s="43"/>
      <c r="F43" s="45"/>
    </row>
    <row r="44" spans="2:6" ht="16" customHeight="1" x14ac:dyDescent="0.2">
      <c r="B44" s="64" t="s">
        <v>4</v>
      </c>
      <c r="C44" s="34" t="e">
        <f>'Revenue Data'!B45/'Revenue Data'!B44-1</f>
        <v>#DIV/0!</v>
      </c>
      <c r="D44" s="35" t="e">
        <f>'Revenue Data'!C45/'Revenue Data'!C44-1</f>
        <v>#DIV/0!</v>
      </c>
      <c r="E44" s="34" t="e">
        <f t="shared" ref="E44:F48" si="0">C44</f>
        <v>#DIV/0!</v>
      </c>
      <c r="F44" s="36" t="e">
        <f t="shared" si="0"/>
        <v>#DIV/0!</v>
      </c>
    </row>
    <row r="45" spans="2:6" ht="16" customHeight="1" x14ac:dyDescent="0.2">
      <c r="B45" s="64" t="s">
        <v>19</v>
      </c>
      <c r="C45" s="34" t="e">
        <f>'Revenue Data'!B46/'Revenue Data'!B45-1</f>
        <v>#DIV/0!</v>
      </c>
      <c r="D45" s="35" t="e">
        <f>'Revenue Data'!C46/'Revenue Data'!C45-1</f>
        <v>#DIV/0!</v>
      </c>
      <c r="E45" s="34" t="e">
        <f t="shared" si="0"/>
        <v>#DIV/0!</v>
      </c>
      <c r="F45" s="36" t="e">
        <f t="shared" si="0"/>
        <v>#DIV/0!</v>
      </c>
    </row>
    <row r="46" spans="2:6" ht="16" customHeight="1" x14ac:dyDescent="0.2">
      <c r="B46" s="64" t="s">
        <v>20</v>
      </c>
      <c r="C46" s="34" t="e">
        <f>'Revenue Data'!B47/'Revenue Data'!B46-1</f>
        <v>#DIV/0!</v>
      </c>
      <c r="D46" s="35" t="e">
        <f>'Revenue Data'!C47/'Revenue Data'!C46-1</f>
        <v>#DIV/0!</v>
      </c>
      <c r="E46" s="34" t="e">
        <f t="shared" si="0"/>
        <v>#DIV/0!</v>
      </c>
      <c r="F46" s="36" t="e">
        <f t="shared" si="0"/>
        <v>#DIV/0!</v>
      </c>
    </row>
    <row r="47" spans="2:6" ht="16" customHeight="1" x14ac:dyDescent="0.2">
      <c r="B47" s="64" t="s">
        <v>21</v>
      </c>
      <c r="C47" s="34" t="e">
        <f>'Revenue Data'!B48/'Revenue Data'!B47-1</f>
        <v>#DIV/0!</v>
      </c>
      <c r="D47" s="35" t="e">
        <f>'Revenue Data'!C48/'Revenue Data'!C47-1</f>
        <v>#DIV/0!</v>
      </c>
      <c r="E47" s="34" t="e">
        <f t="shared" si="0"/>
        <v>#DIV/0!</v>
      </c>
      <c r="F47" s="36" t="e">
        <f t="shared" si="0"/>
        <v>#DIV/0!</v>
      </c>
    </row>
    <row r="48" spans="2:6" ht="16" customHeight="1" thickBot="1" x14ac:dyDescent="0.25">
      <c r="B48" s="64" t="s">
        <v>22</v>
      </c>
      <c r="C48" s="34" t="e">
        <f>'Revenue Data'!B49/'Revenue Data'!B48-1</f>
        <v>#DIV/0!</v>
      </c>
      <c r="D48" s="38" t="e">
        <f>'Revenue Data'!C49/'Revenue Data'!C48-1</f>
        <v>#DIV/0!</v>
      </c>
      <c r="E48" s="34" t="e">
        <f t="shared" si="0"/>
        <v>#DIV/0!</v>
      </c>
      <c r="F48" s="36" t="e">
        <f t="shared" si="0"/>
        <v>#DIV/0!</v>
      </c>
    </row>
    <row r="49" spans="2:6" ht="16" customHeight="1" x14ac:dyDescent="0.2">
      <c r="B49" s="123" t="s">
        <v>10</v>
      </c>
      <c r="C49" s="40"/>
      <c r="D49" s="41"/>
      <c r="E49" s="40"/>
      <c r="F49" s="42"/>
    </row>
    <row r="50" spans="2:6" ht="16" customHeight="1" x14ac:dyDescent="0.2">
      <c r="B50" s="124"/>
      <c r="C50" s="43"/>
      <c r="D50" s="44"/>
      <c r="E50" s="43"/>
      <c r="F50" s="45"/>
    </row>
    <row r="51" spans="2:6" ht="16" customHeight="1" x14ac:dyDescent="0.2">
      <c r="B51" s="76" t="s">
        <v>4</v>
      </c>
      <c r="C51" s="34">
        <f>'Revenue Data'!B39/'Revenue Data'!B38-1</f>
        <v>3.4980077733505865E-2</v>
      </c>
      <c r="D51" s="35">
        <f>'Revenue Data'!C39/'Revenue Data'!C38-1</f>
        <v>-0.18122494639427289</v>
      </c>
      <c r="E51" s="34"/>
      <c r="F51" s="36">
        <f>'Tax Base Data'!J3/'Tax Base Data'!J2-1</f>
        <v>-0.17489779997743127</v>
      </c>
    </row>
    <row r="52" spans="2:6" ht="16" customHeight="1" x14ac:dyDescent="0.2">
      <c r="B52" s="76" t="s">
        <v>19</v>
      </c>
      <c r="C52" s="34">
        <f>'Revenue Data'!B40/'Revenue Data'!B39-1</f>
        <v>5.930562116202176E-2</v>
      </c>
      <c r="D52" s="35">
        <f>'Revenue Data'!C40/'Revenue Data'!C39-1</f>
        <v>0.20980509439219674</v>
      </c>
      <c r="E52" s="34"/>
      <c r="F52" s="36">
        <f>'Tax Base Data'!J4/'Tax Base Data'!J3-1</f>
        <v>0.2098050943921963</v>
      </c>
    </row>
    <row r="53" spans="2:6" ht="16" customHeight="1" x14ac:dyDescent="0.2">
      <c r="B53" s="76" t="s">
        <v>20</v>
      </c>
      <c r="C53" s="34">
        <f>'Revenue Data'!B41/'Revenue Data'!B40-1</f>
        <v>2.7691690263316415E-2</v>
      </c>
      <c r="D53" s="35">
        <f>'Revenue Data'!C41/'Revenue Data'!C40-1</f>
        <v>-7.5643913072557245E-2</v>
      </c>
      <c r="E53" s="34"/>
      <c r="F53" s="36">
        <f>'Tax Base Data'!J5/'Tax Base Data'!J4-1</f>
        <v>-7.5643913072556912E-2</v>
      </c>
    </row>
    <row r="54" spans="2:6" ht="16" customHeight="1" x14ac:dyDescent="0.2">
      <c r="B54" s="76" t="s">
        <v>21</v>
      </c>
      <c r="C54" s="34">
        <f>'Revenue Data'!B42/'Revenue Data'!B41-1</f>
        <v>5.4997505044149797E-2</v>
      </c>
      <c r="D54" s="35">
        <f>'Revenue Data'!C42/'Revenue Data'!C41-1</f>
        <v>0.10421643285034077</v>
      </c>
      <c r="E54" s="34"/>
      <c r="F54" s="36">
        <f>'Tax Base Data'!J6/'Tax Base Data'!J5-1</f>
        <v>0.10421643285034032</v>
      </c>
    </row>
    <row r="55" spans="2:6" ht="16" customHeight="1" thickBot="1" x14ac:dyDescent="0.25">
      <c r="B55" s="77" t="s">
        <v>22</v>
      </c>
      <c r="C55" s="37">
        <f>'Revenue Data'!B43/'Revenue Data'!B42-1</f>
        <v>6.0705766225219948E-2</v>
      </c>
      <c r="D55" s="38">
        <f>'Revenue Data'!C43/'Revenue Data'!C42-1</f>
        <v>-1.9732036702707179E-2</v>
      </c>
      <c r="E55" s="37"/>
      <c r="F55" s="39">
        <f>'Tax Base Data'!J7/'Tax Base Data'!J6-1</f>
        <v>-1.9732036702707179E-2</v>
      </c>
    </row>
    <row r="56" spans="2:6" ht="16" customHeight="1" x14ac:dyDescent="0.2">
      <c r="B56" s="123" t="s">
        <v>13</v>
      </c>
      <c r="C56" s="40"/>
      <c r="D56" s="41"/>
      <c r="E56" s="40"/>
      <c r="F56" s="42"/>
    </row>
    <row r="57" spans="2:6" ht="16" customHeight="1" x14ac:dyDescent="0.2">
      <c r="B57" s="124"/>
      <c r="C57" s="43"/>
      <c r="D57" s="44"/>
      <c r="E57" s="43"/>
      <c r="F57" s="45"/>
    </row>
    <row r="58" spans="2:6" ht="16" customHeight="1" x14ac:dyDescent="0.2">
      <c r="B58" s="76" t="s">
        <v>4</v>
      </c>
      <c r="C58" s="34">
        <f>'Revenue Data'!B33/'Revenue Data'!B32-1</f>
        <v>3.3699520346588852E-2</v>
      </c>
      <c r="D58" s="35">
        <f>'Revenue Data'!C33/'Revenue Data'!C32-1</f>
        <v>3.0645182226668233E-2</v>
      </c>
      <c r="E58" s="34">
        <f t="shared" ref="E58:F62" si="1">C58</f>
        <v>3.3699520346588852E-2</v>
      </c>
      <c r="F58" s="114">
        <f t="shared" si="1"/>
        <v>3.0645182226668233E-2</v>
      </c>
    </row>
    <row r="59" spans="2:6" ht="16" customHeight="1" x14ac:dyDescent="0.2">
      <c r="B59" s="76" t="s">
        <v>19</v>
      </c>
      <c r="C59" s="34">
        <f>'Revenue Data'!B34/'Revenue Data'!B33-1</f>
        <v>2.670338881571066E-2</v>
      </c>
      <c r="D59" s="35">
        <f>'Revenue Data'!C34/'Revenue Data'!C33-1</f>
        <v>5.4134571771024209E-2</v>
      </c>
      <c r="E59" s="34">
        <f t="shared" si="1"/>
        <v>2.670338881571066E-2</v>
      </c>
      <c r="F59" s="36">
        <f t="shared" si="1"/>
        <v>5.4134571771024209E-2</v>
      </c>
    </row>
    <row r="60" spans="2:6" ht="16" customHeight="1" x14ac:dyDescent="0.2">
      <c r="B60" s="76" t="s">
        <v>20</v>
      </c>
      <c r="C60" s="34">
        <f>'Revenue Data'!B35/'Revenue Data'!B34-1</f>
        <v>2.2305808257522708E-2</v>
      </c>
      <c r="D60" s="35">
        <f>'Revenue Data'!C35/'Revenue Data'!C34-1</f>
        <v>4.9671887014870686E-2</v>
      </c>
      <c r="E60" s="34">
        <f t="shared" si="1"/>
        <v>2.2305808257522708E-2</v>
      </c>
      <c r="F60" s="36">
        <f t="shared" si="1"/>
        <v>4.9671887014870686E-2</v>
      </c>
    </row>
    <row r="61" spans="2:6" ht="16" customHeight="1" x14ac:dyDescent="0.2">
      <c r="B61" s="76" t="s">
        <v>21</v>
      </c>
      <c r="C61" s="34">
        <f>'Revenue Data'!B36/'Revenue Data'!B35-1</f>
        <v>2.0507116168962725E-2</v>
      </c>
      <c r="D61" s="35">
        <f>'Revenue Data'!C36/'Revenue Data'!C35-1</f>
        <v>4.9235837450470221E-2</v>
      </c>
      <c r="E61" s="34">
        <f t="shared" si="1"/>
        <v>2.0507116168962725E-2</v>
      </c>
      <c r="F61" s="36">
        <f t="shared" si="1"/>
        <v>4.9235837450470221E-2</v>
      </c>
    </row>
    <row r="62" spans="2:6" ht="17" customHeight="1" thickBot="1" x14ac:dyDescent="0.25">
      <c r="B62" s="77" t="s">
        <v>22</v>
      </c>
      <c r="C62" s="37">
        <f>'Revenue Data'!B37/'Revenue Data'!B36-1</f>
        <v>2.040245947456687E-2</v>
      </c>
      <c r="D62" s="38">
        <f>'Revenue Data'!C37/'Revenue Data'!C36-1</f>
        <v>4.9219864498603494E-2</v>
      </c>
      <c r="E62" s="37">
        <f t="shared" si="1"/>
        <v>2.040245947456687E-2</v>
      </c>
      <c r="F62" s="39">
        <f t="shared" si="1"/>
        <v>4.9219864498603494E-2</v>
      </c>
    </row>
  </sheetData>
  <mergeCells count="13">
    <mergeCell ref="B1:F1"/>
    <mergeCell ref="B28:B29"/>
    <mergeCell ref="B42:B43"/>
    <mergeCell ref="B21:B22"/>
    <mergeCell ref="B35:B36"/>
    <mergeCell ref="B49:B50"/>
    <mergeCell ref="B2:F2"/>
    <mergeCell ref="C5:D5"/>
    <mergeCell ref="B3:F3"/>
    <mergeCell ref="B56:B57"/>
    <mergeCell ref="B7:B8"/>
    <mergeCell ref="E5:F5"/>
    <mergeCell ref="B14:B15"/>
  </mergeCells>
  <pageMargins left="0.7" right="0.7" top="0.75" bottom="0.75" header="0.3" footer="0.3"/>
  <pageSetup scale="76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7" tint="0.59999389629810485"/>
  </sheetPr>
  <dimension ref="A1:F63"/>
  <sheetViews>
    <sheetView topLeftCell="A21" zoomScale="99" workbookViewId="0">
      <selection activeCell="I51" sqref="I51"/>
    </sheetView>
  </sheetViews>
  <sheetFormatPr baseColWidth="10" defaultRowHeight="15" x14ac:dyDescent="0.2"/>
  <cols>
    <col min="1" max="1" width="10.83203125" customWidth="1"/>
    <col min="2" max="2" width="20.33203125" style="24" customWidth="1"/>
    <col min="3" max="5" width="10.83203125" style="13" customWidth="1"/>
    <col min="6" max="14" width="10.83203125" customWidth="1"/>
  </cols>
  <sheetData>
    <row r="1" spans="1:6" ht="19" customHeight="1" x14ac:dyDescent="0.2">
      <c r="B1" s="125" t="s">
        <v>0</v>
      </c>
      <c r="C1" s="119"/>
      <c r="D1" s="119"/>
      <c r="E1" s="119"/>
      <c r="F1" s="126"/>
    </row>
    <row r="2" spans="1:6" ht="19" customHeight="1" x14ac:dyDescent="0.2">
      <c r="B2" s="125" t="s">
        <v>1</v>
      </c>
      <c r="C2" s="119"/>
      <c r="D2" s="119"/>
      <c r="E2" s="119"/>
      <c r="F2" s="126"/>
    </row>
    <row r="3" spans="1:6" ht="19" customHeight="1" x14ac:dyDescent="0.2">
      <c r="B3" s="125" t="s">
        <v>36</v>
      </c>
      <c r="C3" s="119"/>
      <c r="D3" s="119"/>
      <c r="E3" s="119"/>
      <c r="F3" s="126"/>
    </row>
    <row r="4" spans="1:6" ht="16" customHeight="1" thickBot="1" x14ac:dyDescent="0.25">
      <c r="D4" s="25"/>
    </row>
    <row r="5" spans="1:6" ht="16" customHeight="1" x14ac:dyDescent="0.2">
      <c r="B5" s="26"/>
      <c r="C5" s="133" t="s">
        <v>33</v>
      </c>
      <c r="D5" s="134"/>
      <c r="E5" s="135" t="s">
        <v>34</v>
      </c>
      <c r="F5" s="134"/>
    </row>
    <row r="6" spans="1:6" ht="37" customHeight="1" thickBot="1" x14ac:dyDescent="0.25">
      <c r="A6" s="83"/>
      <c r="B6" s="84"/>
      <c r="C6" s="87" t="s">
        <v>5</v>
      </c>
      <c r="D6" s="86" t="s">
        <v>6</v>
      </c>
      <c r="E6" s="85" t="s">
        <v>5</v>
      </c>
      <c r="F6" s="88" t="s">
        <v>6</v>
      </c>
    </row>
    <row r="7" spans="1:6" ht="16" customHeight="1" x14ac:dyDescent="0.2">
      <c r="B7" s="136" t="s">
        <v>4</v>
      </c>
      <c r="C7" s="89"/>
      <c r="D7" s="63"/>
      <c r="E7" s="62"/>
      <c r="F7" s="90"/>
    </row>
    <row r="8" spans="1:6" ht="16" customHeight="1" x14ac:dyDescent="0.2">
      <c r="B8" s="137"/>
      <c r="C8" s="91"/>
      <c r="D8" s="71"/>
      <c r="E8" s="61"/>
      <c r="F8" s="92"/>
    </row>
    <row r="9" spans="1:6" ht="16" customHeight="1" x14ac:dyDescent="0.2">
      <c r="B9" s="54" t="s">
        <v>9</v>
      </c>
      <c r="C9" s="93">
        <f>'Growth by Tax'!C16</f>
        <v>-3.0466707395107373E-2</v>
      </c>
      <c r="D9" s="72">
        <f>'Growth by Tax'!D16</f>
        <v>-1.2910827503228584E-2</v>
      </c>
      <c r="E9" s="60">
        <f>'Growth by Tax'!E16</f>
        <v>0</v>
      </c>
      <c r="F9" s="94">
        <f>'Growth by Tax'!F16</f>
        <v>3.7327222813145378E-2</v>
      </c>
    </row>
    <row r="10" spans="1:6" ht="16" customHeight="1" x14ac:dyDescent="0.2">
      <c r="B10" s="54" t="s">
        <v>10</v>
      </c>
      <c r="C10" s="93">
        <f>'Growth by Tax'!C51</f>
        <v>3.4980077733505865E-2</v>
      </c>
      <c r="D10" s="72">
        <f>'Growth by Tax'!D51</f>
        <v>-0.18122494639427289</v>
      </c>
      <c r="E10" s="60">
        <f>'Growth by Tax'!E51</f>
        <v>0</v>
      </c>
      <c r="F10" s="94">
        <f>'Growth by Tax'!F51</f>
        <v>-0.17489779997743127</v>
      </c>
    </row>
    <row r="11" spans="1:6" ht="16" customHeight="1" x14ac:dyDescent="0.2">
      <c r="B11" s="69" t="s">
        <v>11</v>
      </c>
      <c r="C11" s="93" t="e">
        <f>'Growth by Tax'!C44</f>
        <v>#DIV/0!</v>
      </c>
      <c r="D11" s="72" t="e">
        <f>'Growth by Tax'!D44</f>
        <v>#DIV/0!</v>
      </c>
      <c r="E11" s="60" t="e">
        <f>'Growth by Tax'!E44</f>
        <v>#DIV/0!</v>
      </c>
      <c r="F11" s="94" t="e">
        <f>'Growth by Tax'!F44</f>
        <v>#DIV/0!</v>
      </c>
    </row>
    <row r="12" spans="1:6" ht="16" customHeight="1" x14ac:dyDescent="0.2">
      <c r="B12" s="54" t="s">
        <v>12</v>
      </c>
      <c r="C12" s="93">
        <f>'Growth by Tax'!C37</f>
        <v>3.010168423746773E-2</v>
      </c>
      <c r="D12" s="72">
        <f>'Growth by Tax'!D37</f>
        <v>7.9693505726196934E-2</v>
      </c>
      <c r="E12" s="60">
        <f>'Growth by Tax'!E37</f>
        <v>0</v>
      </c>
      <c r="F12" s="94">
        <f>'Growth by Tax'!F37</f>
        <v>7.9693505726196712E-2</v>
      </c>
    </row>
    <row r="13" spans="1:6" ht="16" customHeight="1" x14ac:dyDescent="0.2">
      <c r="B13" s="115" t="s">
        <v>13</v>
      </c>
      <c r="C13" s="93">
        <f>'Growth by Tax'!C58</f>
        <v>3.3699520346588852E-2</v>
      </c>
      <c r="D13" s="72">
        <f>'Growth by Tax'!D58</f>
        <v>3.0645182226668233E-2</v>
      </c>
      <c r="E13" s="60">
        <f>'Growth by Tax'!E58</f>
        <v>3.3699520346588852E-2</v>
      </c>
      <c r="F13" s="94">
        <f>'Growth by Tax'!F58</f>
        <v>3.0645182226668233E-2</v>
      </c>
    </row>
    <row r="14" spans="1:6" ht="16" customHeight="1" x14ac:dyDescent="0.2">
      <c r="B14" s="54" t="s">
        <v>15</v>
      </c>
      <c r="C14" s="93">
        <f>'Growth by Tax'!C30</f>
        <v>-8.2617421463767604E-3</v>
      </c>
      <c r="D14" s="72">
        <f>'Growth by Tax'!D30</f>
        <v>-0.14496255171642891</v>
      </c>
      <c r="E14" s="60">
        <f>'Growth by Tax'!E30</f>
        <v>0</v>
      </c>
      <c r="F14" s="94">
        <f>'Growth by Tax'!F30</f>
        <v>-0.1449625517164288</v>
      </c>
    </row>
    <row r="15" spans="1:6" ht="16" customHeight="1" x14ac:dyDescent="0.2">
      <c r="B15" s="54" t="s">
        <v>16</v>
      </c>
      <c r="C15" s="93">
        <f>'Growth by Tax'!C23</f>
        <v>3.9499999686127607E-2</v>
      </c>
      <c r="D15" s="72">
        <f>'Growth by Tax'!D23</f>
        <v>6.1637520301887072E-2</v>
      </c>
      <c r="E15" s="60">
        <f>'Growth by Tax'!E23</f>
        <v>0</v>
      </c>
      <c r="F15" s="94">
        <f>'Growth by Tax'!F23</f>
        <v>6.1637520301887294E-2</v>
      </c>
    </row>
    <row r="16" spans="1:6" ht="16" customHeight="1" thickBot="1" x14ac:dyDescent="0.25">
      <c r="B16" s="52" t="s">
        <v>17</v>
      </c>
      <c r="C16" s="95">
        <f>'Growth by Tax'!C9</f>
        <v>2.4417445750961386E-2</v>
      </c>
      <c r="D16" s="59">
        <f>'Growth by Tax'!D9</f>
        <v>1.8916708954168415E-2</v>
      </c>
      <c r="E16" s="58">
        <f>'Growth by Tax'!E9</f>
        <v>0</v>
      </c>
      <c r="F16" s="96">
        <f>'Growth by Tax'!F9</f>
        <v>2.906974138592533E-2</v>
      </c>
    </row>
    <row r="17" spans="2:6" ht="16" customHeight="1" x14ac:dyDescent="0.2">
      <c r="B17" s="132" t="s">
        <v>19</v>
      </c>
      <c r="C17" s="97"/>
      <c r="D17" s="73"/>
      <c r="E17" s="56"/>
      <c r="F17" s="98"/>
    </row>
    <row r="18" spans="2:6" ht="16" customHeight="1" x14ac:dyDescent="0.2">
      <c r="B18" s="131"/>
      <c r="C18" s="97"/>
      <c r="D18" s="73"/>
      <c r="E18" s="55"/>
      <c r="F18" s="99"/>
    </row>
    <row r="19" spans="2:6" ht="16" customHeight="1" x14ac:dyDescent="0.2">
      <c r="B19" s="54" t="s">
        <v>9</v>
      </c>
      <c r="C19" s="93">
        <f>'Growth by Tax'!C17</f>
        <v>2.3549033983416567E-2</v>
      </c>
      <c r="D19" s="74">
        <f>'Growth by Tax'!D17</f>
        <v>1.8439109658204389E-2</v>
      </c>
      <c r="E19" s="53">
        <f>'Growth by Tax'!E17</f>
        <v>0</v>
      </c>
      <c r="F19" s="100">
        <f>'Growth by Tax'!F17</f>
        <v>1.846928119328739E-2</v>
      </c>
    </row>
    <row r="20" spans="2:6" ht="16" customHeight="1" x14ac:dyDescent="0.2">
      <c r="B20" s="54" t="s">
        <v>10</v>
      </c>
      <c r="C20" s="93">
        <f>'Growth by Tax'!C52</f>
        <v>5.930562116202176E-2</v>
      </c>
      <c r="D20" s="74">
        <f>'Growth by Tax'!D52</f>
        <v>0.20980509439219674</v>
      </c>
      <c r="E20" s="53">
        <f>'Growth by Tax'!E52</f>
        <v>0</v>
      </c>
      <c r="F20" s="100">
        <f>'Growth by Tax'!F52</f>
        <v>0.2098050943921963</v>
      </c>
    </row>
    <row r="21" spans="2:6" ht="16" customHeight="1" x14ac:dyDescent="0.2">
      <c r="B21" s="69" t="s">
        <v>11</v>
      </c>
      <c r="C21" s="93" t="e">
        <f>'Growth by Tax'!C45</f>
        <v>#DIV/0!</v>
      </c>
      <c r="D21" s="74" t="e">
        <f>'Growth by Tax'!D45</f>
        <v>#DIV/0!</v>
      </c>
      <c r="E21" s="60" t="e">
        <f>'Growth by Tax'!E45</f>
        <v>#DIV/0!</v>
      </c>
      <c r="F21" s="100" t="e">
        <f>'Growth by Tax'!F45</f>
        <v>#DIV/0!</v>
      </c>
    </row>
    <row r="22" spans="2:6" ht="16" customHeight="1" x14ac:dyDescent="0.2">
      <c r="B22" s="54" t="s">
        <v>12</v>
      </c>
      <c r="C22" s="93">
        <f>'Growth by Tax'!C38</f>
        <v>3.7497491566886865E-2</v>
      </c>
      <c r="D22" s="74">
        <f>'Growth by Tax'!D38</f>
        <v>3.1661830119716461E-2</v>
      </c>
      <c r="E22" s="53">
        <f>'Growth by Tax'!E38</f>
        <v>0</v>
      </c>
      <c r="F22" s="100">
        <f>'Growth by Tax'!F38</f>
        <v>3.1661830119716683E-2</v>
      </c>
    </row>
    <row r="23" spans="2:6" ht="16" customHeight="1" x14ac:dyDescent="0.2">
      <c r="B23" s="115" t="s">
        <v>13</v>
      </c>
      <c r="C23" s="93">
        <f>'Growth by Tax'!C59</f>
        <v>2.670338881571066E-2</v>
      </c>
      <c r="D23" s="74">
        <f>'Growth by Tax'!D59</f>
        <v>5.4134571771024209E-2</v>
      </c>
      <c r="E23" s="53">
        <f>'Growth by Tax'!E59</f>
        <v>2.670338881571066E-2</v>
      </c>
      <c r="F23" s="100">
        <f>'Growth by Tax'!F59</f>
        <v>5.4134571771024209E-2</v>
      </c>
    </row>
    <row r="24" spans="2:6" ht="16" customHeight="1" x14ac:dyDescent="0.2">
      <c r="B24" s="54" t="s">
        <v>15</v>
      </c>
      <c r="C24" s="93">
        <f>'Growth by Tax'!C31</f>
        <v>2.0001028462705461E-2</v>
      </c>
      <c r="D24" s="74">
        <f>'Growth by Tax'!D31</f>
        <v>-1.4511065475796281E-2</v>
      </c>
      <c r="E24" s="53">
        <f>'Growth by Tax'!E31</f>
        <v>0</v>
      </c>
      <c r="F24" s="100">
        <f>'Growth by Tax'!F31</f>
        <v>-1.4511065475795837E-2</v>
      </c>
    </row>
    <row r="25" spans="2:6" ht="16" customHeight="1" x14ac:dyDescent="0.2">
      <c r="B25" s="54" t="s">
        <v>16</v>
      </c>
      <c r="C25" s="93">
        <f>'Growth by Tax'!C24</f>
        <v>4.1900000998704723E-2</v>
      </c>
      <c r="D25" s="74">
        <f>'Growth by Tax'!D24</f>
        <v>3.4447705882080681E-2</v>
      </c>
      <c r="E25" s="53">
        <f>'Growth by Tax'!E24</f>
        <v>0</v>
      </c>
      <c r="F25" s="100">
        <f>'Growth by Tax'!F24</f>
        <v>3.4447705882080681E-2</v>
      </c>
    </row>
    <row r="26" spans="2:6" ht="16" customHeight="1" thickBot="1" x14ac:dyDescent="0.25">
      <c r="B26" s="52" t="s">
        <v>17</v>
      </c>
      <c r="C26" s="95">
        <f>'Growth by Tax'!C10</f>
        <v>4.7500036895216535E-2</v>
      </c>
      <c r="D26" s="51">
        <f>'Growth by Tax'!D10</f>
        <v>3.9380339158775035E-2</v>
      </c>
      <c r="E26" s="50">
        <f>'Growth by Tax'!E10</f>
        <v>0</v>
      </c>
      <c r="F26" s="101">
        <f>'Growth by Tax'!F10</f>
        <v>3.9380339158775257E-2</v>
      </c>
    </row>
    <row r="27" spans="2:6" ht="16" customHeight="1" x14ac:dyDescent="0.2">
      <c r="B27" s="130" t="s">
        <v>20</v>
      </c>
      <c r="C27" s="97"/>
      <c r="D27" s="73"/>
      <c r="E27" s="56"/>
      <c r="F27" s="98"/>
    </row>
    <row r="28" spans="2:6" ht="16" customHeight="1" x14ac:dyDescent="0.2">
      <c r="B28" s="131"/>
      <c r="C28" s="97"/>
      <c r="D28" s="73"/>
      <c r="E28" s="55"/>
      <c r="F28" s="99"/>
    </row>
    <row r="29" spans="2:6" ht="16" customHeight="1" x14ac:dyDescent="0.2">
      <c r="B29" s="54" t="s">
        <v>9</v>
      </c>
      <c r="C29" s="93">
        <f>'Growth by Tax'!C18</f>
        <v>-2.3401120382797402E-2</v>
      </c>
      <c r="D29" s="74">
        <f>'Growth by Tax'!D18</f>
        <v>2.6551074357603843E-2</v>
      </c>
      <c r="E29" s="53">
        <f>'Growth by Tax'!E18</f>
        <v>0</v>
      </c>
      <c r="F29" s="100">
        <f>'Growth by Tax'!F18</f>
        <v>3.2953618492942205E-2</v>
      </c>
    </row>
    <row r="30" spans="2:6" ht="16" customHeight="1" x14ac:dyDescent="0.2">
      <c r="B30" s="54" t="s">
        <v>10</v>
      </c>
      <c r="C30" s="93">
        <f>'Growth by Tax'!C53</f>
        <v>2.7691690263316415E-2</v>
      </c>
      <c r="D30" s="74">
        <f>'Growth by Tax'!D53</f>
        <v>-7.5643913072557245E-2</v>
      </c>
      <c r="E30" s="53">
        <f>'Growth by Tax'!E53</f>
        <v>0</v>
      </c>
      <c r="F30" s="100">
        <f>'Growth by Tax'!F53</f>
        <v>-7.5643913072556912E-2</v>
      </c>
    </row>
    <row r="31" spans="2:6" ht="16" customHeight="1" x14ac:dyDescent="0.2">
      <c r="B31" s="69" t="s">
        <v>11</v>
      </c>
      <c r="C31" s="93" t="e">
        <f>'Growth by Tax'!C46</f>
        <v>#DIV/0!</v>
      </c>
      <c r="D31" s="74" t="e">
        <f>'Growth by Tax'!D46</f>
        <v>#DIV/0!</v>
      </c>
      <c r="E31" s="60" t="e">
        <f>'Growth by Tax'!E46</f>
        <v>#DIV/0!</v>
      </c>
      <c r="F31" s="100" t="e">
        <f>'Growth by Tax'!F46</f>
        <v>#DIV/0!</v>
      </c>
    </row>
    <row r="32" spans="2:6" ht="16" customHeight="1" x14ac:dyDescent="0.2">
      <c r="B32" s="54" t="s">
        <v>12</v>
      </c>
      <c r="C32" s="93">
        <f>'Growth by Tax'!C39</f>
        <v>4.189884960072221E-2</v>
      </c>
      <c r="D32" s="74">
        <f>'Growth by Tax'!D39</f>
        <v>3.3496214076325748E-2</v>
      </c>
      <c r="E32" s="53">
        <f>'Growth by Tax'!E39</f>
        <v>0</v>
      </c>
      <c r="F32" s="100">
        <f>'Growth by Tax'!F39</f>
        <v>3.3496214076325304E-2</v>
      </c>
    </row>
    <row r="33" spans="2:6" ht="16" customHeight="1" x14ac:dyDescent="0.2">
      <c r="B33" s="115" t="s">
        <v>13</v>
      </c>
      <c r="C33" s="93">
        <f>'Growth by Tax'!C60</f>
        <v>2.2305808257522708E-2</v>
      </c>
      <c r="D33" s="74">
        <f>'Growth by Tax'!D60</f>
        <v>4.9671887014870686E-2</v>
      </c>
      <c r="E33" s="53">
        <f>'Growth by Tax'!E60</f>
        <v>2.2305808257522708E-2</v>
      </c>
      <c r="F33" s="100">
        <f>'Growth by Tax'!F60</f>
        <v>4.9671887014870686E-2</v>
      </c>
    </row>
    <row r="34" spans="2:6" ht="16" customHeight="1" x14ac:dyDescent="0.2">
      <c r="B34" s="54" t="s">
        <v>15</v>
      </c>
      <c r="C34" s="93">
        <f>'Growth by Tax'!C32</f>
        <v>1.9999546266910917E-2</v>
      </c>
      <c r="D34" s="74">
        <f>'Growth by Tax'!D32</f>
        <v>0.1713178973426992</v>
      </c>
      <c r="E34" s="53">
        <f>'Growth by Tax'!E32</f>
        <v>0</v>
      </c>
      <c r="F34" s="100">
        <f>'Growth by Tax'!F32</f>
        <v>0.17131789734269898</v>
      </c>
    </row>
    <row r="35" spans="2:6" ht="16" customHeight="1" x14ac:dyDescent="0.2">
      <c r="B35" s="54" t="s">
        <v>16</v>
      </c>
      <c r="C35" s="93">
        <f>'Growth by Tax'!C25</f>
        <v>3.7900000034521764E-2</v>
      </c>
      <c r="D35" s="74">
        <f>'Growth by Tax'!D25</f>
        <v>2.5900533771088252E-2</v>
      </c>
      <c r="E35" s="53">
        <f>'Growth by Tax'!E25</f>
        <v>0</v>
      </c>
      <c r="F35" s="100">
        <f>'Growth by Tax'!F25</f>
        <v>2.590053377108803E-2</v>
      </c>
    </row>
    <row r="36" spans="2:6" ht="16" customHeight="1" thickBot="1" x14ac:dyDescent="0.25">
      <c r="B36" s="54" t="s">
        <v>17</v>
      </c>
      <c r="C36" s="95">
        <f>'Growth by Tax'!C11</f>
        <v>4.5499989433351207E-2</v>
      </c>
      <c r="D36" s="74">
        <f>'Growth by Tax'!D11</f>
        <v>4.3160601084329953E-2</v>
      </c>
      <c r="E36" s="50">
        <f>'Growth by Tax'!E11</f>
        <v>0</v>
      </c>
      <c r="F36" s="101">
        <f>'Growth by Tax'!F11</f>
        <v>4.3160601084330397E-2</v>
      </c>
    </row>
    <row r="37" spans="2:6" ht="16" customHeight="1" x14ac:dyDescent="0.2">
      <c r="B37" s="130" t="s">
        <v>21</v>
      </c>
      <c r="C37" s="102"/>
      <c r="D37" s="57"/>
      <c r="E37" s="56"/>
      <c r="F37" s="98"/>
    </row>
    <row r="38" spans="2:6" ht="16" customHeight="1" x14ac:dyDescent="0.2">
      <c r="B38" s="131"/>
      <c r="C38" s="97"/>
      <c r="D38" s="73"/>
      <c r="E38" s="55"/>
      <c r="F38" s="99"/>
    </row>
    <row r="39" spans="2:6" ht="16" customHeight="1" x14ac:dyDescent="0.2">
      <c r="B39" s="54" t="s">
        <v>9</v>
      </c>
      <c r="C39" s="93">
        <f>'Growth by Tax'!C19</f>
        <v>6.8400556286681846E-2</v>
      </c>
      <c r="D39" s="74">
        <f>'Growth by Tax'!D19</f>
        <v>2.2840838488370485E-2</v>
      </c>
      <c r="E39" s="53">
        <f>'Growth by Tax'!E19</f>
        <v>0</v>
      </c>
      <c r="F39" s="100">
        <f>'Growth by Tax'!F19</f>
        <v>2.4462259584776547E-2</v>
      </c>
    </row>
    <row r="40" spans="2:6" ht="16" customHeight="1" x14ac:dyDescent="0.2">
      <c r="B40" s="54" t="s">
        <v>10</v>
      </c>
      <c r="C40" s="93">
        <f>'Growth by Tax'!C54</f>
        <v>5.4997505044149797E-2</v>
      </c>
      <c r="D40" s="74">
        <f>'Growth by Tax'!D54</f>
        <v>0.10421643285034077</v>
      </c>
      <c r="E40" s="53">
        <f>'Growth by Tax'!E54</f>
        <v>0</v>
      </c>
      <c r="F40" s="100">
        <f>'Growth by Tax'!F54</f>
        <v>0.10421643285034032</v>
      </c>
    </row>
    <row r="41" spans="2:6" ht="16" customHeight="1" x14ac:dyDescent="0.2">
      <c r="B41" s="69" t="s">
        <v>11</v>
      </c>
      <c r="C41" s="93" t="e">
        <f>'Growth by Tax'!C47</f>
        <v>#DIV/0!</v>
      </c>
      <c r="D41" s="74" t="e">
        <f>'Growth by Tax'!D47</f>
        <v>#DIV/0!</v>
      </c>
      <c r="E41" s="60" t="e">
        <f>'Growth by Tax'!E47</f>
        <v>#DIV/0!</v>
      </c>
      <c r="F41" s="100" t="e">
        <f>'Growth by Tax'!F47</f>
        <v>#DIV/0!</v>
      </c>
    </row>
    <row r="42" spans="2:6" ht="16" customHeight="1" x14ac:dyDescent="0.2">
      <c r="B42" s="54" t="s">
        <v>12</v>
      </c>
      <c r="C42" s="93">
        <f>'Growth by Tax'!C40</f>
        <v>3.870226308345126E-2</v>
      </c>
      <c r="D42" s="74">
        <f>'Growth by Tax'!D40</f>
        <v>3.6407516341591561E-2</v>
      </c>
      <c r="E42" s="53">
        <f>'Growth by Tax'!E40</f>
        <v>0</v>
      </c>
      <c r="F42" s="100">
        <f>'Growth by Tax'!F40</f>
        <v>3.6407516341591561E-2</v>
      </c>
    </row>
    <row r="43" spans="2:6" ht="16" customHeight="1" x14ac:dyDescent="0.2">
      <c r="B43" s="115" t="s">
        <v>13</v>
      </c>
      <c r="C43" s="93">
        <f>'Growth by Tax'!C61</f>
        <v>2.0507116168962725E-2</v>
      </c>
      <c r="D43" s="74">
        <f>'Growth by Tax'!D61</f>
        <v>4.9235837450470221E-2</v>
      </c>
      <c r="E43" s="53">
        <f>'Growth by Tax'!E61</f>
        <v>2.0507116168962725E-2</v>
      </c>
      <c r="F43" s="100">
        <f>'Growth by Tax'!F61</f>
        <v>4.9235837450470221E-2</v>
      </c>
    </row>
    <row r="44" spans="2:6" ht="16" customHeight="1" x14ac:dyDescent="0.2">
      <c r="B44" s="54" t="s">
        <v>15</v>
      </c>
      <c r="C44" s="93">
        <f>'Growth by Tax'!C33</f>
        <v>2.0000345983990808E-2</v>
      </c>
      <c r="D44" s="74">
        <f>'Growth by Tax'!D33</f>
        <v>0.18781706698571199</v>
      </c>
      <c r="E44" s="53">
        <f>'Growth by Tax'!E33</f>
        <v>0</v>
      </c>
      <c r="F44" s="100">
        <f>'Growth by Tax'!F33</f>
        <v>0.18781706698571132</v>
      </c>
    </row>
    <row r="45" spans="2:6" ht="16" customHeight="1" x14ac:dyDescent="0.2">
      <c r="B45" s="54" t="s">
        <v>16</v>
      </c>
      <c r="C45" s="93">
        <f>'Growth by Tax'!C26</f>
        <v>3.5499999420087969E-2</v>
      </c>
      <c r="D45" s="74">
        <f>'Growth by Tax'!D26</f>
        <v>2.8270730502924168E-2</v>
      </c>
      <c r="E45" s="53">
        <f>'Growth by Tax'!E26</f>
        <v>0</v>
      </c>
      <c r="F45" s="100">
        <f>'Growth by Tax'!F26</f>
        <v>2.8270730502924168E-2</v>
      </c>
    </row>
    <row r="46" spans="2:6" ht="16" customHeight="1" thickBot="1" x14ac:dyDescent="0.25">
      <c r="B46" s="52" t="s">
        <v>17</v>
      </c>
      <c r="C46" s="95">
        <f>'Growth by Tax'!C12</f>
        <v>4.0600270758309964E-2</v>
      </c>
      <c r="D46" s="51">
        <f>'Growth by Tax'!D12</f>
        <v>4.2650945996173695E-2</v>
      </c>
      <c r="E46" s="50">
        <f>'Growth by Tax'!E12</f>
        <v>0</v>
      </c>
      <c r="F46" s="101">
        <f>'Growth by Tax'!F12</f>
        <v>4.2650945996173473E-2</v>
      </c>
    </row>
    <row r="47" spans="2:6" ht="16" customHeight="1" x14ac:dyDescent="0.2">
      <c r="B47" s="130" t="s">
        <v>22</v>
      </c>
      <c r="C47" s="103"/>
      <c r="D47" s="74"/>
      <c r="E47" s="53"/>
      <c r="F47" s="100"/>
    </row>
    <row r="48" spans="2:6" ht="16" customHeight="1" x14ac:dyDescent="0.2">
      <c r="B48" s="131"/>
      <c r="C48" s="103"/>
      <c r="D48" s="74"/>
      <c r="E48" s="53"/>
      <c r="F48" s="100"/>
    </row>
    <row r="49" spans="2:6" ht="16" customHeight="1" x14ac:dyDescent="0.2">
      <c r="B49" s="54" t="s">
        <v>9</v>
      </c>
      <c r="C49" s="93">
        <f>'Growth by Tax'!C20</f>
        <v>2.0400459153641748E-2</v>
      </c>
      <c r="D49" s="74">
        <f>'Growth by Tax'!D20</f>
        <v>2.1073889198394147E-2</v>
      </c>
      <c r="E49" s="53">
        <f>'Growth by Tax'!E20</f>
        <v>0</v>
      </c>
      <c r="F49" s="100">
        <f>'Growth by Tax'!F20</f>
        <v>2.195432567025124E-2</v>
      </c>
    </row>
    <row r="50" spans="2:6" ht="16" customHeight="1" x14ac:dyDescent="0.2">
      <c r="B50" s="54" t="s">
        <v>10</v>
      </c>
      <c r="C50" s="93">
        <f>'Growth by Tax'!C55</f>
        <v>6.0705766225219948E-2</v>
      </c>
      <c r="D50" s="74">
        <f>'Growth by Tax'!D55</f>
        <v>-1.9732036702707179E-2</v>
      </c>
      <c r="E50" s="53">
        <f>'Growth by Tax'!E55</f>
        <v>0</v>
      </c>
      <c r="F50" s="100">
        <f>'Growth by Tax'!F55</f>
        <v>-1.9732036702707179E-2</v>
      </c>
    </row>
    <row r="51" spans="2:6" ht="16" customHeight="1" x14ac:dyDescent="0.2">
      <c r="B51" s="69" t="s">
        <v>11</v>
      </c>
      <c r="C51" s="93" t="e">
        <f>'Growth by Tax'!C48</f>
        <v>#DIV/0!</v>
      </c>
      <c r="D51" s="74" t="e">
        <f>'Growth by Tax'!D48</f>
        <v>#DIV/0!</v>
      </c>
      <c r="E51" s="60" t="e">
        <f>'Growth by Tax'!E48</f>
        <v>#DIV/0!</v>
      </c>
      <c r="F51" s="100" t="e">
        <f>'Growth by Tax'!F48</f>
        <v>#DIV/0!</v>
      </c>
    </row>
    <row r="52" spans="2:6" ht="16" customHeight="1" x14ac:dyDescent="0.2">
      <c r="B52" s="54" t="s">
        <v>12</v>
      </c>
      <c r="C52" s="93">
        <f>'Growth by Tax'!C41</f>
        <v>3.8902789834720508E-2</v>
      </c>
      <c r="D52" s="74">
        <f>'Growth by Tax'!D41</f>
        <v>3.5360402553617831E-2</v>
      </c>
      <c r="E52" s="53">
        <f>'Growth by Tax'!E41</f>
        <v>0</v>
      </c>
      <c r="F52" s="100">
        <f>'Growth by Tax'!F41</f>
        <v>3.5360402553617609E-2</v>
      </c>
    </row>
    <row r="53" spans="2:6" ht="16" customHeight="1" x14ac:dyDescent="0.2">
      <c r="B53" s="115" t="s">
        <v>13</v>
      </c>
      <c r="C53" s="93">
        <f>'Growth by Tax'!C62</f>
        <v>2.040245947456687E-2</v>
      </c>
      <c r="D53" s="74">
        <f>'Growth by Tax'!D62</f>
        <v>4.9219864498603494E-2</v>
      </c>
      <c r="E53" s="53">
        <f>'Growth by Tax'!E62</f>
        <v>2.040245947456687E-2</v>
      </c>
      <c r="F53" s="100">
        <f>'Growth by Tax'!F62</f>
        <v>4.9219864498603494E-2</v>
      </c>
    </row>
    <row r="54" spans="2:6" ht="16" customHeight="1" x14ac:dyDescent="0.2">
      <c r="B54" s="54" t="s">
        <v>15</v>
      </c>
      <c r="C54" s="93">
        <f>'Growth by Tax'!C34</f>
        <v>2.0100015506280045E-2</v>
      </c>
      <c r="D54" s="74">
        <f>'Growth by Tax'!D34</f>
        <v>9.3789703805468916E-2</v>
      </c>
      <c r="E54" s="53">
        <f>'Growth by Tax'!E34</f>
        <v>0</v>
      </c>
      <c r="F54" s="100">
        <f>'Growth by Tax'!F34</f>
        <v>9.3789703805469138E-2</v>
      </c>
    </row>
    <row r="55" spans="2:6" ht="16" customHeight="1" x14ac:dyDescent="0.2">
      <c r="B55" s="54" t="s">
        <v>16</v>
      </c>
      <c r="C55" s="93">
        <f>'Growth by Tax'!C27</f>
        <v>3.4614405271194082E-2</v>
      </c>
      <c r="D55" s="74">
        <f>'Growth by Tax'!D27</f>
        <v>2.5771318821993017E-2</v>
      </c>
      <c r="E55" s="53">
        <f>'Growth by Tax'!E27</f>
        <v>0</v>
      </c>
      <c r="F55" s="100">
        <f>'Growth by Tax'!F27</f>
        <v>2.5771318821993239E-2</v>
      </c>
    </row>
    <row r="56" spans="2:6" ht="17" customHeight="1" thickBot="1" x14ac:dyDescent="0.25">
      <c r="B56" s="52" t="s">
        <v>17</v>
      </c>
      <c r="C56" s="104">
        <f>'Growth by Tax'!C13</f>
        <v>3.8800037853695457E-2</v>
      </c>
      <c r="D56" s="105">
        <f>'Growth by Tax'!D13</f>
        <v>4.2069757208250458E-2</v>
      </c>
      <c r="E56" s="106">
        <f>'Growth by Tax'!E13</f>
        <v>0</v>
      </c>
      <c r="F56" s="107">
        <f>'Growth by Tax'!F13</f>
        <v>4.206975720825068E-2</v>
      </c>
    </row>
    <row r="57" spans="2:6" x14ac:dyDescent="0.2">
      <c r="F57" s="49"/>
    </row>
    <row r="58" spans="2:6" x14ac:dyDescent="0.2">
      <c r="F58" s="49"/>
    </row>
    <row r="59" spans="2:6" x14ac:dyDescent="0.2">
      <c r="F59" s="49"/>
    </row>
    <row r="60" spans="2:6" x14ac:dyDescent="0.2">
      <c r="F60" s="49"/>
    </row>
    <row r="61" spans="2:6" x14ac:dyDescent="0.2">
      <c r="F61" s="49"/>
    </row>
    <row r="62" spans="2:6" x14ac:dyDescent="0.2">
      <c r="F62" s="49"/>
    </row>
    <row r="63" spans="2:6" x14ac:dyDescent="0.2">
      <c r="F63" s="49"/>
    </row>
  </sheetData>
  <mergeCells count="10">
    <mergeCell ref="B1:F1"/>
    <mergeCell ref="B37:B38"/>
    <mergeCell ref="B27:B28"/>
    <mergeCell ref="B47:B48"/>
    <mergeCell ref="B2:F2"/>
    <mergeCell ref="B3:F3"/>
    <mergeCell ref="B17:B18"/>
    <mergeCell ref="C5:D5"/>
    <mergeCell ref="E5:F5"/>
    <mergeCell ref="B7:B8"/>
  </mergeCells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43"/>
  <sheetViews>
    <sheetView workbookViewId="0">
      <selection activeCell="A26" sqref="A26:D31"/>
    </sheetView>
  </sheetViews>
  <sheetFormatPr baseColWidth="10" defaultColWidth="8.83203125" defaultRowHeight="15" x14ac:dyDescent="0.2"/>
  <sheetData>
    <row r="1" spans="1:4" x14ac:dyDescent="0.2">
      <c r="A1" s="116" t="s">
        <v>37</v>
      </c>
      <c r="B1" s="116" t="s">
        <v>38</v>
      </c>
      <c r="C1" s="116" t="s">
        <v>39</v>
      </c>
      <c r="D1" s="116" t="s">
        <v>40</v>
      </c>
    </row>
    <row r="2" spans="1:4" x14ac:dyDescent="0.2">
      <c r="A2">
        <v>2023</v>
      </c>
      <c r="B2">
        <v>1719754000.000001</v>
      </c>
      <c r="C2">
        <v>1719754000.000001</v>
      </c>
      <c r="D2" t="s">
        <v>17</v>
      </c>
    </row>
    <row r="3" spans="1:4" x14ac:dyDescent="0.2">
      <c r="A3">
        <v>2024</v>
      </c>
      <c r="B3">
        <v>1761746000</v>
      </c>
      <c r="C3">
        <v>1752286085.8907681</v>
      </c>
      <c r="D3" t="s">
        <v>17</v>
      </c>
    </row>
    <row r="4" spans="1:4" x14ac:dyDescent="0.2">
      <c r="A4">
        <v>2025</v>
      </c>
      <c r="B4">
        <v>1845429000</v>
      </c>
      <c r="C4">
        <v>1821291706.2563491</v>
      </c>
      <c r="D4" t="s">
        <v>17</v>
      </c>
    </row>
    <row r="5" spans="1:4" x14ac:dyDescent="0.2">
      <c r="A5">
        <v>2026</v>
      </c>
      <c r="B5">
        <v>1929396000</v>
      </c>
      <c r="C5">
        <v>1899899751.0482781</v>
      </c>
      <c r="D5" t="s">
        <v>17</v>
      </c>
    </row>
    <row r="6" spans="1:4" x14ac:dyDescent="0.2">
      <c r="A6">
        <v>2027</v>
      </c>
      <c r="B6">
        <v>2007730000</v>
      </c>
      <c r="C6">
        <v>1980932272.7283821</v>
      </c>
      <c r="D6" t="s">
        <v>17</v>
      </c>
    </row>
    <row r="7" spans="1:4" x14ac:dyDescent="0.2">
      <c r="A7">
        <v>2028</v>
      </c>
      <c r="B7">
        <v>2085630000</v>
      </c>
      <c r="C7">
        <v>2064269612.4880531</v>
      </c>
      <c r="D7" t="s">
        <v>17</v>
      </c>
    </row>
    <row r="8" spans="1:4" x14ac:dyDescent="0.2">
      <c r="A8">
        <v>2023</v>
      </c>
      <c r="B8">
        <v>411885133.36150008</v>
      </c>
      <c r="C8">
        <v>411885133.36150008</v>
      </c>
      <c r="D8" t="s">
        <v>16</v>
      </c>
    </row>
    <row r="9" spans="1:4" x14ac:dyDescent="0.2">
      <c r="A9">
        <v>2024</v>
      </c>
      <c r="B9">
        <v>428154596</v>
      </c>
      <c r="C9">
        <v>437272711.63111502</v>
      </c>
      <c r="D9" t="s">
        <v>16</v>
      </c>
    </row>
    <row r="10" spans="1:4" x14ac:dyDescent="0.2">
      <c r="A10">
        <v>2025</v>
      </c>
      <c r="B10">
        <v>446094274</v>
      </c>
      <c r="C10">
        <v>452335753.39164352</v>
      </c>
      <c r="D10" t="s">
        <v>16</v>
      </c>
    </row>
    <row r="11" spans="1:4" x14ac:dyDescent="0.2">
      <c r="A11">
        <v>2026</v>
      </c>
      <c r="B11">
        <v>463001247</v>
      </c>
      <c r="C11">
        <v>464051490.84823447</v>
      </c>
      <c r="D11" t="s">
        <v>16</v>
      </c>
    </row>
    <row r="12" spans="1:4" x14ac:dyDescent="0.2">
      <c r="A12">
        <v>2027</v>
      </c>
      <c r="B12">
        <v>479437791</v>
      </c>
      <c r="C12">
        <v>477170565.48548508</v>
      </c>
      <c r="D12" t="s">
        <v>16</v>
      </c>
    </row>
    <row r="13" spans="1:4" x14ac:dyDescent="0.2">
      <c r="A13">
        <v>2028</v>
      </c>
      <c r="B13">
        <v>496033245</v>
      </c>
      <c r="C13">
        <v>489467880.26108217</v>
      </c>
      <c r="D13" t="s">
        <v>16</v>
      </c>
    </row>
    <row r="14" spans="1:4" x14ac:dyDescent="0.2">
      <c r="A14">
        <v>2023</v>
      </c>
      <c r="B14">
        <v>690754000</v>
      </c>
      <c r="C14">
        <v>690754000</v>
      </c>
      <c r="D14" t="s">
        <v>9</v>
      </c>
    </row>
    <row r="15" spans="1:4" x14ac:dyDescent="0.2">
      <c r="A15">
        <v>2024</v>
      </c>
      <c r="B15">
        <v>669709000</v>
      </c>
      <c r="C15">
        <v>681835794.25883484</v>
      </c>
      <c r="D15" t="s">
        <v>9</v>
      </c>
    </row>
    <row r="16" spans="1:4" x14ac:dyDescent="0.2">
      <c r="A16">
        <v>2025</v>
      </c>
      <c r="B16">
        <v>685480000</v>
      </c>
      <c r="C16">
        <v>694408239.23806238</v>
      </c>
      <c r="D16" t="s">
        <v>9</v>
      </c>
    </row>
    <row r="17" spans="1:4" x14ac:dyDescent="0.2">
      <c r="A17">
        <v>2026</v>
      </c>
      <c r="B17">
        <v>669439000</v>
      </c>
      <c r="C17">
        <v>712845524.03260493</v>
      </c>
      <c r="D17" t="s">
        <v>9</v>
      </c>
    </row>
    <row r="18" spans="1:4" x14ac:dyDescent="0.2">
      <c r="A18">
        <v>2027</v>
      </c>
      <c r="B18">
        <v>715229000</v>
      </c>
      <c r="C18">
        <v>729127513.51419151</v>
      </c>
      <c r="D18" t="s">
        <v>9</v>
      </c>
    </row>
    <row r="19" spans="1:4" x14ac:dyDescent="0.2">
      <c r="A19">
        <v>2028</v>
      </c>
      <c r="B19">
        <v>729820000</v>
      </c>
      <c r="C19">
        <v>744493065.94549024</v>
      </c>
      <c r="D19" t="s">
        <v>9</v>
      </c>
    </row>
    <row r="20" spans="1:4" x14ac:dyDescent="0.2">
      <c r="A20">
        <v>2023</v>
      </c>
      <c r="B20">
        <v>392170007.47933692</v>
      </c>
      <c r="C20">
        <v>392170007.47933692</v>
      </c>
      <c r="D20" t="s">
        <v>41</v>
      </c>
    </row>
    <row r="21" spans="1:4" x14ac:dyDescent="0.2">
      <c r="A21">
        <v>2024</v>
      </c>
      <c r="B21">
        <v>388930000</v>
      </c>
      <c r="C21">
        <v>335320042.48848122</v>
      </c>
      <c r="D21" t="s">
        <v>41</v>
      </c>
    </row>
    <row r="22" spans="1:4" x14ac:dyDescent="0.2">
      <c r="A22">
        <v>2025</v>
      </c>
      <c r="B22">
        <v>396709000</v>
      </c>
      <c r="C22">
        <v>330454191.39658409</v>
      </c>
      <c r="D22" t="s">
        <v>41</v>
      </c>
    </row>
    <row r="23" spans="1:4" x14ac:dyDescent="0.2">
      <c r="A23">
        <v>2026</v>
      </c>
      <c r="B23">
        <v>404643000</v>
      </c>
      <c r="C23">
        <v>387066908.63472873</v>
      </c>
      <c r="D23" t="s">
        <v>41</v>
      </c>
    </row>
    <row r="24" spans="1:4" x14ac:dyDescent="0.2">
      <c r="A24">
        <v>2027</v>
      </c>
      <c r="B24">
        <v>412736000</v>
      </c>
      <c r="C24">
        <v>459764680.14173001</v>
      </c>
      <c r="D24" t="s">
        <v>41</v>
      </c>
    </row>
    <row r="25" spans="1:4" x14ac:dyDescent="0.2">
      <c r="A25">
        <v>2028</v>
      </c>
      <c r="B25">
        <v>421032000</v>
      </c>
      <c r="C25">
        <v>502885873.31243902</v>
      </c>
      <c r="D25" t="s">
        <v>41</v>
      </c>
    </row>
    <row r="26" spans="1:4" x14ac:dyDescent="0.2">
      <c r="A26">
        <v>2023</v>
      </c>
      <c r="B26">
        <v>101588999.9999999</v>
      </c>
      <c r="C26">
        <v>101588999.9999999</v>
      </c>
      <c r="D26" t="s">
        <v>12</v>
      </c>
    </row>
    <row r="27" spans="1:4" x14ac:dyDescent="0.2">
      <c r="A27">
        <v>2024</v>
      </c>
      <c r="B27">
        <v>104647000</v>
      </c>
      <c r="C27">
        <v>109684983.5532185</v>
      </c>
      <c r="D27" t="s">
        <v>12</v>
      </c>
    </row>
    <row r="28" spans="1:4" x14ac:dyDescent="0.2">
      <c r="A28">
        <v>2025</v>
      </c>
      <c r="B28">
        <v>108571000</v>
      </c>
      <c r="C28">
        <v>113157810.86916441</v>
      </c>
      <c r="D28" t="s">
        <v>12</v>
      </c>
    </row>
    <row r="29" spans="1:4" x14ac:dyDescent="0.2">
      <c r="A29">
        <v>2026</v>
      </c>
      <c r="B29">
        <v>113120000</v>
      </c>
      <c r="C29">
        <v>116948169.12644631</v>
      </c>
      <c r="D29" t="s">
        <v>12</v>
      </c>
    </row>
    <row r="30" spans="1:4" x14ac:dyDescent="0.2">
      <c r="A30">
        <v>2027</v>
      </c>
      <c r="B30">
        <v>117498000</v>
      </c>
      <c r="C30">
        <v>121205961.50503661</v>
      </c>
      <c r="D30" t="s">
        <v>12</v>
      </c>
    </row>
    <row r="31" spans="1:4" x14ac:dyDescent="0.2">
      <c r="A31">
        <v>2028</v>
      </c>
      <c r="B31">
        <v>122069000</v>
      </c>
      <c r="C31">
        <v>125491853.095753</v>
      </c>
      <c r="D31" t="s">
        <v>12</v>
      </c>
    </row>
    <row r="32" spans="1:4" x14ac:dyDescent="0.2">
      <c r="A32">
        <v>2023</v>
      </c>
      <c r="B32">
        <v>32314999.999999981</v>
      </c>
      <c r="C32">
        <v>32314999.999999981</v>
      </c>
      <c r="D32" t="s">
        <v>13</v>
      </c>
    </row>
    <row r="33" spans="1:4" x14ac:dyDescent="0.2">
      <c r="A33">
        <v>2024</v>
      </c>
      <c r="B33">
        <v>33404000</v>
      </c>
      <c r="C33">
        <v>33305299.063654762</v>
      </c>
      <c r="D33" t="s">
        <v>13</v>
      </c>
    </row>
    <row r="34" spans="1:4" x14ac:dyDescent="0.2">
      <c r="A34">
        <v>2025</v>
      </c>
      <c r="B34">
        <v>34296000</v>
      </c>
      <c r="C34">
        <v>35108267.166171603</v>
      </c>
      <c r="D34" t="s">
        <v>13</v>
      </c>
    </row>
    <row r="35" spans="1:4" x14ac:dyDescent="0.2">
      <c r="A35">
        <v>2026</v>
      </c>
      <c r="B35">
        <v>35061000</v>
      </c>
      <c r="C35">
        <v>36852161.046137571</v>
      </c>
      <c r="D35" t="s">
        <v>13</v>
      </c>
    </row>
    <row r="36" spans="1:4" x14ac:dyDescent="0.2">
      <c r="A36">
        <v>2027</v>
      </c>
      <c r="B36">
        <v>35780000</v>
      </c>
      <c r="C36">
        <v>38666608.057103753</v>
      </c>
      <c r="D36" t="s">
        <v>13</v>
      </c>
    </row>
    <row r="37" spans="1:4" x14ac:dyDescent="0.2">
      <c r="A37">
        <v>2028</v>
      </c>
      <c r="B37">
        <v>36510000</v>
      </c>
      <c r="C37">
        <v>40569773.266295008</v>
      </c>
      <c r="D37" t="s">
        <v>13</v>
      </c>
    </row>
    <row r="38" spans="1:4" x14ac:dyDescent="0.2">
      <c r="A38">
        <v>2023</v>
      </c>
      <c r="B38">
        <v>40909000.000000007</v>
      </c>
      <c r="C38">
        <v>40909000.000000007</v>
      </c>
      <c r="D38" t="s">
        <v>10</v>
      </c>
    </row>
    <row r="39" spans="1:4" x14ac:dyDescent="0.2">
      <c r="A39">
        <v>2024</v>
      </c>
      <c r="B39">
        <v>42340000</v>
      </c>
      <c r="C39">
        <v>33495268.667956699</v>
      </c>
      <c r="D39" t="s">
        <v>10</v>
      </c>
    </row>
    <row r="40" spans="1:4" x14ac:dyDescent="0.2">
      <c r="A40">
        <v>2025</v>
      </c>
      <c r="B40">
        <v>44851000</v>
      </c>
      <c r="C40">
        <v>40522746.672529347</v>
      </c>
      <c r="D40" t="s">
        <v>10</v>
      </c>
    </row>
    <row r="41" spans="1:4" x14ac:dyDescent="0.2">
      <c r="A41">
        <v>2026</v>
      </c>
      <c r="B41">
        <v>46093000</v>
      </c>
      <c r="C41">
        <v>37457447.545771278</v>
      </c>
      <c r="D41" t="s">
        <v>10</v>
      </c>
    </row>
    <row r="42" spans="1:4" x14ac:dyDescent="0.2">
      <c r="A42">
        <v>2027</v>
      </c>
      <c r="B42">
        <v>48628000</v>
      </c>
      <c r="C42">
        <v>41361129.11267031</v>
      </c>
      <c r="D42" t="s">
        <v>10</v>
      </c>
    </row>
    <row r="43" spans="1:4" x14ac:dyDescent="0.2">
      <c r="A43">
        <v>2028</v>
      </c>
      <c r="B43">
        <v>51580000</v>
      </c>
      <c r="C43">
        <v>40544989.794953689</v>
      </c>
      <c r="D43" t="s">
        <v>10</v>
      </c>
    </row>
  </sheetData>
  <pageMargins left="0.75" right="0.75" top="1" bottom="1" header="0.5" footer="0.5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7"/>
  <sheetViews>
    <sheetView workbookViewId="0"/>
  </sheetViews>
  <sheetFormatPr baseColWidth="10" defaultColWidth="8.83203125" defaultRowHeight="15" x14ac:dyDescent="0.2"/>
  <sheetData>
    <row r="1" spans="1:10" x14ac:dyDescent="0.2">
      <c r="A1" s="116" t="s">
        <v>37</v>
      </c>
      <c r="B1" s="116" t="s">
        <v>42</v>
      </c>
      <c r="C1" s="116" t="s">
        <v>43</v>
      </c>
      <c r="D1" s="116" t="s">
        <v>44</v>
      </c>
      <c r="E1" s="116" t="s">
        <v>45</v>
      </c>
      <c r="F1" s="116" t="s">
        <v>46</v>
      </c>
      <c r="G1" s="116" t="s">
        <v>47</v>
      </c>
      <c r="H1" s="116" t="s">
        <v>48</v>
      </c>
      <c r="I1" s="116" t="s">
        <v>49</v>
      </c>
      <c r="J1" s="116" t="s">
        <v>50</v>
      </c>
    </row>
    <row r="2" spans="1:10" x14ac:dyDescent="0.2">
      <c r="A2" s="117">
        <v>44927</v>
      </c>
      <c r="B2">
        <v>64173517174.46875</v>
      </c>
      <c r="C2">
        <v>20594256668.075001</v>
      </c>
      <c r="D2">
        <v>19883570487.915661</v>
      </c>
      <c r="E2">
        <v>10934904310.95406</v>
      </c>
      <c r="F2">
        <v>8948666176.9616032</v>
      </c>
      <c r="G2">
        <v>11963697604.616739</v>
      </c>
      <c r="H2">
        <v>451506666.66666633</v>
      </c>
      <c r="I2">
        <v>646299999.99999952</v>
      </c>
      <c r="J2">
        <v>1565385424.837852</v>
      </c>
    </row>
    <row r="3" spans="1:10" x14ac:dyDescent="0.2">
      <c r="A3" s="117">
        <v>45292</v>
      </c>
      <c r="B3">
        <v>66039024722.555794</v>
      </c>
      <c r="C3">
        <v>21863635581.555752</v>
      </c>
      <c r="D3">
        <v>20625768953.83897</v>
      </c>
      <c r="E3">
        <v>11752477405.215219</v>
      </c>
      <c r="F3">
        <v>8873291548.6237431</v>
      </c>
      <c r="G3">
        <v>10229409471.88777</v>
      </c>
      <c r="H3">
        <v>487488815.79208231</v>
      </c>
      <c r="I3">
        <v>666105981.27309513</v>
      </c>
      <c r="J3">
        <v>1291602957.916975</v>
      </c>
    </row>
    <row r="4" spans="1:10" x14ac:dyDescent="0.2">
      <c r="A4" s="117">
        <v>45658</v>
      </c>
      <c r="B4">
        <v>68639663913.84478</v>
      </c>
      <c r="C4">
        <v>22616787669.58218</v>
      </c>
      <c r="D4">
        <v>21006712080.475201</v>
      </c>
      <c r="E4">
        <v>11970005293.232</v>
      </c>
      <c r="F4">
        <v>9036706787.2431965</v>
      </c>
      <c r="G4">
        <v>10080969841.26248</v>
      </c>
      <c r="H4">
        <v>502923603.86295313</v>
      </c>
      <c r="I4">
        <v>702165343.32343185</v>
      </c>
      <c r="J4">
        <v>1562587838.419986</v>
      </c>
    </row>
    <row r="5" spans="1:10" x14ac:dyDescent="0.2">
      <c r="A5" s="117">
        <v>46023</v>
      </c>
      <c r="B5">
        <v>71602193066.592743</v>
      </c>
      <c r="C5">
        <v>23202574542.41172</v>
      </c>
      <c r="D5">
        <v>21698959256.16626</v>
      </c>
      <c r="E5">
        <v>12465620221.857901</v>
      </c>
      <c r="F5">
        <v>9233339034.3083553</v>
      </c>
      <c r="G5">
        <v>11808020397.642731</v>
      </c>
      <c r="H5">
        <v>519769640.56198359</v>
      </c>
      <c r="I5">
        <v>737043220.92275119</v>
      </c>
      <c r="J5">
        <v>1444387579.80231</v>
      </c>
    </row>
    <row r="6" spans="1:10" x14ac:dyDescent="0.2">
      <c r="A6" s="117">
        <v>46388</v>
      </c>
      <c r="B6">
        <v>74656094336.283585</v>
      </c>
      <c r="C6">
        <v>23858528274.27425</v>
      </c>
      <c r="D6">
        <v>22229764830.210091</v>
      </c>
      <c r="E6">
        <v>12796856043.709089</v>
      </c>
      <c r="F6">
        <v>9432908786.5009956</v>
      </c>
      <c r="G6">
        <v>14025768155.635441</v>
      </c>
      <c r="H6">
        <v>538693162.24460721</v>
      </c>
      <c r="I6">
        <v>773332161.14207494</v>
      </c>
      <c r="J6">
        <v>1594916501.0226431</v>
      </c>
    </row>
    <row r="7" spans="1:10" x14ac:dyDescent="0.2">
      <c r="A7" s="117">
        <v>46753</v>
      </c>
      <c r="B7">
        <v>77796858099.127289</v>
      </c>
      <c r="C7">
        <v>24473394013.054111</v>
      </c>
      <c r="D7">
        <v>22717804326.86562</v>
      </c>
      <c r="E7">
        <v>13092408770.088779</v>
      </c>
      <c r="F7">
        <v>9625395556.7768307</v>
      </c>
      <c r="G7">
        <v>15341240796.59667</v>
      </c>
      <c r="H7">
        <v>557741569.31445777</v>
      </c>
      <c r="I7">
        <v>811395465.32590008</v>
      </c>
      <c r="J7">
        <v>1563445550.0867109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Revenue by FY</vt:lpstr>
      <vt:lpstr>Revenue by Tax</vt:lpstr>
      <vt:lpstr>Growth by Tax</vt:lpstr>
      <vt:lpstr>Growth by Year</vt:lpstr>
      <vt:lpstr>Revenue Data</vt:lpstr>
      <vt:lpstr>Tax Base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Nick Hand</cp:lastModifiedBy>
  <cp:lastPrinted>2020-07-09T13:14:11Z</cp:lastPrinted>
  <dcterms:created xsi:type="dcterms:W3CDTF">2018-06-28T21:05:22Z</dcterms:created>
  <dcterms:modified xsi:type="dcterms:W3CDTF">2023-06-27T20:49:39Z</dcterms:modified>
</cp:coreProperties>
</file>