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N:\Arthropod Genetics\Private\Phoenix Lab\Lab members\MG\Manuscripts\Multiplexing paper\Clean data to send to Phil\"/>
    </mc:Choice>
  </mc:AlternateContent>
  <xr:revisionPtr revIDLastSave="0" documentId="13_ncr:1_{C09F2D8F-D853-4232-B3EA-A860EB6D807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F1 cross" sheetId="3" r:id="rId1"/>
    <sheet name="F2" sheetId="1" r:id="rId2"/>
    <sheet name="Cutting assay F3" sheetId="2" r:id="rId3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dbIai20+N+geOl/f8185FgS9t0Xd/4hS0ZfSTaL+Kio="/>
    </ext>
  </extLst>
</workbook>
</file>

<file path=xl/calcChain.xml><?xml version="1.0" encoding="utf-8"?>
<calcChain xmlns="http://schemas.openxmlformats.org/spreadsheetml/2006/main">
  <c r="AC6" i="2" l="1"/>
  <c r="AD6" i="2"/>
  <c r="AE6" i="2"/>
  <c r="AF6" i="2"/>
  <c r="AC7" i="2"/>
  <c r="AD7" i="2"/>
  <c r="AE7" i="2"/>
  <c r="AF7" i="2"/>
  <c r="AC8" i="2"/>
  <c r="AD8" i="2"/>
  <c r="AE8" i="2"/>
  <c r="AF8" i="2"/>
  <c r="AG8" i="2"/>
  <c r="AI8" i="2"/>
  <c r="AC9" i="2"/>
  <c r="AD9" i="2"/>
  <c r="AE9" i="2"/>
  <c r="AF9" i="2"/>
  <c r="AG9" i="2"/>
  <c r="AC10" i="2"/>
  <c r="AD10" i="2"/>
  <c r="AE10" i="2"/>
  <c r="AF10" i="2"/>
  <c r="AC11" i="2"/>
  <c r="AD11" i="2"/>
  <c r="AE11" i="2"/>
  <c r="AF11" i="2"/>
  <c r="AG11" i="2"/>
  <c r="AH11" i="2"/>
  <c r="AC12" i="2"/>
  <c r="AD12" i="2"/>
  <c r="AE12" i="2"/>
  <c r="AF12" i="2"/>
  <c r="AC14" i="2"/>
  <c r="AD14" i="2"/>
  <c r="AE14" i="2"/>
  <c r="AF14" i="2"/>
  <c r="AG14" i="2"/>
  <c r="AH14" i="2"/>
  <c r="AI14" i="2"/>
  <c r="AC15" i="2"/>
  <c r="AE15" i="2"/>
  <c r="AF15" i="2"/>
  <c r="AE16" i="2"/>
  <c r="AC17" i="2"/>
  <c r="AD17" i="2"/>
  <c r="AE17" i="2"/>
  <c r="AF17" i="2"/>
  <c r="AG17" i="2"/>
  <c r="AI17" i="2"/>
  <c r="AC18" i="2"/>
  <c r="AD18" i="2"/>
  <c r="AE18" i="2"/>
  <c r="AF18" i="2"/>
  <c r="AJ18" i="2"/>
  <c r="AC19" i="2"/>
  <c r="AD19" i="2"/>
  <c r="AE19" i="2"/>
  <c r="AF19" i="2"/>
  <c r="AC20" i="2"/>
  <c r="AD20" i="2"/>
  <c r="AE20" i="2"/>
  <c r="AF20" i="2"/>
  <c r="AG20" i="2"/>
  <c r="AH20" i="2"/>
  <c r="AI20" i="2"/>
  <c r="AC21" i="2"/>
  <c r="AD21" i="2"/>
  <c r="AE21" i="2"/>
  <c r="AF21" i="2"/>
  <c r="AG21" i="2"/>
  <c r="AC22" i="2"/>
  <c r="AD22" i="2"/>
  <c r="AE22" i="2"/>
  <c r="AF22" i="2"/>
  <c r="AC23" i="2"/>
  <c r="AD23" i="2"/>
  <c r="AE23" i="2"/>
  <c r="AF23" i="2"/>
  <c r="AG23" i="2"/>
  <c r="AC24" i="2"/>
  <c r="AD24" i="2"/>
  <c r="AE24" i="2"/>
  <c r="AF24" i="2"/>
  <c r="AC25" i="2"/>
  <c r="AD25" i="2"/>
  <c r="AE25" i="2"/>
  <c r="AF25" i="2"/>
  <c r="AC26" i="2"/>
  <c r="AD26" i="2"/>
  <c r="AE26" i="2"/>
  <c r="AF26" i="2"/>
  <c r="AC27" i="2"/>
  <c r="AD27" i="2"/>
  <c r="AE27" i="2"/>
  <c r="AF27" i="2"/>
  <c r="AI27" i="2"/>
  <c r="AC28" i="2"/>
  <c r="AD28" i="2"/>
  <c r="AE28" i="2"/>
  <c r="AF28" i="2"/>
  <c r="AC29" i="2"/>
  <c r="AD29" i="2"/>
  <c r="AE29" i="2"/>
  <c r="AF29" i="2"/>
  <c r="AC30" i="2"/>
  <c r="AD30" i="2"/>
  <c r="AE30" i="2"/>
  <c r="AF30" i="2"/>
  <c r="AG30" i="2"/>
  <c r="AC31" i="2"/>
  <c r="AD31" i="2"/>
  <c r="AE31" i="2"/>
  <c r="AF31" i="2"/>
  <c r="AC32" i="2"/>
  <c r="AD32" i="2"/>
  <c r="AE32" i="2"/>
  <c r="AF32" i="2"/>
  <c r="AD5" i="2"/>
  <c r="AE5" i="2"/>
  <c r="AF5" i="2"/>
  <c r="AC5" i="2"/>
  <c r="Q6" i="2"/>
  <c r="Q7" i="2"/>
  <c r="R7" i="2" s="1"/>
  <c r="Q8" i="2"/>
  <c r="Q9" i="2"/>
  <c r="Q10" i="2"/>
  <c r="Q11" i="2"/>
  <c r="R11" i="2" s="1"/>
  <c r="Q12" i="2"/>
  <c r="Q14" i="2"/>
  <c r="Q15" i="2"/>
  <c r="Q17" i="2"/>
  <c r="R17" i="2" s="1"/>
  <c r="Q18" i="2"/>
  <c r="Q19" i="2"/>
  <c r="Q20" i="2"/>
  <c r="Q21" i="2"/>
  <c r="R21" i="2" s="1"/>
  <c r="Q22" i="2"/>
  <c r="Q23" i="2"/>
  <c r="Q24" i="2"/>
  <c r="Q25" i="2"/>
  <c r="R25" i="2" s="1"/>
  <c r="Q26" i="2"/>
  <c r="Q27" i="2"/>
  <c r="Q28" i="2"/>
  <c r="Q29" i="2"/>
  <c r="R29" i="2" s="1"/>
  <c r="Q30" i="2"/>
  <c r="Q31" i="2"/>
  <c r="Q32" i="2"/>
  <c r="Q5" i="2"/>
  <c r="R5" i="2" s="1"/>
  <c r="O6" i="2"/>
  <c r="O7" i="2"/>
  <c r="O8" i="2"/>
  <c r="O9" i="2"/>
  <c r="P9" i="2" s="1"/>
  <c r="O10" i="2"/>
  <c r="O11" i="2"/>
  <c r="O12" i="2"/>
  <c r="O14" i="2"/>
  <c r="P14" i="2" s="1"/>
  <c r="O17" i="2"/>
  <c r="O18" i="2"/>
  <c r="O19" i="2"/>
  <c r="O20" i="2"/>
  <c r="P20" i="2" s="1"/>
  <c r="O21" i="2"/>
  <c r="O22" i="2"/>
  <c r="O23" i="2"/>
  <c r="O24" i="2"/>
  <c r="P24" i="2" s="1"/>
  <c r="O25" i="2"/>
  <c r="O26" i="2"/>
  <c r="O27" i="2"/>
  <c r="O28" i="2"/>
  <c r="P28" i="2" s="1"/>
  <c r="O29" i="2"/>
  <c r="O30" i="2"/>
  <c r="O31" i="2"/>
  <c r="O32" i="2"/>
  <c r="P32" i="2" s="1"/>
  <c r="O5" i="2"/>
  <c r="S6" i="2"/>
  <c r="S7" i="2"/>
  <c r="S8" i="2"/>
  <c r="S9" i="2"/>
  <c r="S10" i="2"/>
  <c r="S11" i="2"/>
  <c r="S12" i="2"/>
  <c r="S14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5" i="2"/>
  <c r="M6" i="2"/>
  <c r="N6" i="2" s="1"/>
  <c r="M7" i="2"/>
  <c r="N7" i="2" s="1"/>
  <c r="M8" i="2"/>
  <c r="M9" i="2"/>
  <c r="N9" i="2" s="1"/>
  <c r="M10" i="2"/>
  <c r="N10" i="2" s="1"/>
  <c r="M11" i="2"/>
  <c r="N11" i="2" s="1"/>
  <c r="M12" i="2"/>
  <c r="M14" i="2"/>
  <c r="N14" i="2" s="1"/>
  <c r="M17" i="2"/>
  <c r="N17" i="2" s="1"/>
  <c r="M18" i="2"/>
  <c r="N18" i="2" s="1"/>
  <c r="M19" i="2"/>
  <c r="M20" i="2"/>
  <c r="N20" i="2" s="1"/>
  <c r="M21" i="2"/>
  <c r="N21" i="2" s="1"/>
  <c r="M22" i="2"/>
  <c r="N22" i="2" s="1"/>
  <c r="M23" i="2"/>
  <c r="M24" i="2"/>
  <c r="N24" i="2" s="1"/>
  <c r="M25" i="2"/>
  <c r="N25" i="2" s="1"/>
  <c r="M26" i="2"/>
  <c r="N26" i="2" s="1"/>
  <c r="M27" i="2"/>
  <c r="M28" i="2"/>
  <c r="N28" i="2" s="1"/>
  <c r="M29" i="2"/>
  <c r="N29" i="2" s="1"/>
  <c r="M30" i="2"/>
  <c r="N30" i="2" s="1"/>
  <c r="M31" i="2"/>
  <c r="M32" i="2"/>
  <c r="N32" i="2" s="1"/>
  <c r="M5" i="2"/>
  <c r="N5" i="2" s="1"/>
  <c r="P31" i="2" l="1"/>
  <c r="P27" i="2"/>
  <c r="P23" i="2"/>
  <c r="P19" i="2"/>
  <c r="P12" i="2"/>
  <c r="P8" i="2"/>
  <c r="R32" i="2"/>
  <c r="R28" i="2"/>
  <c r="R24" i="2"/>
  <c r="R20" i="2"/>
  <c r="R10" i="2"/>
  <c r="R6" i="2"/>
  <c r="P30" i="2"/>
  <c r="P26" i="2"/>
  <c r="P22" i="2"/>
  <c r="P18" i="2"/>
  <c r="P11" i="2"/>
  <c r="P7" i="2"/>
  <c r="R31" i="2"/>
  <c r="R27" i="2"/>
  <c r="R23" i="2"/>
  <c r="R19" i="2"/>
  <c r="R14" i="2"/>
  <c r="R9" i="2"/>
  <c r="N31" i="2"/>
  <c r="N27" i="2"/>
  <c r="N23" i="2"/>
  <c r="N19" i="2"/>
  <c r="N12" i="2"/>
  <c r="N8" i="2"/>
  <c r="P5" i="2"/>
  <c r="P29" i="2"/>
  <c r="P25" i="2"/>
  <c r="P21" i="2"/>
  <c r="P17" i="2"/>
  <c r="P10" i="2"/>
  <c r="P6" i="2"/>
  <c r="R30" i="2"/>
  <c r="R26" i="2"/>
  <c r="R22" i="2"/>
  <c r="R18" i="2"/>
  <c r="R12" i="2"/>
  <c r="R8" i="2"/>
  <c r="AK5" i="1" l="1"/>
  <c r="AE5" i="1"/>
  <c r="AF5" i="1"/>
  <c r="AG5" i="1"/>
  <c r="AH5" i="1"/>
  <c r="AI5" i="1"/>
  <c r="AJ5" i="1"/>
  <c r="AD5" i="1"/>
  <c r="R5" i="1"/>
  <c r="AK6" i="2"/>
  <c r="AK7" i="2"/>
  <c r="AK8" i="2"/>
  <c r="AK9" i="2"/>
  <c r="AK10" i="2"/>
  <c r="AK11" i="2"/>
  <c r="AK12" i="2"/>
  <c r="AK14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5" i="2"/>
  <c r="Y5" i="1" l="1"/>
  <c r="X5" i="1"/>
  <c r="W5" i="1"/>
  <c r="V5" i="1"/>
  <c r="K5" i="1"/>
  <c r="J5" i="1"/>
  <c r="I5" i="1"/>
  <c r="H5" i="1"/>
  <c r="G5" i="1"/>
  <c r="F5" i="1"/>
  <c r="E5" i="1"/>
  <c r="D5" i="1"/>
  <c r="L5" i="1" l="1"/>
  <c r="P5" i="1"/>
  <c r="S5" i="1"/>
  <c r="M5" i="1" s="1"/>
  <c r="N5" i="1"/>
  <c r="U16" i="2"/>
  <c r="X16" i="2"/>
  <c r="V16" i="2"/>
  <c r="V15" i="2"/>
  <c r="U13" i="2"/>
  <c r="X13" i="2"/>
  <c r="W13" i="2"/>
  <c r="V13" i="2"/>
  <c r="AK13" i="2" l="1"/>
  <c r="AK15" i="2"/>
  <c r="AK16" i="2"/>
  <c r="Q5" i="1"/>
  <c r="O5" i="1"/>
  <c r="AL6" i="2"/>
  <c r="AL7" i="2"/>
  <c r="AL8" i="2"/>
  <c r="AL9" i="2"/>
  <c r="AL10" i="2"/>
  <c r="AL24" i="2"/>
  <c r="AL23" i="2"/>
  <c r="AL21" i="2"/>
  <c r="AL14" i="2"/>
  <c r="AL18" i="2"/>
  <c r="AL30" i="2"/>
  <c r="AL19" i="2"/>
  <c r="AL26" i="2"/>
  <c r="AL22" i="2"/>
  <c r="AL25" i="2"/>
  <c r="AL28" i="2"/>
  <c r="AL27" i="2"/>
  <c r="AL17" i="2"/>
  <c r="AL20" i="2"/>
  <c r="AL29" i="2"/>
  <c r="AL11" i="2"/>
  <c r="AL31" i="2"/>
  <c r="AL12" i="2"/>
  <c r="AL32" i="2"/>
  <c r="AL5" i="2"/>
  <c r="E16" i="2" l="1"/>
  <c r="AC16" i="2" s="1"/>
  <c r="E13" i="2"/>
  <c r="AC13" i="2" s="1"/>
  <c r="H16" i="2"/>
  <c r="H13" i="2"/>
  <c r="AF13" i="2" s="1"/>
  <c r="G13" i="2"/>
  <c r="AE13" i="2" s="1"/>
  <c r="F15" i="2"/>
  <c r="AD15" i="2" s="1"/>
  <c r="F16" i="2"/>
  <c r="AD16" i="2" s="1"/>
  <c r="F13" i="2"/>
  <c r="Q16" i="2" l="1"/>
  <c r="AF16" i="2"/>
  <c r="O13" i="2"/>
  <c r="AD13" i="2"/>
  <c r="O15" i="2"/>
  <c r="S15" i="2"/>
  <c r="R15" i="2" s="1"/>
  <c r="M15" i="2"/>
  <c r="S13" i="2"/>
  <c r="P13" i="2" s="1"/>
  <c r="M13" i="2"/>
  <c r="O16" i="2"/>
  <c r="Q13" i="2"/>
  <c r="S16" i="2"/>
  <c r="R16" i="2" s="1"/>
  <c r="M16" i="2"/>
  <c r="AL13" i="2" l="1"/>
  <c r="R13" i="2"/>
  <c r="AL16" i="2"/>
  <c r="N16" i="2"/>
  <c r="N13" i="2"/>
  <c r="P15" i="2"/>
  <c r="AL15" i="2"/>
  <c r="P16" i="2"/>
  <c r="N15" i="2"/>
</calcChain>
</file>

<file path=xl/sharedStrings.xml><?xml version="1.0" encoding="utf-8"?>
<sst xmlns="http://schemas.openxmlformats.org/spreadsheetml/2006/main" count="108" uniqueCount="48">
  <si>
    <t>Genotype count/percentage</t>
  </si>
  <si>
    <t>Mosaic count</t>
  </si>
  <si>
    <t>Mosaic percentage</t>
  </si>
  <si>
    <t>Ref.</t>
  </si>
  <si>
    <t>A</t>
  </si>
  <si>
    <t>B</t>
  </si>
  <si>
    <t>WT</t>
  </si>
  <si>
    <t>All A</t>
  </si>
  <si>
    <t>All B</t>
  </si>
  <si>
    <t>Total</t>
  </si>
  <si>
    <t>F1 cross</t>
  </si>
  <si>
    <t>Total cut</t>
  </si>
  <si>
    <t>Cut rate</t>
  </si>
  <si>
    <t>Book</t>
  </si>
  <si>
    <t xml:space="preserve">Page </t>
  </si>
  <si>
    <t>Female no.</t>
  </si>
  <si>
    <t>Additional info</t>
  </si>
  <si>
    <t>Overall</t>
  </si>
  <si>
    <t>no eggs</t>
  </si>
  <si>
    <t>QA383P X[(1590:1928):2301D)</t>
  </si>
  <si>
    <r>
      <rPr>
        <sz val="11"/>
        <color rgb="FF0070C0"/>
        <rFont val="Calibri"/>
        <family val="2"/>
      </rPr>
      <t>A</t>
    </r>
    <r>
      <rPr>
        <sz val="11"/>
        <color theme="7"/>
        <rFont val="Calibri"/>
        <family val="2"/>
      </rPr>
      <t>C</t>
    </r>
  </si>
  <si>
    <r>
      <rPr>
        <sz val="11"/>
        <color rgb="FF0070C0"/>
        <rFont val="Calibri"/>
        <family val="2"/>
      </rPr>
      <t>A</t>
    </r>
    <r>
      <rPr>
        <sz val="11"/>
        <color rgb="FFFF0000"/>
        <rFont val="Calibri"/>
      </rPr>
      <t>B</t>
    </r>
    <r>
      <rPr>
        <sz val="11"/>
        <color theme="7"/>
        <rFont val="Calibri"/>
        <family val="2"/>
      </rPr>
      <t>C</t>
    </r>
  </si>
  <si>
    <r>
      <rPr>
        <sz val="11"/>
        <color rgb="FF0070C0"/>
        <rFont val="Calibri"/>
        <family val="2"/>
      </rPr>
      <t>A</t>
    </r>
    <r>
      <rPr>
        <sz val="11"/>
        <color rgb="FFFF0000"/>
        <rFont val="Calibri"/>
        <family val="2"/>
      </rPr>
      <t>B</t>
    </r>
  </si>
  <si>
    <t>C</t>
  </si>
  <si>
    <r>
      <t>B</t>
    </r>
    <r>
      <rPr>
        <sz val="11"/>
        <color theme="7"/>
        <rFont val="Calibri"/>
        <family val="2"/>
        <scheme val="minor"/>
      </rPr>
      <t>C</t>
    </r>
  </si>
  <si>
    <t>All C</t>
  </si>
  <si>
    <t>2301+ %</t>
  </si>
  <si>
    <t>1590+  %</t>
  </si>
  <si>
    <t>1928+ %</t>
  </si>
  <si>
    <t>Female died in cup</t>
  </si>
  <si>
    <t>eggs no larvae</t>
  </si>
  <si>
    <t>female not bloodfed</t>
  </si>
  <si>
    <t>(1590:1928)BC X 2301D A</t>
  </si>
  <si>
    <t>F2 cross</t>
  </si>
  <si>
    <t>Genotype count/percentage (F3's)</t>
  </si>
  <si>
    <r>
      <t>67 X (1590:1928) ♀:  67 X 2301D ♂</t>
    </r>
    <r>
      <rPr>
        <sz val="11"/>
        <color theme="1"/>
        <rFont val="Malgun Gothic"/>
        <family val="2"/>
      </rPr>
      <t xml:space="preserve"> </t>
    </r>
  </si>
  <si>
    <t xml:space="preserve">50 X 2301D  ♀ : 50 X (1590:1928) ♂ </t>
  </si>
  <si>
    <t>Did not get hatched larvae from progeny</t>
  </si>
  <si>
    <t>F2 larvae were biosorted</t>
  </si>
  <si>
    <t>A%</t>
  </si>
  <si>
    <t>B %</t>
  </si>
  <si>
    <t>B+C+WT</t>
  </si>
  <si>
    <r>
      <rPr>
        <sz val="11"/>
        <color rgb="FF0070C0"/>
        <rFont val="Calibri"/>
        <family val="2"/>
      </rPr>
      <t>A</t>
    </r>
    <r>
      <rPr>
        <sz val="11"/>
        <color rgb="FFFF0000"/>
        <rFont val="Calibri"/>
      </rPr>
      <t>B</t>
    </r>
    <r>
      <rPr>
        <sz val="11"/>
        <color theme="7"/>
        <rFont val="Calibri"/>
        <family val="2"/>
      </rPr>
      <t>M</t>
    </r>
  </si>
  <si>
    <r>
      <rPr>
        <sz val="11"/>
        <color rgb="FF0070C0"/>
        <rFont val="Calibri"/>
        <family val="2"/>
      </rPr>
      <t>A</t>
    </r>
    <r>
      <rPr>
        <sz val="11"/>
        <color theme="7"/>
        <rFont val="Calibri"/>
        <family val="2"/>
      </rPr>
      <t>M</t>
    </r>
  </si>
  <si>
    <r>
      <t>B</t>
    </r>
    <r>
      <rPr>
        <sz val="11"/>
        <color theme="7"/>
        <rFont val="Calibri"/>
        <family val="2"/>
        <scheme val="minor"/>
      </rPr>
      <t>M</t>
    </r>
  </si>
  <si>
    <t>M</t>
  </si>
  <si>
    <t>All M</t>
  </si>
  <si>
    <t>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</si>
</sst>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FF0000"/>
      <name val="Calibri"/>
      <family val="2"/>
    </font>
    <font>
      <sz val="11"/>
      <color theme="7"/>
      <name val="Calibri"/>
      <family val="2"/>
    </font>
    <font>
      <sz val="11"/>
      <color theme="4"/>
      <name val="Calibri"/>
      <family val="2"/>
    </font>
    <font>
      <sz val="11"/>
      <color rgb="FF0070C0"/>
      <name val="Calibri"/>
      <family val="2"/>
    </font>
    <font>
      <sz val="11"/>
      <color theme="7"/>
      <name val="Calibri"/>
      <family val="2"/>
      <scheme val="minor"/>
    </font>
    <font>
      <sz val="11"/>
      <color theme="8"/>
      <name val="Calibri"/>
      <family val="2"/>
    </font>
    <font>
      <sz val="11"/>
      <color theme="1"/>
      <name val="Malgun Gothic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15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0" xfId="0" applyFont="1"/>
    <xf numFmtId="2" fontId="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2015-1B44-4CDA-897E-C63497DAF420}">
  <dimension ref="C3:G5"/>
  <sheetViews>
    <sheetView workbookViewId="0">
      <selection activeCell="L15" sqref="L15"/>
    </sheetView>
  </sheetViews>
  <sheetFormatPr defaultRowHeight="14.4" x14ac:dyDescent="0.3"/>
  <sheetData>
    <row r="3" spans="3:7" x14ac:dyDescent="0.3">
      <c r="C3" s="17" t="s">
        <v>10</v>
      </c>
    </row>
    <row r="4" spans="3:7" ht="17.399999999999999" x14ac:dyDescent="0.4">
      <c r="C4" s="17" t="s">
        <v>35</v>
      </c>
      <c r="G4" s="17" t="s">
        <v>38</v>
      </c>
    </row>
    <row r="5" spans="3:7" x14ac:dyDescent="0.3">
      <c r="C5" s="17" t="s">
        <v>36</v>
      </c>
      <c r="G5" s="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workbookViewId="0">
      <selection activeCell="AE22" sqref="AE22"/>
    </sheetView>
  </sheetViews>
  <sheetFormatPr defaultColWidth="14.44140625" defaultRowHeight="15" customHeight="1" x14ac:dyDescent="0.3"/>
  <cols>
    <col min="1" max="1" width="8.88671875" customWidth="1"/>
    <col min="2" max="2" width="22.6640625" customWidth="1"/>
    <col min="3" max="3" width="14.5546875" customWidth="1"/>
    <col min="4" max="23" width="8.88671875" customWidth="1"/>
  </cols>
  <sheetData>
    <row r="1" spans="1:37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37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37" ht="14.25" customHeight="1" x14ac:dyDescent="0.3">
      <c r="A3" s="1"/>
      <c r="B3" s="1"/>
      <c r="C3" s="2"/>
      <c r="D3" s="22" t="s">
        <v>0</v>
      </c>
      <c r="E3" s="24"/>
      <c r="F3" s="24"/>
      <c r="G3" s="24"/>
      <c r="H3" s="24"/>
      <c r="I3" s="24"/>
      <c r="J3" s="24"/>
      <c r="K3" s="24"/>
      <c r="L3" s="24"/>
      <c r="M3" s="1"/>
      <c r="N3" s="1"/>
      <c r="O3" s="22"/>
      <c r="P3" s="24"/>
      <c r="Q3" s="24"/>
      <c r="R3" s="24"/>
      <c r="S3" s="1"/>
      <c r="T3" s="1"/>
      <c r="U3" s="1"/>
      <c r="V3" s="21" t="s">
        <v>1</v>
      </c>
      <c r="W3" s="22"/>
      <c r="X3" s="22"/>
      <c r="Y3" s="22"/>
      <c r="Z3" s="22"/>
      <c r="AA3" s="22"/>
      <c r="AB3" s="22"/>
      <c r="AC3" s="22"/>
      <c r="AD3" s="23" t="s">
        <v>2</v>
      </c>
      <c r="AE3" s="23"/>
      <c r="AF3" s="23"/>
      <c r="AG3" s="23"/>
      <c r="AH3" s="23"/>
      <c r="AI3" s="23"/>
      <c r="AJ3" s="23"/>
      <c r="AK3" s="23"/>
    </row>
    <row r="4" spans="1:37" ht="14.25" customHeight="1" x14ac:dyDescent="0.3">
      <c r="A4" s="1"/>
      <c r="B4" s="8" t="s">
        <v>10</v>
      </c>
      <c r="C4" s="1" t="s">
        <v>3</v>
      </c>
      <c r="D4" s="9" t="s">
        <v>22</v>
      </c>
      <c r="E4" s="8" t="s">
        <v>21</v>
      </c>
      <c r="F4" s="10" t="s">
        <v>20</v>
      </c>
      <c r="G4" s="14" t="s">
        <v>4</v>
      </c>
      <c r="H4" s="11" t="s">
        <v>5</v>
      </c>
      <c r="I4" s="11" t="s">
        <v>24</v>
      </c>
      <c r="J4" s="13" t="s">
        <v>23</v>
      </c>
      <c r="K4" s="12" t="s">
        <v>6</v>
      </c>
      <c r="L4" s="14" t="s">
        <v>7</v>
      </c>
      <c r="M4" s="14" t="s">
        <v>26</v>
      </c>
      <c r="N4" s="10" t="s">
        <v>8</v>
      </c>
      <c r="O4" s="10" t="s">
        <v>27</v>
      </c>
      <c r="P4" s="15" t="s">
        <v>25</v>
      </c>
      <c r="Q4" s="15" t="s">
        <v>28</v>
      </c>
      <c r="R4" s="19" t="s">
        <v>41</v>
      </c>
      <c r="S4" s="1" t="s">
        <v>9</v>
      </c>
      <c r="V4" s="9" t="s">
        <v>22</v>
      </c>
      <c r="W4" s="8" t="s">
        <v>21</v>
      </c>
      <c r="X4" s="10" t="s">
        <v>20</v>
      </c>
      <c r="Y4" s="14" t="s">
        <v>4</v>
      </c>
      <c r="Z4" s="11" t="s">
        <v>5</v>
      </c>
      <c r="AA4" s="11" t="s">
        <v>24</v>
      </c>
      <c r="AB4" s="13" t="s">
        <v>23</v>
      </c>
      <c r="AC4" s="12" t="s">
        <v>6</v>
      </c>
      <c r="AD4" s="9" t="s">
        <v>22</v>
      </c>
      <c r="AE4" s="8" t="s">
        <v>21</v>
      </c>
      <c r="AF4" s="10" t="s">
        <v>20</v>
      </c>
      <c r="AG4" s="14" t="s">
        <v>4</v>
      </c>
      <c r="AH4" s="11" t="s">
        <v>5</v>
      </c>
      <c r="AI4" s="11" t="s">
        <v>24</v>
      </c>
      <c r="AJ4" s="13" t="s">
        <v>23</v>
      </c>
      <c r="AK4" s="12" t="s">
        <v>6</v>
      </c>
    </row>
    <row r="5" spans="1:37" ht="14.25" customHeight="1" x14ac:dyDescent="0.3">
      <c r="A5" s="1"/>
      <c r="B5" s="1" t="s">
        <v>32</v>
      </c>
      <c r="C5" s="3"/>
      <c r="D5" s="3">
        <f>4+10+5+5+3+2+4+10+6+5+6</f>
        <v>60</v>
      </c>
      <c r="E5" s="3">
        <f>2+7+7+1+1+2+5+2+2+1+5+5+14+20+3+2+2+4+9+9+10+5</f>
        <v>118</v>
      </c>
      <c r="F5" s="3">
        <f>4+8+8+1+7+5+13+20+7+8+15</f>
        <v>96</v>
      </c>
      <c r="G5" s="3">
        <f>3+7+6+1+6+6+6+10+3+12+11</f>
        <v>71</v>
      </c>
      <c r="H5" s="1">
        <f>4+10+10+2+4+6+9+16+3+10+15</f>
        <v>89</v>
      </c>
      <c r="I5" s="7">
        <f>2+9+21+4+8+7+3+15+11+10+15</f>
        <v>105</v>
      </c>
      <c r="J5" s="7">
        <f>5+12+13+3+6+5+16+12+5+10+13</f>
        <v>100</v>
      </c>
      <c r="K5" s="7">
        <f>2+12+10+1+6+2+7+11+4+10+18</f>
        <v>83</v>
      </c>
      <c r="L5" s="4">
        <f>SUM(D5:G5)</f>
        <v>345</v>
      </c>
      <c r="M5" s="4">
        <f>L5/S5*100</f>
        <v>47.78393351800554</v>
      </c>
      <c r="N5" s="4">
        <f>SUM(D5+E5+H5+I5)</f>
        <v>372</v>
      </c>
      <c r="O5" s="4">
        <f>N5/S5*100</f>
        <v>51.523545706371188</v>
      </c>
      <c r="P5" s="1">
        <f>SUM(I5+J5+F5+E5)</f>
        <v>419</v>
      </c>
      <c r="Q5" s="4">
        <f>P5/S5*100</f>
        <v>58.033240997229917</v>
      </c>
      <c r="R5" s="4">
        <f>SUM(H5:K5)</f>
        <v>377</v>
      </c>
      <c r="S5" s="1">
        <f>SUM(D5:K5)</f>
        <v>722</v>
      </c>
      <c r="V5" s="3">
        <f>4+10+5+5+3+2+4+10+6+5+6</f>
        <v>60</v>
      </c>
      <c r="W5" s="3">
        <f>2+7+7+1+1+2+5+2+2+1+5+5+14+20+3+2+2+4+9+9+10+5</f>
        <v>118</v>
      </c>
      <c r="X5" s="3">
        <f>4+8+8+1+7+5+13+20+7+8+15</f>
        <v>96</v>
      </c>
      <c r="Y5" s="3">
        <f>3+7+6+1+6+6+6+10+3+12+11</f>
        <v>71</v>
      </c>
      <c r="Z5" s="1">
        <v>0</v>
      </c>
      <c r="AA5" s="4">
        <v>0</v>
      </c>
      <c r="AB5" s="1">
        <v>0</v>
      </c>
      <c r="AC5" s="4">
        <v>0</v>
      </c>
      <c r="AD5" s="1">
        <f>V5/D5*100</f>
        <v>100</v>
      </c>
      <c r="AE5" s="1">
        <f t="shared" ref="AE5:AJ5" si="0">W5/E5*100</f>
        <v>100</v>
      </c>
      <c r="AF5" s="1">
        <f t="shared" si="0"/>
        <v>100</v>
      </c>
      <c r="AG5" s="1">
        <f t="shared" si="0"/>
        <v>100</v>
      </c>
      <c r="AH5" s="1">
        <f t="shared" si="0"/>
        <v>0</v>
      </c>
      <c r="AI5" s="1">
        <f t="shared" si="0"/>
        <v>0</v>
      </c>
      <c r="AJ5" s="1">
        <f t="shared" si="0"/>
        <v>0</v>
      </c>
      <c r="AK5" s="1">
        <f>AC5/K5*100</f>
        <v>0</v>
      </c>
    </row>
    <row r="6" spans="1:37" ht="14.25" customHeight="1" x14ac:dyDescent="0.3">
      <c r="A6" s="1"/>
      <c r="B6" s="1"/>
      <c r="C6" s="3"/>
      <c r="D6" s="20"/>
      <c r="E6" s="20"/>
      <c r="F6" s="20"/>
      <c r="G6" s="20"/>
      <c r="H6" s="20"/>
      <c r="I6" s="20"/>
      <c r="J6" s="20"/>
      <c r="K6" s="20"/>
      <c r="L6" s="1"/>
      <c r="M6" s="1"/>
      <c r="N6" s="4"/>
      <c r="O6" s="4"/>
      <c r="P6" s="4"/>
      <c r="Q6" s="4"/>
      <c r="R6" s="1"/>
      <c r="S6" s="4"/>
      <c r="T6" s="4"/>
      <c r="U6" s="1"/>
      <c r="V6" s="1"/>
      <c r="W6" s="1"/>
    </row>
    <row r="7" spans="1:37" ht="14.25" customHeight="1" x14ac:dyDescent="0.3">
      <c r="A7" s="1"/>
      <c r="B7" s="1"/>
      <c r="C7" s="3"/>
      <c r="M7" s="1"/>
      <c r="N7" s="4"/>
      <c r="O7" s="4"/>
      <c r="P7" s="4"/>
      <c r="Q7" s="4"/>
      <c r="R7" s="1"/>
      <c r="S7" s="4"/>
      <c r="T7" s="4"/>
      <c r="U7" s="1"/>
      <c r="V7" s="1"/>
      <c r="W7" s="1"/>
    </row>
    <row r="8" spans="1:37" ht="14.25" customHeight="1" x14ac:dyDescent="0.3">
      <c r="A8" s="1"/>
      <c r="B8" s="1"/>
      <c r="C8" s="3"/>
      <c r="M8" s="1"/>
      <c r="N8" s="4"/>
      <c r="O8" s="4"/>
      <c r="P8" s="4"/>
      <c r="Q8" s="4"/>
      <c r="R8" s="1"/>
      <c r="S8" s="4"/>
      <c r="T8" s="4"/>
      <c r="U8" s="1"/>
      <c r="V8" s="1"/>
      <c r="W8" s="1"/>
    </row>
    <row r="9" spans="1:37" ht="14.25" customHeight="1" x14ac:dyDescent="0.3">
      <c r="A9" s="1"/>
      <c r="B9" s="1"/>
      <c r="C9" s="3"/>
      <c r="D9" s="3"/>
      <c r="E9" s="3"/>
      <c r="F9" s="3"/>
      <c r="G9" s="3"/>
      <c r="H9" s="1"/>
      <c r="I9" s="4"/>
      <c r="J9" s="1"/>
      <c r="K9" s="4"/>
      <c r="L9" s="1"/>
      <c r="M9" s="1"/>
      <c r="N9" s="4"/>
      <c r="O9" s="4"/>
      <c r="P9" s="4"/>
      <c r="Q9" s="4"/>
      <c r="R9" s="1"/>
      <c r="S9" s="4"/>
      <c r="T9" s="4"/>
      <c r="U9" s="1"/>
      <c r="V9" s="1"/>
      <c r="W9" s="1"/>
    </row>
    <row r="10" spans="1:37" ht="14.25" customHeight="1" x14ac:dyDescent="0.3">
      <c r="A10" s="1"/>
      <c r="B10" s="1"/>
      <c r="C10" s="3"/>
      <c r="D10" s="3"/>
      <c r="E10" s="3"/>
      <c r="F10" s="3"/>
      <c r="G10" s="3"/>
      <c r="H10" s="1"/>
      <c r="I10" s="4"/>
      <c r="J10" s="1"/>
      <c r="K10" s="4"/>
      <c r="L10" s="1"/>
      <c r="M10" s="1"/>
      <c r="N10" s="4"/>
      <c r="O10" s="4"/>
      <c r="P10" s="4"/>
      <c r="Q10" s="4"/>
      <c r="R10" s="1"/>
      <c r="S10" s="4"/>
      <c r="T10" s="4"/>
      <c r="U10" s="1"/>
      <c r="V10" s="1"/>
      <c r="W10" s="1"/>
    </row>
    <row r="11" spans="1:37" ht="14.25" customHeight="1" x14ac:dyDescent="0.3">
      <c r="A11" s="1"/>
      <c r="B11" s="1"/>
      <c r="C11" s="3"/>
      <c r="D11" s="3"/>
      <c r="E11" s="3"/>
      <c r="F11" s="3"/>
      <c r="G11" s="3"/>
      <c r="H11" s="1"/>
      <c r="I11" s="4"/>
      <c r="J11" s="1"/>
      <c r="K11" s="4"/>
      <c r="L11" s="1"/>
      <c r="M11" s="1"/>
      <c r="N11" s="4"/>
      <c r="O11" s="4"/>
      <c r="P11" s="4"/>
      <c r="Q11" s="4"/>
      <c r="R11" s="1"/>
      <c r="S11" s="4"/>
      <c r="T11" s="4"/>
      <c r="U11" s="1"/>
      <c r="V11" s="1"/>
      <c r="W11" s="1"/>
    </row>
    <row r="12" spans="1:37" ht="14.25" customHeight="1" x14ac:dyDescent="0.3">
      <c r="A12" s="1"/>
      <c r="B12" s="1"/>
      <c r="C12" s="3"/>
      <c r="D12" s="3"/>
      <c r="E12" s="3"/>
      <c r="F12" s="3"/>
      <c r="G12" s="3"/>
      <c r="H12" s="1"/>
      <c r="I12" s="4"/>
      <c r="J12" s="1"/>
      <c r="K12" s="4"/>
      <c r="L12" s="1"/>
      <c r="M12" s="1"/>
      <c r="N12" s="4"/>
      <c r="O12" s="4"/>
      <c r="P12" s="4"/>
      <c r="Q12" s="4"/>
      <c r="R12" s="1"/>
      <c r="S12" s="4"/>
      <c r="T12" s="4"/>
      <c r="U12" s="10"/>
      <c r="V12" s="15"/>
      <c r="W12" s="15"/>
      <c r="X12" s="8"/>
      <c r="Y12" s="16"/>
      <c r="Z12" s="16"/>
      <c r="AA12" s="16"/>
      <c r="AB12" s="1"/>
    </row>
    <row r="13" spans="1:37" ht="14.25" customHeight="1" x14ac:dyDescent="0.3">
      <c r="A13" s="1"/>
      <c r="B13" s="1"/>
      <c r="C13" s="3"/>
      <c r="D13" s="3"/>
      <c r="E13" s="3"/>
      <c r="F13" s="3"/>
      <c r="G13" s="3"/>
      <c r="H13" s="1"/>
      <c r="I13" s="4"/>
      <c r="J13" s="1"/>
      <c r="K13" s="4"/>
      <c r="L13" s="1"/>
      <c r="M13" s="1"/>
      <c r="N13" s="4"/>
      <c r="O13" s="4"/>
      <c r="P13" s="4"/>
      <c r="Q13" s="4"/>
      <c r="R13" s="1"/>
      <c r="S13" s="4"/>
      <c r="T13" s="4"/>
      <c r="U13" s="4"/>
      <c r="V13" s="1"/>
      <c r="W13" s="4"/>
      <c r="Y13" s="4"/>
      <c r="AA13" s="4"/>
      <c r="AB13" s="1"/>
    </row>
    <row r="14" spans="1:37" ht="14.25" customHeight="1" x14ac:dyDescent="0.3">
      <c r="A14" s="1"/>
      <c r="B14" s="1"/>
      <c r="C14" s="3"/>
      <c r="D14" s="3"/>
      <c r="E14" s="3"/>
      <c r="F14" s="3"/>
      <c r="G14" s="3"/>
      <c r="H14" s="1"/>
      <c r="I14" s="4"/>
      <c r="J14" s="1"/>
      <c r="K14" s="4"/>
      <c r="L14" s="1"/>
      <c r="M14" s="1"/>
      <c r="N14" s="4"/>
      <c r="O14" s="4"/>
      <c r="P14" s="4"/>
      <c r="Q14" s="4"/>
      <c r="R14" s="1"/>
      <c r="S14" s="4"/>
      <c r="T14" s="4"/>
      <c r="U14" s="1"/>
      <c r="V14" s="1"/>
      <c r="W14" s="1"/>
    </row>
    <row r="15" spans="1:37" ht="14.25" customHeight="1" x14ac:dyDescent="0.3">
      <c r="A15" s="1"/>
      <c r="B15" s="1"/>
      <c r="C15" s="3"/>
      <c r="D15" s="3"/>
      <c r="E15" s="3"/>
      <c r="F15" s="3"/>
      <c r="G15" s="3"/>
      <c r="H15" s="1"/>
      <c r="I15" s="4"/>
      <c r="J15" s="1"/>
      <c r="K15" s="4"/>
      <c r="L15" s="1"/>
      <c r="M15" s="1"/>
      <c r="N15" s="4"/>
      <c r="O15" s="4"/>
      <c r="P15" s="4"/>
      <c r="Q15" s="4"/>
      <c r="R15" s="1"/>
      <c r="S15" s="4"/>
      <c r="T15" s="4"/>
      <c r="U15" s="1"/>
      <c r="V15" s="1"/>
      <c r="W15" s="1"/>
    </row>
    <row r="16" spans="1:37" ht="14.25" customHeight="1" x14ac:dyDescent="0.3">
      <c r="A16" s="1"/>
      <c r="B16" s="1"/>
      <c r="C16" s="3"/>
      <c r="D16" s="3"/>
      <c r="E16" s="3"/>
      <c r="F16" s="3"/>
      <c r="G16" s="3"/>
      <c r="H16" s="1"/>
      <c r="I16" s="4"/>
      <c r="J16" s="1"/>
      <c r="K16" s="4"/>
      <c r="L16" s="1"/>
      <c r="M16" s="1"/>
      <c r="N16" s="4"/>
      <c r="O16" s="4"/>
      <c r="P16" s="4"/>
      <c r="Q16" s="4"/>
      <c r="R16" s="1"/>
      <c r="S16" s="4"/>
      <c r="T16" s="4"/>
      <c r="U16" s="1"/>
      <c r="V16" s="1"/>
      <c r="W16" s="1"/>
    </row>
    <row r="17" spans="1:23" ht="14.25" customHeight="1" x14ac:dyDescent="0.3">
      <c r="A17" s="1"/>
      <c r="B17" s="1"/>
      <c r="C17" s="3"/>
      <c r="D17" s="3"/>
      <c r="E17" s="3"/>
      <c r="F17" s="3"/>
      <c r="G17" s="3"/>
      <c r="H17" s="1"/>
      <c r="I17" s="4"/>
      <c r="J17" s="1"/>
      <c r="K17" s="4"/>
      <c r="L17" s="1"/>
      <c r="M17" s="1"/>
      <c r="N17" s="4"/>
      <c r="O17" s="4"/>
      <c r="P17" s="4"/>
      <c r="Q17" s="4"/>
      <c r="R17" s="1"/>
      <c r="S17" s="4"/>
      <c r="T17" s="4"/>
      <c r="U17" s="1"/>
      <c r="V17" s="1"/>
      <c r="W17" s="1"/>
    </row>
    <row r="18" spans="1:23" ht="14.25" customHeight="1" x14ac:dyDescent="0.3">
      <c r="A18" s="1"/>
      <c r="B18" s="1"/>
      <c r="C18" s="3"/>
      <c r="D18" s="3"/>
      <c r="E18" s="3"/>
      <c r="F18" s="3"/>
      <c r="G18" s="3"/>
      <c r="H18" s="1"/>
      <c r="I18" s="4"/>
      <c r="J18" s="1"/>
      <c r="K18" s="4"/>
      <c r="L18" s="1"/>
      <c r="M18" s="1"/>
      <c r="N18" s="4"/>
      <c r="O18" s="4"/>
      <c r="P18" s="4"/>
      <c r="Q18" s="4"/>
      <c r="R18" s="1"/>
      <c r="S18" s="4"/>
      <c r="T18" s="4"/>
      <c r="U18" s="1"/>
      <c r="V18" s="1"/>
      <c r="W18" s="1"/>
    </row>
    <row r="19" spans="1:23" ht="14.25" customHeight="1" x14ac:dyDescent="0.3">
      <c r="A19" s="1"/>
      <c r="B19" s="1"/>
      <c r="C19" s="3"/>
      <c r="D19" s="3"/>
      <c r="E19" s="3"/>
      <c r="F19" s="3"/>
      <c r="G19" s="3"/>
      <c r="H19" s="1"/>
      <c r="I19" s="4"/>
      <c r="J19" s="1"/>
      <c r="K19" s="4"/>
      <c r="L19" s="1"/>
      <c r="M19" s="1"/>
      <c r="N19" s="4"/>
      <c r="O19" s="4"/>
      <c r="P19" s="4"/>
      <c r="Q19" s="4"/>
      <c r="R19" s="1"/>
      <c r="S19" s="4"/>
      <c r="T19" s="4"/>
      <c r="U19" s="1"/>
      <c r="V19" s="1"/>
      <c r="W19" s="1"/>
    </row>
    <row r="20" spans="1:23" ht="14.25" customHeight="1" x14ac:dyDescent="0.3">
      <c r="A20" s="1"/>
      <c r="B20" s="1"/>
      <c r="C20" s="3"/>
      <c r="D20" s="3"/>
      <c r="E20" s="3"/>
      <c r="F20" s="3"/>
      <c r="G20" s="3"/>
      <c r="H20" s="1"/>
      <c r="I20" s="4"/>
      <c r="J20" s="1"/>
      <c r="K20" s="4"/>
      <c r="L20" s="1"/>
      <c r="M20" s="1"/>
      <c r="N20" s="4"/>
      <c r="O20" s="4"/>
      <c r="P20" s="4"/>
      <c r="Q20" s="4"/>
      <c r="R20" s="1"/>
      <c r="S20" s="4"/>
      <c r="T20" s="4"/>
      <c r="U20" s="1"/>
      <c r="V20" s="1"/>
      <c r="W20" s="1"/>
    </row>
    <row r="21" spans="1:23" ht="14.25" customHeight="1" x14ac:dyDescent="0.3">
      <c r="A21" s="1"/>
      <c r="B21" s="1"/>
      <c r="C21" s="3"/>
      <c r="D21" s="3"/>
      <c r="E21" s="3"/>
      <c r="F21" s="3"/>
      <c r="G21" s="3"/>
      <c r="H21" s="1"/>
      <c r="I21" s="4"/>
      <c r="J21" s="1"/>
      <c r="K21" s="4"/>
      <c r="L21" s="1"/>
      <c r="M21" s="1"/>
      <c r="N21" s="4"/>
      <c r="O21" s="4"/>
      <c r="P21" s="4"/>
      <c r="Q21" s="4"/>
      <c r="R21" s="1"/>
      <c r="S21" s="4"/>
      <c r="T21" s="4"/>
      <c r="U21" s="1"/>
      <c r="V21" s="1"/>
      <c r="W21" s="1"/>
    </row>
    <row r="22" spans="1:23" ht="14.25" customHeight="1" x14ac:dyDescent="0.3">
      <c r="A22" s="1"/>
      <c r="B22" s="1"/>
      <c r="C22" s="3"/>
      <c r="D22" s="3"/>
      <c r="E22" s="3"/>
      <c r="F22" s="3"/>
      <c r="G22" s="3"/>
      <c r="H22" s="1"/>
      <c r="I22" s="4"/>
      <c r="J22" s="1"/>
      <c r="K22" s="4"/>
      <c r="L22" s="1"/>
      <c r="M22" s="1"/>
      <c r="N22" s="4"/>
      <c r="O22" s="4"/>
      <c r="P22" s="4"/>
      <c r="Q22" s="4"/>
      <c r="R22" s="1"/>
      <c r="S22" s="4"/>
      <c r="T22" s="4"/>
      <c r="U22" s="1"/>
      <c r="V22" s="1"/>
      <c r="W22" s="1"/>
    </row>
    <row r="23" spans="1:23" ht="14.25" customHeight="1" x14ac:dyDescent="0.3">
      <c r="A23" s="1"/>
      <c r="B23" s="1"/>
      <c r="C23" s="3"/>
      <c r="D23" s="3"/>
      <c r="E23" s="3"/>
      <c r="F23" s="3"/>
      <c r="G23" s="3"/>
      <c r="H23" s="1"/>
      <c r="I23" s="4"/>
      <c r="J23" s="1"/>
      <c r="K23" s="4"/>
      <c r="L23" s="1"/>
      <c r="M23" s="1"/>
      <c r="N23" s="4"/>
      <c r="O23" s="4"/>
      <c r="P23" s="4"/>
      <c r="Q23" s="4"/>
      <c r="R23" s="1"/>
      <c r="S23" s="4"/>
      <c r="T23" s="4"/>
      <c r="U23" s="1"/>
      <c r="V23" s="1"/>
      <c r="W23" s="1"/>
    </row>
    <row r="24" spans="1:23" ht="14.25" customHeight="1" x14ac:dyDescent="0.3">
      <c r="A24" s="1"/>
      <c r="B24" s="1"/>
      <c r="C24" s="3"/>
      <c r="D24" s="3"/>
      <c r="E24" s="3"/>
      <c r="F24" s="3"/>
      <c r="G24" s="3"/>
      <c r="H24" s="1"/>
      <c r="I24" s="4"/>
      <c r="J24" s="1"/>
      <c r="K24" s="4"/>
      <c r="L24" s="1"/>
      <c r="M24" s="1"/>
      <c r="N24" s="4"/>
      <c r="O24" s="4"/>
      <c r="P24" s="4"/>
      <c r="Q24" s="4"/>
      <c r="R24" s="1"/>
      <c r="S24" s="4"/>
      <c r="T24" s="4"/>
      <c r="U24" s="1"/>
      <c r="V24" s="1"/>
      <c r="W24" s="1"/>
    </row>
    <row r="25" spans="1:23" ht="14.25" customHeight="1" x14ac:dyDescent="0.3">
      <c r="A25" s="1"/>
      <c r="B25" s="1"/>
      <c r="C25" s="3"/>
      <c r="D25" s="3"/>
      <c r="E25" s="3"/>
      <c r="F25" s="3"/>
      <c r="G25" s="3"/>
      <c r="H25" s="1"/>
      <c r="I25" s="4"/>
      <c r="J25" s="1"/>
      <c r="K25" s="4"/>
      <c r="L25" s="1"/>
      <c r="M25" s="1"/>
      <c r="N25" s="4"/>
      <c r="O25" s="4"/>
      <c r="P25" s="4"/>
      <c r="Q25" s="4"/>
      <c r="R25" s="1"/>
      <c r="S25" s="4"/>
      <c r="T25" s="4"/>
      <c r="U25" s="1"/>
      <c r="V25" s="1"/>
      <c r="W25" s="1"/>
    </row>
    <row r="26" spans="1:23" ht="14.25" customHeight="1" x14ac:dyDescent="0.3">
      <c r="A26" s="1"/>
      <c r="B26" s="1"/>
      <c r="C26" s="3"/>
      <c r="D26" s="3"/>
      <c r="E26" s="3"/>
      <c r="F26" s="3"/>
      <c r="G26" s="3"/>
      <c r="H26" s="1"/>
      <c r="I26" s="4"/>
      <c r="J26" s="1"/>
      <c r="K26" s="4"/>
      <c r="L26" s="1"/>
      <c r="M26" s="1"/>
      <c r="N26" s="4"/>
      <c r="O26" s="4"/>
      <c r="P26" s="4"/>
      <c r="Q26" s="4"/>
      <c r="R26" s="1"/>
      <c r="S26" s="4"/>
      <c r="T26" s="4"/>
      <c r="U26" s="1"/>
      <c r="V26" s="1"/>
      <c r="W26" s="1"/>
    </row>
    <row r="27" spans="1:23" ht="14.25" customHeight="1" x14ac:dyDescent="0.3">
      <c r="A27" s="1"/>
      <c r="B27" s="1"/>
      <c r="C27" s="3"/>
      <c r="D27" s="3"/>
      <c r="E27" s="3"/>
      <c r="F27" s="3"/>
      <c r="G27" s="3"/>
      <c r="H27" s="1"/>
      <c r="I27" s="4"/>
      <c r="J27" s="1"/>
      <c r="K27" s="4"/>
      <c r="L27" s="1"/>
      <c r="M27" s="1"/>
      <c r="N27" s="4"/>
      <c r="O27" s="4"/>
      <c r="P27" s="4"/>
      <c r="Q27" s="4"/>
      <c r="R27" s="1"/>
      <c r="S27" s="4"/>
      <c r="T27" s="4"/>
      <c r="U27" s="1"/>
      <c r="V27" s="1"/>
      <c r="W27" s="1"/>
    </row>
    <row r="28" spans="1:23" ht="14.25" customHeight="1" x14ac:dyDescent="0.3">
      <c r="A28" s="1"/>
      <c r="B28" s="1"/>
      <c r="C28" s="3"/>
      <c r="D28" s="3"/>
      <c r="E28" s="3"/>
      <c r="F28" s="3"/>
      <c r="G28" s="3"/>
      <c r="H28" s="1"/>
      <c r="I28" s="4"/>
      <c r="J28" s="1"/>
      <c r="K28" s="4"/>
      <c r="L28" s="1"/>
      <c r="M28" s="1"/>
      <c r="N28" s="4"/>
      <c r="O28" s="4"/>
      <c r="P28" s="4"/>
      <c r="Q28" s="4"/>
      <c r="R28" s="1"/>
      <c r="S28" s="4"/>
      <c r="T28" s="4"/>
      <c r="U28" s="1"/>
      <c r="V28" s="1"/>
      <c r="W28" s="1"/>
    </row>
    <row r="29" spans="1:23" ht="14.25" customHeight="1" x14ac:dyDescent="0.3">
      <c r="A29" s="1"/>
      <c r="B29" s="1"/>
      <c r="C29" s="3"/>
      <c r="D29" s="3"/>
      <c r="E29" s="3"/>
      <c r="F29" s="3"/>
      <c r="G29" s="3"/>
      <c r="H29" s="1"/>
      <c r="I29" s="4"/>
      <c r="J29" s="1"/>
      <c r="K29" s="4"/>
      <c r="L29" s="1"/>
      <c r="M29" s="1"/>
      <c r="N29" s="4"/>
      <c r="O29" s="4"/>
      <c r="P29" s="4"/>
      <c r="Q29" s="4"/>
      <c r="R29" s="1"/>
      <c r="S29" s="4"/>
      <c r="T29" s="4"/>
      <c r="U29" s="1"/>
      <c r="V29" s="1"/>
      <c r="W29" s="1"/>
    </row>
    <row r="30" spans="1:23" ht="14.25" customHeight="1" x14ac:dyDescent="0.3">
      <c r="A30" s="1"/>
      <c r="B30" s="1"/>
      <c r="C30" s="3"/>
      <c r="D30" s="3"/>
      <c r="E30" s="3"/>
      <c r="F30" s="3"/>
      <c r="G30" s="3"/>
      <c r="H30" s="1"/>
      <c r="I30" s="4"/>
      <c r="J30" s="1"/>
      <c r="K30" s="4"/>
      <c r="L30" s="1"/>
      <c r="M30" s="1"/>
      <c r="N30" s="4"/>
      <c r="O30" s="4"/>
      <c r="P30" s="4"/>
      <c r="Q30" s="4"/>
      <c r="R30" s="1"/>
      <c r="S30" s="4"/>
      <c r="T30" s="4"/>
      <c r="U30" s="1"/>
      <c r="V30" s="1"/>
      <c r="W30" s="1"/>
    </row>
    <row r="31" spans="1:23" ht="14.25" customHeight="1" x14ac:dyDescent="0.3">
      <c r="A31" s="1"/>
      <c r="B31" s="1"/>
      <c r="C31" s="3"/>
      <c r="D31" s="3"/>
      <c r="E31" s="3"/>
      <c r="F31" s="3"/>
      <c r="G31" s="3"/>
      <c r="H31" s="1"/>
      <c r="I31" s="4"/>
      <c r="J31" s="1"/>
      <c r="K31" s="4"/>
      <c r="L31" s="1"/>
      <c r="M31" s="1"/>
      <c r="N31" s="4"/>
      <c r="O31" s="4"/>
      <c r="P31" s="4"/>
      <c r="Q31" s="4"/>
      <c r="R31" s="1"/>
      <c r="S31" s="4"/>
      <c r="T31" s="4"/>
      <c r="U31" s="1"/>
      <c r="V31" s="1"/>
      <c r="W31" s="1"/>
    </row>
    <row r="32" spans="1:23" ht="14.25" customHeight="1" x14ac:dyDescent="0.3">
      <c r="A32" s="1"/>
      <c r="B32" s="1"/>
      <c r="C32" s="3"/>
      <c r="D32" s="3"/>
      <c r="E32" s="3"/>
      <c r="F32" s="3"/>
      <c r="G32" s="3"/>
      <c r="H32" s="1"/>
      <c r="I32" s="4"/>
      <c r="J32" s="1"/>
      <c r="K32" s="4"/>
      <c r="L32" s="1"/>
      <c r="M32" s="1"/>
      <c r="N32" s="4"/>
      <c r="O32" s="4"/>
      <c r="P32" s="4"/>
      <c r="Q32" s="4"/>
      <c r="R32" s="1"/>
      <c r="S32" s="4"/>
      <c r="T32" s="4"/>
      <c r="U32" s="1"/>
      <c r="V32" s="1"/>
      <c r="W32" s="1"/>
    </row>
    <row r="33" spans="1:23" ht="14.25" customHeight="1" x14ac:dyDescent="0.3">
      <c r="A33" s="1"/>
      <c r="B33" s="1"/>
      <c r="C33" s="1"/>
      <c r="D33" s="22"/>
      <c r="E33" s="24"/>
      <c r="F33" s="24"/>
      <c r="G33" s="24"/>
      <c r="H33" s="1"/>
      <c r="I33" s="4"/>
      <c r="J33" s="1"/>
      <c r="K33" s="4"/>
      <c r="L33" s="1"/>
      <c r="M33" s="1"/>
      <c r="N33" s="1"/>
      <c r="O33" s="1"/>
      <c r="P33" s="1"/>
      <c r="Q33" s="1"/>
      <c r="R33" s="1"/>
      <c r="S33" s="4"/>
      <c r="T33" s="4"/>
      <c r="U33" s="1"/>
      <c r="V33" s="1"/>
      <c r="W33" s="1"/>
    </row>
    <row r="34" spans="1:23" ht="14.25" customHeight="1" x14ac:dyDescent="0.3">
      <c r="A34" s="1"/>
      <c r="B34" s="1"/>
      <c r="C34" s="1"/>
      <c r="D34" s="22"/>
      <c r="E34" s="24"/>
      <c r="F34" s="24"/>
      <c r="G34" s="24"/>
      <c r="H34" s="1"/>
      <c r="I34" s="4"/>
      <c r="J34" s="1"/>
      <c r="K34" s="4"/>
      <c r="L34" s="1"/>
      <c r="M34" s="1"/>
      <c r="N34" s="1"/>
      <c r="O34" s="1"/>
      <c r="P34" s="1"/>
      <c r="Q34" s="1"/>
      <c r="R34" s="1"/>
      <c r="S34" s="4"/>
      <c r="T34" s="4"/>
      <c r="U34" s="1"/>
      <c r="V34" s="1"/>
      <c r="W34" s="1"/>
    </row>
    <row r="35" spans="1:23" ht="14.25" customHeight="1" x14ac:dyDescent="0.3">
      <c r="A35" s="1"/>
      <c r="B35" s="1"/>
      <c r="C35" s="1"/>
      <c r="D35" s="22"/>
      <c r="E35" s="24"/>
      <c r="F35" s="24"/>
      <c r="G35" s="24"/>
      <c r="H35" s="1"/>
      <c r="I35" s="4"/>
      <c r="J35" s="1"/>
      <c r="K35" s="4"/>
      <c r="L35" s="1"/>
      <c r="M35" s="1"/>
      <c r="N35" s="1"/>
      <c r="O35" s="1"/>
      <c r="P35" s="1"/>
      <c r="Q35" s="1"/>
      <c r="R35" s="1"/>
      <c r="S35" s="4"/>
      <c r="T35" s="4"/>
      <c r="U35" s="1"/>
      <c r="V35" s="1"/>
      <c r="W35" s="1"/>
    </row>
    <row r="36" spans="1:23" ht="14.25" customHeight="1" x14ac:dyDescent="0.3">
      <c r="A36" s="1"/>
      <c r="B36" s="1"/>
      <c r="C36" s="1"/>
      <c r="D36" s="22"/>
      <c r="E36" s="24"/>
      <c r="F36" s="24"/>
      <c r="G36" s="24"/>
      <c r="H36" s="1"/>
      <c r="I36" s="4"/>
      <c r="J36" s="1"/>
      <c r="K36" s="4"/>
      <c r="L36" s="1"/>
      <c r="M36" s="1"/>
      <c r="N36" s="1"/>
      <c r="O36" s="1"/>
      <c r="P36" s="1"/>
      <c r="Q36" s="1"/>
      <c r="R36" s="1"/>
      <c r="S36" s="4"/>
      <c r="T36" s="4"/>
      <c r="U36" s="1"/>
      <c r="V36" s="1"/>
      <c r="W36" s="1"/>
    </row>
    <row r="37" spans="1:23" ht="14.25" customHeight="1" x14ac:dyDescent="0.3">
      <c r="A37" s="1"/>
      <c r="B37" s="1"/>
      <c r="C37" s="1"/>
      <c r="D37" s="22"/>
      <c r="E37" s="24"/>
      <c r="F37" s="24"/>
      <c r="G37" s="2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3">
      <c r="A38" s="1"/>
      <c r="B38" s="1"/>
      <c r="C38" s="1"/>
      <c r="D38" s="22"/>
      <c r="E38" s="24"/>
      <c r="F38" s="24"/>
      <c r="G38" s="2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3">
      <c r="A39" s="1"/>
      <c r="B39" s="1"/>
      <c r="C39" s="1"/>
      <c r="D39" s="22"/>
      <c r="E39" s="24"/>
      <c r="F39" s="24"/>
      <c r="G39" s="2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 x14ac:dyDescent="0.3">
      <c r="A40" s="1"/>
      <c r="B40" s="1"/>
      <c r="C40" s="1"/>
      <c r="D40" s="22"/>
      <c r="E40" s="24"/>
      <c r="F40" s="24"/>
      <c r="G40" s="2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3">
      <c r="A41" s="1"/>
      <c r="B41" s="1"/>
      <c r="C41" s="1"/>
      <c r="D41" s="22"/>
      <c r="E41" s="24"/>
      <c r="F41" s="24"/>
      <c r="G41" s="2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3">
      <c r="A42" s="1"/>
      <c r="B42" s="1"/>
      <c r="C42" s="1"/>
      <c r="D42" s="22"/>
      <c r="E42" s="24"/>
      <c r="F42" s="24"/>
      <c r="G42" s="2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3">
      <c r="A43" s="1"/>
      <c r="B43" s="1"/>
      <c r="C43" s="1"/>
      <c r="D43" s="22"/>
      <c r="E43" s="24"/>
      <c r="F43" s="24"/>
      <c r="G43" s="2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 x14ac:dyDescent="0.3">
      <c r="A44" s="1"/>
      <c r="B44" s="1"/>
      <c r="C44" s="1"/>
      <c r="D44" s="22"/>
      <c r="E44" s="24"/>
      <c r="F44" s="24"/>
      <c r="G44" s="2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3">
      <c r="A45" s="1"/>
      <c r="B45" s="1"/>
      <c r="C45" s="1"/>
      <c r="D45" s="22"/>
      <c r="E45" s="24"/>
      <c r="F45" s="24"/>
      <c r="G45" s="2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3">
      <c r="A46" s="1"/>
      <c r="B46" s="1"/>
      <c r="C46" s="1"/>
      <c r="D46" s="22"/>
      <c r="E46" s="24"/>
      <c r="F46" s="24"/>
      <c r="G46" s="2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3">
      <c r="A47" s="1"/>
      <c r="B47" s="1"/>
      <c r="C47" s="1"/>
      <c r="D47" s="22"/>
      <c r="E47" s="24"/>
      <c r="F47" s="24"/>
      <c r="G47" s="2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 x14ac:dyDescent="0.3">
      <c r="A48" s="1"/>
      <c r="B48" s="1"/>
      <c r="C48" s="1"/>
      <c r="D48" s="22"/>
      <c r="E48" s="24"/>
      <c r="F48" s="24"/>
      <c r="G48" s="2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3">
      <c r="A49" s="1"/>
      <c r="B49" s="1"/>
      <c r="C49" s="1"/>
      <c r="D49" s="22"/>
      <c r="E49" s="24"/>
      <c r="F49" s="24"/>
      <c r="G49" s="2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3">
      <c r="A50" s="1"/>
      <c r="B50" s="1"/>
      <c r="C50" s="1"/>
      <c r="D50" s="22"/>
      <c r="E50" s="24"/>
      <c r="F50" s="24"/>
      <c r="G50" s="2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3">
      <c r="A51" s="1"/>
      <c r="B51" s="1"/>
      <c r="C51" s="1"/>
      <c r="D51" s="22"/>
      <c r="E51" s="24"/>
      <c r="F51" s="24"/>
      <c r="G51" s="2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23">
    <mergeCell ref="D50:G50"/>
    <mergeCell ref="D51:G51"/>
    <mergeCell ref="D35:G35"/>
    <mergeCell ref="D36:G36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43:G43"/>
    <mergeCell ref="V3:AC3"/>
    <mergeCell ref="AD3:AK3"/>
    <mergeCell ref="D47:G47"/>
    <mergeCell ref="D48:G48"/>
    <mergeCell ref="D49:G49"/>
    <mergeCell ref="D3:L3"/>
    <mergeCell ref="O3:R3"/>
    <mergeCell ref="D33:G33"/>
    <mergeCell ref="D34:G34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abSelected="1" zoomScaleNormal="100" workbookViewId="0">
      <selection activeCell="A11" sqref="A11"/>
    </sheetView>
  </sheetViews>
  <sheetFormatPr defaultColWidth="14.44140625" defaultRowHeight="15" customHeight="1" x14ac:dyDescent="0.3"/>
  <cols>
    <col min="1" max="1" width="8.88671875" customWidth="1"/>
    <col min="2" max="2" width="28.44140625" customWidth="1"/>
    <col min="3" max="3" width="10.88671875" customWidth="1"/>
    <col min="4" max="4" width="19.5546875" bestFit="1" customWidth="1"/>
    <col min="5" max="18" width="8.88671875" customWidth="1"/>
    <col min="19" max="19" width="11.44140625" customWidth="1"/>
    <col min="20" max="20" width="11.88671875" customWidth="1"/>
    <col min="21" max="24" width="8.88671875" customWidth="1"/>
  </cols>
  <sheetData>
    <row r="1" spans="1:38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1"/>
      <c r="R1" s="1"/>
      <c r="S1" s="1"/>
      <c r="T1" s="1"/>
      <c r="U1" s="1"/>
      <c r="V1" s="1"/>
      <c r="W1" s="1"/>
      <c r="X1" s="1"/>
    </row>
    <row r="2" spans="1:38" ht="14.25" customHeight="1" x14ac:dyDescent="0.3">
      <c r="A2" s="1"/>
      <c r="B2" s="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2"/>
      <c r="O2" s="4"/>
      <c r="P2" s="18"/>
      <c r="Q2" s="4"/>
      <c r="R2" s="4"/>
      <c r="S2" s="4"/>
      <c r="T2" s="4"/>
      <c r="U2" s="4"/>
      <c r="W2" s="1"/>
      <c r="X2" s="1"/>
    </row>
    <row r="3" spans="1:38" ht="14.25" customHeight="1" x14ac:dyDescent="0.3">
      <c r="A3" s="1"/>
      <c r="B3" s="5" t="s">
        <v>19</v>
      </c>
      <c r="C3" s="1"/>
      <c r="D3" s="1"/>
      <c r="E3" s="21" t="s">
        <v>34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U3" s="22" t="s">
        <v>1</v>
      </c>
      <c r="V3" s="22"/>
      <c r="W3" s="22"/>
      <c r="X3" s="22"/>
      <c r="Y3" s="22"/>
      <c r="Z3" s="22"/>
      <c r="AA3" s="22"/>
      <c r="AB3" s="22"/>
      <c r="AC3" s="22" t="s">
        <v>2</v>
      </c>
      <c r="AD3" s="22"/>
      <c r="AE3" s="22"/>
      <c r="AF3" s="22"/>
      <c r="AG3" s="22"/>
      <c r="AH3" s="22"/>
      <c r="AI3" s="22"/>
      <c r="AJ3" s="22"/>
      <c r="AK3" s="2" t="s">
        <v>11</v>
      </c>
      <c r="AL3" s="2" t="s">
        <v>12</v>
      </c>
    </row>
    <row r="4" spans="1:38" ht="14.25" customHeight="1" x14ac:dyDescent="0.3">
      <c r="A4" s="5" t="s">
        <v>13</v>
      </c>
      <c r="B4" s="5" t="s">
        <v>14</v>
      </c>
      <c r="C4" s="1" t="s">
        <v>15</v>
      </c>
      <c r="D4" s="1" t="s">
        <v>16</v>
      </c>
      <c r="E4" s="14" t="s">
        <v>4</v>
      </c>
      <c r="F4" s="9" t="s">
        <v>22</v>
      </c>
      <c r="G4" s="8" t="s">
        <v>42</v>
      </c>
      <c r="H4" s="10" t="s">
        <v>43</v>
      </c>
      <c r="I4" s="11" t="s">
        <v>44</v>
      </c>
      <c r="J4" s="11" t="s">
        <v>5</v>
      </c>
      <c r="K4" s="13" t="s">
        <v>45</v>
      </c>
      <c r="L4" s="12" t="s">
        <v>6</v>
      </c>
      <c r="M4" s="14" t="s">
        <v>7</v>
      </c>
      <c r="N4" s="14" t="s">
        <v>39</v>
      </c>
      <c r="O4" s="10" t="s">
        <v>8</v>
      </c>
      <c r="P4" s="10" t="s">
        <v>40</v>
      </c>
      <c r="Q4" s="15" t="s">
        <v>46</v>
      </c>
      <c r="R4" s="15" t="s">
        <v>47</v>
      </c>
      <c r="S4" s="1" t="s">
        <v>9</v>
      </c>
      <c r="U4" s="14" t="s">
        <v>4</v>
      </c>
      <c r="V4" s="9" t="s">
        <v>22</v>
      </c>
      <c r="W4" s="8" t="s">
        <v>42</v>
      </c>
      <c r="X4" s="10" t="s">
        <v>43</v>
      </c>
      <c r="Y4" s="25" t="s">
        <v>44</v>
      </c>
      <c r="Z4" s="25" t="s">
        <v>5</v>
      </c>
      <c r="AA4" s="26" t="s">
        <v>45</v>
      </c>
      <c r="AB4" s="27" t="s">
        <v>6</v>
      </c>
      <c r="AC4" s="14" t="s">
        <v>4</v>
      </c>
      <c r="AD4" s="9" t="s">
        <v>22</v>
      </c>
      <c r="AE4" s="8" t="s">
        <v>42</v>
      </c>
      <c r="AF4" s="10" t="s">
        <v>43</v>
      </c>
      <c r="AG4" s="25" t="s">
        <v>44</v>
      </c>
      <c r="AH4" s="25" t="s">
        <v>5</v>
      </c>
      <c r="AI4" s="26" t="s">
        <v>45</v>
      </c>
      <c r="AJ4" s="27" t="s">
        <v>6</v>
      </c>
      <c r="AK4" s="1"/>
      <c r="AL4" s="1" t="s">
        <v>17</v>
      </c>
    </row>
    <row r="5" spans="1:38" ht="14.25" customHeight="1" x14ac:dyDescent="0.3">
      <c r="A5" s="5"/>
      <c r="B5" s="5"/>
      <c r="C5" s="5">
        <v>1</v>
      </c>
      <c r="E5" s="12">
        <v>3</v>
      </c>
      <c r="F5" s="5">
        <v>2</v>
      </c>
      <c r="G5" s="5">
        <v>4</v>
      </c>
      <c r="H5" s="12">
        <v>2</v>
      </c>
      <c r="I5" s="12">
        <v>0</v>
      </c>
      <c r="J5" s="12">
        <v>0</v>
      </c>
      <c r="K5" s="12">
        <v>0</v>
      </c>
      <c r="L5" s="12">
        <v>0</v>
      </c>
      <c r="M5" s="4">
        <f>SUM(E5:H5)</f>
        <v>11</v>
      </c>
      <c r="N5" s="4">
        <f>M5/S5*100</f>
        <v>100</v>
      </c>
      <c r="O5" s="4">
        <f>SUM(F5,G5,I5:J5)</f>
        <v>6</v>
      </c>
      <c r="P5" s="4">
        <f>O5/S5*100</f>
        <v>54.54545454545454</v>
      </c>
      <c r="Q5" s="1">
        <f>SUM(G5:I5,K5)</f>
        <v>6</v>
      </c>
      <c r="R5" s="4">
        <f>Q5/S5*100</f>
        <v>54.54545454545454</v>
      </c>
      <c r="S5" s="1">
        <f>SUM(E5:L5)</f>
        <v>11</v>
      </c>
      <c r="U5" s="12">
        <v>3</v>
      </c>
      <c r="V5" s="5">
        <v>2</v>
      </c>
      <c r="W5" s="5">
        <v>4</v>
      </c>
      <c r="X5" s="12">
        <v>2</v>
      </c>
      <c r="Y5" s="12">
        <v>0</v>
      </c>
      <c r="Z5" s="12">
        <v>0</v>
      </c>
      <c r="AA5" s="12">
        <v>0</v>
      </c>
      <c r="AB5" s="12">
        <v>0</v>
      </c>
      <c r="AC5" s="4">
        <f>U5/E5*100</f>
        <v>100</v>
      </c>
      <c r="AD5" s="4">
        <f t="shared" ref="AD5:AF5" si="0">V5/F5*100</f>
        <v>100</v>
      </c>
      <c r="AE5" s="4">
        <f t="shared" si="0"/>
        <v>100</v>
      </c>
      <c r="AF5" s="4">
        <f t="shared" si="0"/>
        <v>100</v>
      </c>
      <c r="AG5" s="4"/>
      <c r="AH5" s="4"/>
      <c r="AI5" s="4"/>
      <c r="AJ5" s="4"/>
      <c r="AK5">
        <f>SUM(V5:AB5)</f>
        <v>8</v>
      </c>
      <c r="AL5">
        <f>AK5/S5*100</f>
        <v>72.727272727272734</v>
      </c>
    </row>
    <row r="6" spans="1:38" ht="14.25" customHeight="1" x14ac:dyDescent="0.3">
      <c r="A6" s="5"/>
      <c r="B6" s="5"/>
      <c r="C6" s="5">
        <v>2</v>
      </c>
      <c r="E6" s="12">
        <v>17</v>
      </c>
      <c r="F6" s="5">
        <v>17</v>
      </c>
      <c r="G6" s="5">
        <v>20</v>
      </c>
      <c r="H6" s="12">
        <v>15</v>
      </c>
      <c r="I6" s="12">
        <v>0</v>
      </c>
      <c r="J6" s="12">
        <v>0</v>
      </c>
      <c r="K6" s="12">
        <v>0</v>
      </c>
      <c r="L6" s="12">
        <v>0</v>
      </c>
      <c r="M6" s="4">
        <f t="shared" ref="M6:M32" si="1">SUM(E6:H6)</f>
        <v>69</v>
      </c>
      <c r="N6" s="4">
        <f t="shared" ref="N6:N32" si="2">M6/S6*100</f>
        <v>100</v>
      </c>
      <c r="O6" s="4">
        <f t="shared" ref="O6:O32" si="3">SUM(F6,G6,I6:J6)</f>
        <v>37</v>
      </c>
      <c r="P6" s="4">
        <f t="shared" ref="P6:P32" si="4">O6/S6*100</f>
        <v>53.623188405797109</v>
      </c>
      <c r="Q6" s="1">
        <f t="shared" ref="Q6:Q32" si="5">SUM(G6:I6,K6)</f>
        <v>35</v>
      </c>
      <c r="R6" s="4">
        <f t="shared" ref="R6:R32" si="6">Q6/S6*100</f>
        <v>50.724637681159422</v>
      </c>
      <c r="S6" s="1">
        <f t="shared" ref="S6:S32" si="7">SUM(E6:L6)</f>
        <v>69</v>
      </c>
      <c r="U6" s="12">
        <v>17</v>
      </c>
      <c r="V6" s="5">
        <v>17</v>
      </c>
      <c r="W6" s="5">
        <v>20</v>
      </c>
      <c r="X6" s="12">
        <v>15</v>
      </c>
      <c r="Y6" s="12">
        <v>0</v>
      </c>
      <c r="Z6" s="12">
        <v>0</v>
      </c>
      <c r="AA6" s="12">
        <v>0</v>
      </c>
      <c r="AB6" s="12">
        <v>0</v>
      </c>
      <c r="AC6" s="4">
        <f t="shared" ref="AC6:AC32" si="8">U6/E6*100</f>
        <v>100</v>
      </c>
      <c r="AD6" s="4">
        <f t="shared" ref="AD6:AD32" si="9">V6/F6*100</f>
        <v>100</v>
      </c>
      <c r="AE6" s="4">
        <f t="shared" ref="AE6:AE32" si="10">W6/G6*100</f>
        <v>100</v>
      </c>
      <c r="AF6" s="4">
        <f t="shared" ref="AF6:AF32" si="11">X6/H6*100</f>
        <v>100</v>
      </c>
      <c r="AG6" s="4"/>
      <c r="AH6" s="4"/>
      <c r="AI6" s="4"/>
      <c r="AJ6" s="4"/>
      <c r="AK6">
        <f>SUM(V6:AB6)</f>
        <v>52</v>
      </c>
      <c r="AL6">
        <f>AK6/S6*100</f>
        <v>75.362318840579718</v>
      </c>
    </row>
    <row r="7" spans="1:38" ht="14.25" customHeight="1" x14ac:dyDescent="0.3">
      <c r="A7" s="5"/>
      <c r="B7" s="5"/>
      <c r="C7" s="5">
        <v>3</v>
      </c>
      <c r="E7" s="12">
        <v>9</v>
      </c>
      <c r="F7" s="5">
        <v>13</v>
      </c>
      <c r="G7" s="5">
        <v>16</v>
      </c>
      <c r="H7" s="12">
        <v>13</v>
      </c>
      <c r="I7" s="12">
        <v>0</v>
      </c>
      <c r="J7" s="12">
        <v>0</v>
      </c>
      <c r="K7" s="12">
        <v>0</v>
      </c>
      <c r="L7" s="12">
        <v>0</v>
      </c>
      <c r="M7" s="4">
        <f t="shared" si="1"/>
        <v>51</v>
      </c>
      <c r="N7" s="4">
        <f t="shared" si="2"/>
        <v>100</v>
      </c>
      <c r="O7" s="4">
        <f t="shared" si="3"/>
        <v>29</v>
      </c>
      <c r="P7" s="4">
        <f t="shared" si="4"/>
        <v>56.862745098039213</v>
      </c>
      <c r="Q7" s="1">
        <f t="shared" si="5"/>
        <v>29</v>
      </c>
      <c r="R7" s="4">
        <f t="shared" si="6"/>
        <v>56.862745098039213</v>
      </c>
      <c r="S7" s="1">
        <f t="shared" si="7"/>
        <v>51</v>
      </c>
      <c r="U7" s="12">
        <v>9</v>
      </c>
      <c r="V7" s="5">
        <v>13</v>
      </c>
      <c r="W7" s="5">
        <v>16</v>
      </c>
      <c r="X7" s="12">
        <v>13</v>
      </c>
      <c r="Y7" s="12">
        <v>0</v>
      </c>
      <c r="Z7" s="12">
        <v>0</v>
      </c>
      <c r="AA7" s="12">
        <v>0</v>
      </c>
      <c r="AB7" s="12">
        <v>0</v>
      </c>
      <c r="AC7" s="4">
        <f t="shared" si="8"/>
        <v>100</v>
      </c>
      <c r="AD7" s="4">
        <f t="shared" si="9"/>
        <v>100</v>
      </c>
      <c r="AE7" s="4">
        <f t="shared" si="10"/>
        <v>100</v>
      </c>
      <c r="AF7" s="4">
        <f t="shared" si="11"/>
        <v>100</v>
      </c>
      <c r="AG7" s="4"/>
      <c r="AH7" s="4"/>
      <c r="AI7" s="4"/>
      <c r="AJ7" s="4"/>
      <c r="AK7">
        <f>SUM(V7:AB7)</f>
        <v>42</v>
      </c>
      <c r="AL7">
        <f>AK7/S7*100</f>
        <v>82.35294117647058</v>
      </c>
    </row>
    <row r="8" spans="1:38" ht="14.25" customHeight="1" x14ac:dyDescent="0.3">
      <c r="A8" s="5"/>
      <c r="B8" s="5"/>
      <c r="C8" s="5">
        <v>4</v>
      </c>
      <c r="E8" s="12">
        <v>3</v>
      </c>
      <c r="F8" s="12">
        <v>6</v>
      </c>
      <c r="G8" s="12">
        <v>5</v>
      </c>
      <c r="H8" s="12">
        <v>1</v>
      </c>
      <c r="I8" s="12">
        <v>2</v>
      </c>
      <c r="J8" s="12">
        <v>0</v>
      </c>
      <c r="K8" s="12">
        <v>4</v>
      </c>
      <c r="L8" s="12">
        <v>0</v>
      </c>
      <c r="M8" s="4">
        <f t="shared" si="1"/>
        <v>15</v>
      </c>
      <c r="N8" s="4">
        <f t="shared" si="2"/>
        <v>71.428571428571431</v>
      </c>
      <c r="O8" s="4">
        <f t="shared" si="3"/>
        <v>13</v>
      </c>
      <c r="P8" s="4">
        <f t="shared" si="4"/>
        <v>61.904761904761905</v>
      </c>
      <c r="Q8" s="1">
        <f t="shared" si="5"/>
        <v>12</v>
      </c>
      <c r="R8" s="4">
        <f t="shared" si="6"/>
        <v>57.142857142857139</v>
      </c>
      <c r="S8" s="1">
        <f t="shared" si="7"/>
        <v>21</v>
      </c>
      <c r="U8" s="12">
        <v>3</v>
      </c>
      <c r="V8" s="12">
        <v>6</v>
      </c>
      <c r="W8" s="12">
        <v>5</v>
      </c>
      <c r="X8" s="12">
        <v>1</v>
      </c>
      <c r="Y8" s="12">
        <v>2</v>
      </c>
      <c r="Z8" s="12">
        <v>0</v>
      </c>
      <c r="AA8" s="12">
        <v>4</v>
      </c>
      <c r="AB8" s="12">
        <v>0</v>
      </c>
      <c r="AC8" s="4">
        <f t="shared" si="8"/>
        <v>100</v>
      </c>
      <c r="AD8" s="4">
        <f t="shared" si="9"/>
        <v>100</v>
      </c>
      <c r="AE8" s="4">
        <f t="shared" si="10"/>
        <v>100</v>
      </c>
      <c r="AF8" s="4">
        <f t="shared" si="11"/>
        <v>100</v>
      </c>
      <c r="AG8" s="4">
        <f t="shared" ref="AG8:AG30" si="12">Y8/I8*100</f>
        <v>100</v>
      </c>
      <c r="AH8" s="4"/>
      <c r="AI8" s="4">
        <f t="shared" ref="AI8:AI27" si="13">AA8/K8*100</f>
        <v>100</v>
      </c>
      <c r="AJ8" s="4"/>
      <c r="AK8">
        <f>SUM(V8:AB8)</f>
        <v>18</v>
      </c>
      <c r="AL8">
        <f>AK8/S8*100</f>
        <v>85.714285714285708</v>
      </c>
    </row>
    <row r="9" spans="1:38" ht="14.25" customHeight="1" x14ac:dyDescent="0.3">
      <c r="A9" s="5"/>
      <c r="B9" s="5"/>
      <c r="C9" s="5">
        <v>5</v>
      </c>
      <c r="E9" s="12">
        <v>18</v>
      </c>
      <c r="F9" s="12">
        <v>15</v>
      </c>
      <c r="G9" s="12">
        <v>14</v>
      </c>
      <c r="H9" s="12">
        <v>19</v>
      </c>
      <c r="I9">
        <v>3</v>
      </c>
      <c r="J9" s="12">
        <v>0</v>
      </c>
      <c r="K9" s="12">
        <v>0</v>
      </c>
      <c r="L9" s="12">
        <v>0</v>
      </c>
      <c r="M9" s="4">
        <f t="shared" si="1"/>
        <v>66</v>
      </c>
      <c r="N9" s="4">
        <f t="shared" si="2"/>
        <v>95.652173913043484</v>
      </c>
      <c r="O9" s="4">
        <f t="shared" si="3"/>
        <v>32</v>
      </c>
      <c r="P9" s="4">
        <f t="shared" si="4"/>
        <v>46.376811594202898</v>
      </c>
      <c r="Q9" s="1">
        <f t="shared" si="5"/>
        <v>36</v>
      </c>
      <c r="R9" s="4">
        <f t="shared" si="6"/>
        <v>52.173913043478258</v>
      </c>
      <c r="S9" s="1">
        <f t="shared" si="7"/>
        <v>69</v>
      </c>
      <c r="U9" s="12">
        <v>18</v>
      </c>
      <c r="V9" s="12">
        <v>15</v>
      </c>
      <c r="W9" s="12">
        <v>14</v>
      </c>
      <c r="X9" s="12">
        <v>19</v>
      </c>
      <c r="Y9">
        <v>3</v>
      </c>
      <c r="Z9" s="12">
        <v>0</v>
      </c>
      <c r="AA9" s="12">
        <v>0</v>
      </c>
      <c r="AB9" s="12">
        <v>0</v>
      </c>
      <c r="AC9" s="4">
        <f t="shared" si="8"/>
        <v>100</v>
      </c>
      <c r="AD9" s="4">
        <f t="shared" si="9"/>
        <v>100</v>
      </c>
      <c r="AE9" s="4">
        <f t="shared" si="10"/>
        <v>100</v>
      </c>
      <c r="AF9" s="4">
        <f t="shared" si="11"/>
        <v>100</v>
      </c>
      <c r="AG9" s="4">
        <f t="shared" si="12"/>
        <v>100</v>
      </c>
      <c r="AH9" s="4"/>
      <c r="AI9" s="4"/>
      <c r="AJ9" s="4"/>
      <c r="AK9">
        <f>SUM(V9:AB9)</f>
        <v>51</v>
      </c>
      <c r="AL9">
        <f>AK9/S9*100</f>
        <v>73.91304347826086</v>
      </c>
    </row>
    <row r="10" spans="1:38" ht="14.25" customHeight="1" x14ac:dyDescent="0.3">
      <c r="A10" s="5"/>
      <c r="B10" s="5"/>
      <c r="C10" s="5">
        <v>6</v>
      </c>
      <c r="D10" s="5"/>
      <c r="E10" s="12">
        <v>14</v>
      </c>
      <c r="F10" s="12">
        <v>21</v>
      </c>
      <c r="G10" s="12">
        <v>9</v>
      </c>
      <c r="H10" s="12">
        <v>17</v>
      </c>
      <c r="I10" s="12">
        <v>0</v>
      </c>
      <c r="J10" s="12">
        <v>0</v>
      </c>
      <c r="K10" s="12">
        <v>0</v>
      </c>
      <c r="L10" s="12">
        <v>0</v>
      </c>
      <c r="M10" s="4">
        <f t="shared" si="1"/>
        <v>61</v>
      </c>
      <c r="N10" s="4">
        <f t="shared" si="2"/>
        <v>100</v>
      </c>
      <c r="O10" s="4">
        <f t="shared" si="3"/>
        <v>30</v>
      </c>
      <c r="P10" s="4">
        <f t="shared" si="4"/>
        <v>49.180327868852459</v>
      </c>
      <c r="Q10" s="1">
        <f t="shared" si="5"/>
        <v>26</v>
      </c>
      <c r="R10" s="4">
        <f t="shared" si="6"/>
        <v>42.622950819672127</v>
      </c>
      <c r="S10" s="1">
        <f t="shared" si="7"/>
        <v>61</v>
      </c>
      <c r="U10" s="12">
        <v>14</v>
      </c>
      <c r="V10" s="12">
        <v>21</v>
      </c>
      <c r="W10" s="12">
        <v>9</v>
      </c>
      <c r="X10" s="12">
        <v>17</v>
      </c>
      <c r="Y10" s="12">
        <v>0</v>
      </c>
      <c r="Z10" s="12">
        <v>0</v>
      </c>
      <c r="AA10" s="12">
        <v>0</v>
      </c>
      <c r="AB10" s="12">
        <v>0</v>
      </c>
      <c r="AC10" s="4">
        <f t="shared" si="8"/>
        <v>100</v>
      </c>
      <c r="AD10" s="4">
        <f t="shared" si="9"/>
        <v>100</v>
      </c>
      <c r="AE10" s="4">
        <f t="shared" si="10"/>
        <v>100</v>
      </c>
      <c r="AF10" s="4">
        <f t="shared" si="11"/>
        <v>100</v>
      </c>
      <c r="AG10" s="4"/>
      <c r="AH10" s="4"/>
      <c r="AI10" s="4"/>
      <c r="AJ10" s="4"/>
      <c r="AK10">
        <f>SUM(V10:AB10)</f>
        <v>47</v>
      </c>
      <c r="AL10">
        <f>AK10/S10*100</f>
        <v>77.049180327868854</v>
      </c>
    </row>
    <row r="11" spans="1:38" ht="14.25" customHeight="1" x14ac:dyDescent="0.3">
      <c r="A11" s="5"/>
      <c r="B11" s="5"/>
      <c r="C11" s="12">
        <v>11</v>
      </c>
      <c r="D11" s="5"/>
      <c r="E11" s="12">
        <v>5</v>
      </c>
      <c r="F11" s="12">
        <v>26</v>
      </c>
      <c r="G11" s="12">
        <v>10</v>
      </c>
      <c r="H11" s="12">
        <v>11</v>
      </c>
      <c r="I11" s="12">
        <v>1</v>
      </c>
      <c r="J11" s="12">
        <v>4</v>
      </c>
      <c r="K11" s="12">
        <v>0</v>
      </c>
      <c r="L11" s="12">
        <v>0</v>
      </c>
      <c r="M11" s="4">
        <f t="shared" si="1"/>
        <v>52</v>
      </c>
      <c r="N11" s="4">
        <f t="shared" si="2"/>
        <v>91.228070175438589</v>
      </c>
      <c r="O11" s="4">
        <f t="shared" si="3"/>
        <v>41</v>
      </c>
      <c r="P11" s="4">
        <f t="shared" si="4"/>
        <v>71.929824561403507</v>
      </c>
      <c r="Q11" s="1">
        <f t="shared" si="5"/>
        <v>22</v>
      </c>
      <c r="R11" s="4">
        <f t="shared" si="6"/>
        <v>38.596491228070171</v>
      </c>
      <c r="S11" s="1">
        <f t="shared" si="7"/>
        <v>57</v>
      </c>
      <c r="U11" s="12">
        <v>5</v>
      </c>
      <c r="V11" s="12">
        <v>26</v>
      </c>
      <c r="W11" s="12">
        <v>10</v>
      </c>
      <c r="X11" s="12">
        <v>11</v>
      </c>
      <c r="Y11" s="12">
        <v>1</v>
      </c>
      <c r="Z11" s="12">
        <v>4</v>
      </c>
      <c r="AA11" s="12">
        <v>0</v>
      </c>
      <c r="AB11" s="12">
        <v>0</v>
      </c>
      <c r="AC11" s="4">
        <f t="shared" si="8"/>
        <v>100</v>
      </c>
      <c r="AD11" s="4">
        <f t="shared" si="9"/>
        <v>100</v>
      </c>
      <c r="AE11" s="4">
        <f t="shared" si="10"/>
        <v>100</v>
      </c>
      <c r="AF11" s="4">
        <f t="shared" si="11"/>
        <v>100</v>
      </c>
      <c r="AG11" s="4">
        <f t="shared" si="12"/>
        <v>100</v>
      </c>
      <c r="AH11" s="4">
        <f t="shared" ref="AH11:AH20" si="14">Z11/J11*100</f>
        <v>100</v>
      </c>
      <c r="AI11" s="4"/>
      <c r="AJ11" s="4"/>
      <c r="AK11">
        <f>SUM(V11:AB11)</f>
        <v>52</v>
      </c>
      <c r="AL11">
        <f>AK11/S11*100</f>
        <v>91.228070175438589</v>
      </c>
    </row>
    <row r="12" spans="1:38" ht="14.25" customHeight="1" x14ac:dyDescent="0.3">
      <c r="A12" s="5"/>
      <c r="B12" s="5"/>
      <c r="C12" s="12">
        <v>17</v>
      </c>
      <c r="D12" s="5"/>
      <c r="E12" s="12">
        <v>18</v>
      </c>
      <c r="F12" s="12">
        <v>25</v>
      </c>
      <c r="G12" s="12">
        <v>18</v>
      </c>
      <c r="H12" s="12">
        <v>19</v>
      </c>
      <c r="I12" s="12">
        <v>0</v>
      </c>
      <c r="J12" s="12">
        <v>0</v>
      </c>
      <c r="K12" s="12">
        <v>0</v>
      </c>
      <c r="L12" s="12">
        <v>0</v>
      </c>
      <c r="M12" s="4">
        <f t="shared" si="1"/>
        <v>80</v>
      </c>
      <c r="N12" s="4">
        <f t="shared" si="2"/>
        <v>100</v>
      </c>
      <c r="O12" s="4">
        <f t="shared" si="3"/>
        <v>43</v>
      </c>
      <c r="P12" s="4">
        <f t="shared" si="4"/>
        <v>53.75</v>
      </c>
      <c r="Q12" s="1">
        <f t="shared" si="5"/>
        <v>37</v>
      </c>
      <c r="R12" s="4">
        <f t="shared" si="6"/>
        <v>46.25</v>
      </c>
      <c r="S12" s="1">
        <f t="shared" si="7"/>
        <v>80</v>
      </c>
      <c r="U12" s="12">
        <v>18</v>
      </c>
      <c r="V12" s="12">
        <v>25</v>
      </c>
      <c r="W12" s="12">
        <v>18</v>
      </c>
      <c r="X12" s="12">
        <v>19</v>
      </c>
      <c r="Y12" s="12">
        <v>0</v>
      </c>
      <c r="Z12" s="12">
        <v>0</v>
      </c>
      <c r="AA12" s="12">
        <v>0</v>
      </c>
      <c r="AB12" s="12">
        <v>0</v>
      </c>
      <c r="AC12" s="4">
        <f t="shared" si="8"/>
        <v>100</v>
      </c>
      <c r="AD12" s="4">
        <f t="shared" si="9"/>
        <v>100</v>
      </c>
      <c r="AE12" s="4">
        <f t="shared" si="10"/>
        <v>100</v>
      </c>
      <c r="AF12" s="4">
        <f t="shared" si="11"/>
        <v>100</v>
      </c>
      <c r="AG12" s="4"/>
      <c r="AH12" s="4"/>
      <c r="AI12" s="4"/>
      <c r="AJ12" s="4"/>
      <c r="AK12">
        <f>SUM(V12:AB12)</f>
        <v>62</v>
      </c>
      <c r="AL12">
        <f>AK12/S12*100</f>
        <v>77.5</v>
      </c>
    </row>
    <row r="13" spans="1:38" ht="14.25" customHeight="1" x14ac:dyDescent="0.3">
      <c r="A13" s="5"/>
      <c r="B13" s="5"/>
      <c r="C13" s="12">
        <v>21</v>
      </c>
      <c r="D13" s="5"/>
      <c r="E13">
        <f>10+13+5+9</f>
        <v>37</v>
      </c>
      <c r="F13">
        <f>5+7+8+6</f>
        <v>26</v>
      </c>
      <c r="G13">
        <f>4+6+9+8</f>
        <v>27</v>
      </c>
      <c r="H13">
        <f>4+4+10+5</f>
        <v>23</v>
      </c>
      <c r="I13" s="12">
        <v>0</v>
      </c>
      <c r="J13" s="12">
        <v>0</v>
      </c>
      <c r="K13" s="12">
        <v>0</v>
      </c>
      <c r="L13" s="12">
        <v>0</v>
      </c>
      <c r="M13" s="4">
        <f t="shared" si="1"/>
        <v>113</v>
      </c>
      <c r="N13" s="4">
        <f t="shared" si="2"/>
        <v>100</v>
      </c>
      <c r="O13" s="4">
        <f t="shared" si="3"/>
        <v>53</v>
      </c>
      <c r="P13" s="4">
        <f t="shared" si="4"/>
        <v>46.902654867256636</v>
      </c>
      <c r="Q13" s="1">
        <f t="shared" si="5"/>
        <v>50</v>
      </c>
      <c r="R13" s="4">
        <f t="shared" si="6"/>
        <v>44.247787610619469</v>
      </c>
      <c r="S13" s="1">
        <f t="shared" si="7"/>
        <v>113</v>
      </c>
      <c r="U13">
        <f>10+13+5+9</f>
        <v>37</v>
      </c>
      <c r="V13">
        <f>5+7+8+6</f>
        <v>26</v>
      </c>
      <c r="W13">
        <f>4+6+9+8</f>
        <v>27</v>
      </c>
      <c r="X13">
        <f>4+4+10+5</f>
        <v>23</v>
      </c>
      <c r="Y13" s="12">
        <v>0</v>
      </c>
      <c r="Z13" s="12">
        <v>0</v>
      </c>
      <c r="AA13" s="12">
        <v>0</v>
      </c>
      <c r="AB13" s="12">
        <v>0</v>
      </c>
      <c r="AC13" s="4">
        <f t="shared" si="8"/>
        <v>100</v>
      </c>
      <c r="AD13" s="4">
        <f t="shared" si="9"/>
        <v>100</v>
      </c>
      <c r="AE13" s="4">
        <f t="shared" si="10"/>
        <v>100</v>
      </c>
      <c r="AF13" s="4">
        <f t="shared" si="11"/>
        <v>100</v>
      </c>
      <c r="AG13" s="4"/>
      <c r="AH13" s="4"/>
      <c r="AI13" s="4"/>
      <c r="AJ13" s="4"/>
      <c r="AK13">
        <f>SUM(V13:AB13)</f>
        <v>76</v>
      </c>
      <c r="AL13">
        <f>AK13/S13*100</f>
        <v>67.256637168141594</v>
      </c>
    </row>
    <row r="14" spans="1:38" ht="14.25" customHeight="1" x14ac:dyDescent="0.3">
      <c r="A14" s="5"/>
      <c r="B14" s="5"/>
      <c r="C14" s="12">
        <v>23</v>
      </c>
      <c r="E14" s="12">
        <v>26</v>
      </c>
      <c r="F14" s="12">
        <v>51</v>
      </c>
      <c r="G14" s="12">
        <v>33</v>
      </c>
      <c r="H14" s="12">
        <v>28</v>
      </c>
      <c r="I14" s="12">
        <v>5</v>
      </c>
      <c r="J14" s="12">
        <v>1</v>
      </c>
      <c r="K14" s="12">
        <v>3</v>
      </c>
      <c r="L14" s="12">
        <v>0</v>
      </c>
      <c r="M14" s="4">
        <f t="shared" si="1"/>
        <v>138</v>
      </c>
      <c r="N14" s="4">
        <f t="shared" si="2"/>
        <v>93.877551020408163</v>
      </c>
      <c r="O14" s="4">
        <f t="shared" si="3"/>
        <v>90</v>
      </c>
      <c r="P14" s="4">
        <f t="shared" si="4"/>
        <v>61.224489795918366</v>
      </c>
      <c r="Q14" s="1">
        <f t="shared" si="5"/>
        <v>69</v>
      </c>
      <c r="R14" s="4">
        <f t="shared" si="6"/>
        <v>46.938775510204081</v>
      </c>
      <c r="S14" s="1">
        <f t="shared" si="7"/>
        <v>147</v>
      </c>
      <c r="U14" s="12">
        <v>26</v>
      </c>
      <c r="V14" s="12">
        <v>51</v>
      </c>
      <c r="W14" s="12">
        <v>33</v>
      </c>
      <c r="X14" s="12">
        <v>28</v>
      </c>
      <c r="Y14" s="12">
        <v>5</v>
      </c>
      <c r="Z14" s="12">
        <v>1</v>
      </c>
      <c r="AA14" s="12">
        <v>3</v>
      </c>
      <c r="AB14" s="12">
        <v>0</v>
      </c>
      <c r="AC14" s="4">
        <f t="shared" si="8"/>
        <v>100</v>
      </c>
      <c r="AD14" s="4">
        <f t="shared" si="9"/>
        <v>100</v>
      </c>
      <c r="AE14" s="4">
        <f t="shared" si="10"/>
        <v>100</v>
      </c>
      <c r="AF14" s="4">
        <f t="shared" si="11"/>
        <v>100</v>
      </c>
      <c r="AG14" s="4">
        <f t="shared" si="12"/>
        <v>100</v>
      </c>
      <c r="AH14" s="4">
        <f t="shared" si="14"/>
        <v>100</v>
      </c>
      <c r="AI14" s="4">
        <f t="shared" si="13"/>
        <v>100</v>
      </c>
      <c r="AJ14" s="4"/>
      <c r="AK14">
        <f>SUM(V14:AB14)</f>
        <v>121</v>
      </c>
      <c r="AL14">
        <f>AK14/S14*100</f>
        <v>82.312925170068027</v>
      </c>
    </row>
    <row r="15" spans="1:38" ht="14.25" customHeight="1" x14ac:dyDescent="0.3">
      <c r="A15" s="5"/>
      <c r="B15" s="5"/>
      <c r="C15" s="12">
        <v>24</v>
      </c>
      <c r="D15" s="5"/>
      <c r="E15" s="12">
        <v>9</v>
      </c>
      <c r="F15">
        <f>17</f>
        <v>17</v>
      </c>
      <c r="G15" s="12">
        <v>13</v>
      </c>
      <c r="H15" s="12">
        <v>20</v>
      </c>
      <c r="I15" s="12">
        <v>0</v>
      </c>
      <c r="J15" s="12">
        <v>0</v>
      </c>
      <c r="K15" s="12">
        <v>0</v>
      </c>
      <c r="L15" s="12">
        <v>0</v>
      </c>
      <c r="M15" s="4">
        <f t="shared" si="1"/>
        <v>59</v>
      </c>
      <c r="N15" s="4">
        <f t="shared" si="2"/>
        <v>100</v>
      </c>
      <c r="O15" s="4">
        <f t="shared" si="3"/>
        <v>30</v>
      </c>
      <c r="P15" s="4">
        <f t="shared" si="4"/>
        <v>50.847457627118644</v>
      </c>
      <c r="Q15" s="1">
        <f t="shared" si="5"/>
        <v>33</v>
      </c>
      <c r="R15" s="4">
        <f t="shared" si="6"/>
        <v>55.932203389830505</v>
      </c>
      <c r="S15" s="1">
        <f t="shared" si="7"/>
        <v>59</v>
      </c>
      <c r="U15" s="12">
        <v>9</v>
      </c>
      <c r="V15">
        <f>17</f>
        <v>17</v>
      </c>
      <c r="W15" s="12">
        <v>13</v>
      </c>
      <c r="X15" s="12">
        <v>20</v>
      </c>
      <c r="Y15" s="12">
        <v>0</v>
      </c>
      <c r="Z15" s="12">
        <v>0</v>
      </c>
      <c r="AA15" s="12">
        <v>0</v>
      </c>
      <c r="AB15" s="12">
        <v>0</v>
      </c>
      <c r="AC15" s="4">
        <f t="shared" si="8"/>
        <v>100</v>
      </c>
      <c r="AD15" s="4">
        <f t="shared" si="9"/>
        <v>100</v>
      </c>
      <c r="AE15" s="4">
        <f t="shared" si="10"/>
        <v>100</v>
      </c>
      <c r="AF15" s="4">
        <f t="shared" si="11"/>
        <v>100</v>
      </c>
      <c r="AG15" s="4"/>
      <c r="AH15" s="4"/>
      <c r="AI15" s="4"/>
      <c r="AJ15" s="4"/>
      <c r="AK15">
        <f>SUM(V15:AB15)</f>
        <v>50</v>
      </c>
      <c r="AL15">
        <f>AK15/S15*100</f>
        <v>84.745762711864401</v>
      </c>
    </row>
    <row r="16" spans="1:38" ht="14.25" customHeight="1" x14ac:dyDescent="0.3">
      <c r="A16" s="5"/>
      <c r="B16" s="5"/>
      <c r="C16" s="12">
        <v>25</v>
      </c>
      <c r="D16" s="5"/>
      <c r="E16">
        <f>6+4</f>
        <v>10</v>
      </c>
      <c r="F16">
        <f>7+9</f>
        <v>16</v>
      </c>
      <c r="G16">
        <v>16</v>
      </c>
      <c r="H16">
        <f>4+7</f>
        <v>11</v>
      </c>
      <c r="I16" s="12">
        <v>0</v>
      </c>
      <c r="J16" s="12">
        <v>0</v>
      </c>
      <c r="K16" s="12">
        <v>0</v>
      </c>
      <c r="L16" s="12">
        <v>0</v>
      </c>
      <c r="M16" s="4">
        <f t="shared" si="1"/>
        <v>53</v>
      </c>
      <c r="N16" s="4">
        <f t="shared" si="2"/>
        <v>100</v>
      </c>
      <c r="O16" s="4">
        <f t="shared" si="3"/>
        <v>32</v>
      </c>
      <c r="P16" s="4">
        <f t="shared" si="4"/>
        <v>60.377358490566039</v>
      </c>
      <c r="Q16" s="1">
        <f t="shared" si="5"/>
        <v>27</v>
      </c>
      <c r="R16" s="4">
        <f t="shared" si="6"/>
        <v>50.943396226415096</v>
      </c>
      <c r="S16" s="1">
        <f t="shared" si="7"/>
        <v>53</v>
      </c>
      <c r="U16">
        <f>6+4</f>
        <v>10</v>
      </c>
      <c r="V16">
        <f>7+9</f>
        <v>16</v>
      </c>
      <c r="W16">
        <v>16</v>
      </c>
      <c r="X16">
        <f>4+7</f>
        <v>11</v>
      </c>
      <c r="Y16" s="12">
        <v>0</v>
      </c>
      <c r="Z16" s="12">
        <v>0</v>
      </c>
      <c r="AA16" s="12">
        <v>0</v>
      </c>
      <c r="AB16" s="12">
        <v>0</v>
      </c>
      <c r="AC16" s="4">
        <f t="shared" si="8"/>
        <v>100</v>
      </c>
      <c r="AD16" s="4">
        <f t="shared" si="9"/>
        <v>100</v>
      </c>
      <c r="AE16" s="4">
        <f t="shared" si="10"/>
        <v>100</v>
      </c>
      <c r="AF16" s="4">
        <f t="shared" si="11"/>
        <v>100</v>
      </c>
      <c r="AG16" s="4"/>
      <c r="AH16" s="4"/>
      <c r="AI16" s="4"/>
      <c r="AJ16" s="4"/>
      <c r="AK16">
        <f>SUM(V16:AB16)</f>
        <v>43</v>
      </c>
      <c r="AL16">
        <f>AK16/S16*100</f>
        <v>81.132075471698116</v>
      </c>
    </row>
    <row r="17" spans="1:38" ht="14.25" customHeight="1" x14ac:dyDescent="0.3">
      <c r="A17" s="5"/>
      <c r="B17" s="5"/>
      <c r="C17" s="12">
        <v>26</v>
      </c>
      <c r="E17" s="12">
        <v>6</v>
      </c>
      <c r="F17" s="12">
        <v>13</v>
      </c>
      <c r="G17" s="12">
        <v>3</v>
      </c>
      <c r="H17" s="12">
        <v>10</v>
      </c>
      <c r="I17">
        <v>2</v>
      </c>
      <c r="J17" s="12">
        <v>0</v>
      </c>
      <c r="K17">
        <v>1</v>
      </c>
      <c r="L17" s="12">
        <v>0</v>
      </c>
      <c r="M17" s="4">
        <f t="shared" si="1"/>
        <v>32</v>
      </c>
      <c r="N17" s="4">
        <f t="shared" si="2"/>
        <v>91.428571428571431</v>
      </c>
      <c r="O17" s="4">
        <f t="shared" si="3"/>
        <v>18</v>
      </c>
      <c r="P17" s="4">
        <f t="shared" si="4"/>
        <v>51.428571428571423</v>
      </c>
      <c r="Q17" s="1">
        <f t="shared" si="5"/>
        <v>16</v>
      </c>
      <c r="R17" s="4">
        <f t="shared" si="6"/>
        <v>45.714285714285715</v>
      </c>
      <c r="S17" s="1">
        <f t="shared" si="7"/>
        <v>35</v>
      </c>
      <c r="U17" s="12">
        <v>6</v>
      </c>
      <c r="V17" s="12">
        <v>13</v>
      </c>
      <c r="W17" s="12">
        <v>3</v>
      </c>
      <c r="X17" s="12">
        <v>10</v>
      </c>
      <c r="Y17">
        <v>2</v>
      </c>
      <c r="Z17" s="12">
        <v>0</v>
      </c>
      <c r="AA17">
        <v>1</v>
      </c>
      <c r="AB17" s="12">
        <v>0</v>
      </c>
      <c r="AC17" s="4">
        <f t="shared" si="8"/>
        <v>100</v>
      </c>
      <c r="AD17" s="4">
        <f t="shared" si="9"/>
        <v>100</v>
      </c>
      <c r="AE17" s="4">
        <f t="shared" si="10"/>
        <v>100</v>
      </c>
      <c r="AF17" s="4">
        <f t="shared" si="11"/>
        <v>100</v>
      </c>
      <c r="AG17" s="4">
        <f t="shared" si="12"/>
        <v>100</v>
      </c>
      <c r="AH17" s="4"/>
      <c r="AI17" s="4">
        <f t="shared" si="13"/>
        <v>100</v>
      </c>
      <c r="AJ17" s="4"/>
      <c r="AK17">
        <f>SUM(V17:AB17)</f>
        <v>29</v>
      </c>
      <c r="AL17">
        <f>AK17/S17*100</f>
        <v>82.857142857142861</v>
      </c>
    </row>
    <row r="18" spans="1:38" ht="14.25" customHeight="1" x14ac:dyDescent="0.3">
      <c r="A18" s="5"/>
      <c r="B18" s="5"/>
      <c r="C18" s="12">
        <v>27</v>
      </c>
      <c r="D18" s="5"/>
      <c r="E18" s="12">
        <v>6</v>
      </c>
      <c r="F18" s="12">
        <v>14</v>
      </c>
      <c r="G18" s="12">
        <v>9</v>
      </c>
      <c r="H18" s="12">
        <v>14</v>
      </c>
      <c r="I18" s="12">
        <v>0</v>
      </c>
      <c r="J18" s="12">
        <v>0</v>
      </c>
      <c r="K18" s="12">
        <v>0</v>
      </c>
      <c r="L18" s="12">
        <v>1</v>
      </c>
      <c r="M18" s="4">
        <f t="shared" si="1"/>
        <v>43</v>
      </c>
      <c r="N18" s="4">
        <f t="shared" si="2"/>
        <v>97.727272727272734</v>
      </c>
      <c r="O18" s="4">
        <f t="shared" si="3"/>
        <v>23</v>
      </c>
      <c r="P18" s="4">
        <f t="shared" si="4"/>
        <v>52.272727272727273</v>
      </c>
      <c r="Q18" s="1">
        <f t="shared" si="5"/>
        <v>23</v>
      </c>
      <c r="R18" s="4">
        <f t="shared" si="6"/>
        <v>52.272727272727273</v>
      </c>
      <c r="S18" s="1">
        <f t="shared" si="7"/>
        <v>44</v>
      </c>
      <c r="U18" s="12">
        <v>6</v>
      </c>
      <c r="V18" s="12">
        <v>14</v>
      </c>
      <c r="W18" s="12">
        <v>9</v>
      </c>
      <c r="X18" s="12">
        <v>14</v>
      </c>
      <c r="Y18" s="12">
        <v>0</v>
      </c>
      <c r="Z18" s="12">
        <v>0</v>
      </c>
      <c r="AA18" s="12">
        <v>0</v>
      </c>
      <c r="AB18" s="12">
        <v>1</v>
      </c>
      <c r="AC18" s="4">
        <f t="shared" si="8"/>
        <v>100</v>
      </c>
      <c r="AD18" s="4">
        <f t="shared" si="9"/>
        <v>100</v>
      </c>
      <c r="AE18" s="4">
        <f t="shared" si="10"/>
        <v>100</v>
      </c>
      <c r="AF18" s="4">
        <f t="shared" si="11"/>
        <v>100</v>
      </c>
      <c r="AG18" s="4"/>
      <c r="AH18" s="4"/>
      <c r="AI18" s="4"/>
      <c r="AJ18" s="4">
        <f t="shared" ref="AJ18" si="15">AB18/L18*100</f>
        <v>100</v>
      </c>
      <c r="AK18">
        <f>SUM(V18:AB18)</f>
        <v>38</v>
      </c>
      <c r="AL18">
        <f>AK18/S18*100</f>
        <v>86.36363636363636</v>
      </c>
    </row>
    <row r="19" spans="1:38" ht="14.25" customHeight="1" x14ac:dyDescent="0.3">
      <c r="A19" s="5"/>
      <c r="B19" s="5"/>
      <c r="C19" s="12">
        <v>28</v>
      </c>
      <c r="E19" s="12">
        <v>19</v>
      </c>
      <c r="F19" s="12">
        <v>13</v>
      </c>
      <c r="G19" s="12">
        <v>6</v>
      </c>
      <c r="H19" s="12">
        <v>25</v>
      </c>
      <c r="I19" s="12">
        <v>0</v>
      </c>
      <c r="J19" s="12">
        <v>0</v>
      </c>
      <c r="K19" s="12">
        <v>0</v>
      </c>
      <c r="L19" s="12">
        <v>0</v>
      </c>
      <c r="M19" s="4">
        <f t="shared" si="1"/>
        <v>63</v>
      </c>
      <c r="N19" s="4">
        <f t="shared" si="2"/>
        <v>100</v>
      </c>
      <c r="O19" s="4">
        <f t="shared" si="3"/>
        <v>19</v>
      </c>
      <c r="P19" s="4">
        <f t="shared" si="4"/>
        <v>30.158730158730158</v>
      </c>
      <c r="Q19" s="1">
        <f t="shared" si="5"/>
        <v>31</v>
      </c>
      <c r="R19" s="4">
        <f t="shared" si="6"/>
        <v>49.206349206349202</v>
      </c>
      <c r="S19" s="1">
        <f t="shared" si="7"/>
        <v>63</v>
      </c>
      <c r="U19" s="12">
        <v>19</v>
      </c>
      <c r="V19" s="12">
        <v>13</v>
      </c>
      <c r="W19" s="12">
        <v>6</v>
      </c>
      <c r="X19" s="12">
        <v>25</v>
      </c>
      <c r="Y19" s="12">
        <v>0</v>
      </c>
      <c r="Z19" s="12">
        <v>0</v>
      </c>
      <c r="AA19" s="12">
        <v>0</v>
      </c>
      <c r="AB19" s="12">
        <v>0</v>
      </c>
      <c r="AC19" s="4">
        <f t="shared" si="8"/>
        <v>100</v>
      </c>
      <c r="AD19" s="4">
        <f t="shared" si="9"/>
        <v>100</v>
      </c>
      <c r="AE19" s="4">
        <f t="shared" si="10"/>
        <v>100</v>
      </c>
      <c r="AF19" s="4">
        <f t="shared" si="11"/>
        <v>100</v>
      </c>
      <c r="AG19" s="4"/>
      <c r="AH19" s="4"/>
      <c r="AI19" s="4"/>
      <c r="AJ19" s="4"/>
      <c r="AK19">
        <f>SUM(V19:AB19)</f>
        <v>44</v>
      </c>
      <c r="AL19">
        <f>AK19/S19*100</f>
        <v>69.841269841269835</v>
      </c>
    </row>
    <row r="20" spans="1:38" ht="14.25" customHeight="1" x14ac:dyDescent="0.3">
      <c r="A20" s="5"/>
      <c r="B20" s="5"/>
      <c r="C20" s="12">
        <v>29</v>
      </c>
      <c r="E20" s="12">
        <v>22</v>
      </c>
      <c r="F20" s="12">
        <v>17</v>
      </c>
      <c r="G20" s="12">
        <v>5</v>
      </c>
      <c r="H20" s="12">
        <v>10</v>
      </c>
      <c r="I20" s="12">
        <v>8</v>
      </c>
      <c r="J20" s="12">
        <v>1</v>
      </c>
      <c r="K20" s="12">
        <v>3</v>
      </c>
      <c r="L20" s="12">
        <v>0</v>
      </c>
      <c r="M20" s="4">
        <f t="shared" si="1"/>
        <v>54</v>
      </c>
      <c r="N20" s="4">
        <f t="shared" si="2"/>
        <v>81.818181818181827</v>
      </c>
      <c r="O20" s="4">
        <f t="shared" si="3"/>
        <v>31</v>
      </c>
      <c r="P20" s="4">
        <f t="shared" si="4"/>
        <v>46.969696969696969</v>
      </c>
      <c r="Q20" s="1">
        <f t="shared" si="5"/>
        <v>26</v>
      </c>
      <c r="R20" s="4">
        <f t="shared" si="6"/>
        <v>39.393939393939391</v>
      </c>
      <c r="S20" s="1">
        <f t="shared" si="7"/>
        <v>66</v>
      </c>
      <c r="U20" s="12">
        <v>22</v>
      </c>
      <c r="V20" s="12">
        <v>17</v>
      </c>
      <c r="W20" s="12">
        <v>5</v>
      </c>
      <c r="X20" s="12">
        <v>10</v>
      </c>
      <c r="Y20" s="12">
        <v>8</v>
      </c>
      <c r="Z20" s="12">
        <v>1</v>
      </c>
      <c r="AA20" s="12">
        <v>3</v>
      </c>
      <c r="AB20" s="12">
        <v>0</v>
      </c>
      <c r="AC20" s="4">
        <f t="shared" si="8"/>
        <v>100</v>
      </c>
      <c r="AD20" s="4">
        <f t="shared" si="9"/>
        <v>100</v>
      </c>
      <c r="AE20" s="4">
        <f t="shared" si="10"/>
        <v>100</v>
      </c>
      <c r="AF20" s="4">
        <f t="shared" si="11"/>
        <v>100</v>
      </c>
      <c r="AG20" s="4">
        <f t="shared" si="12"/>
        <v>100</v>
      </c>
      <c r="AH20" s="4">
        <f t="shared" si="14"/>
        <v>100</v>
      </c>
      <c r="AI20" s="4">
        <f t="shared" si="13"/>
        <v>100</v>
      </c>
      <c r="AJ20" s="4"/>
      <c r="AK20">
        <f>SUM(V20:AB20)</f>
        <v>44</v>
      </c>
      <c r="AL20">
        <f>AK20/S20*100</f>
        <v>66.666666666666657</v>
      </c>
    </row>
    <row r="21" spans="1:38" ht="14.25" customHeight="1" x14ac:dyDescent="0.3">
      <c r="A21" s="5"/>
      <c r="B21" s="5"/>
      <c r="C21" s="12">
        <v>30</v>
      </c>
      <c r="E21" s="12">
        <v>23</v>
      </c>
      <c r="F21" s="5">
        <v>21</v>
      </c>
      <c r="G21" s="12">
        <v>20</v>
      </c>
      <c r="H21" s="12">
        <v>16</v>
      </c>
      <c r="I21" s="12">
        <v>1</v>
      </c>
      <c r="J21" s="12">
        <v>0</v>
      </c>
      <c r="K21" s="12">
        <v>0</v>
      </c>
      <c r="L21" s="12">
        <v>0</v>
      </c>
      <c r="M21" s="4">
        <f t="shared" si="1"/>
        <v>80</v>
      </c>
      <c r="N21" s="4">
        <f t="shared" si="2"/>
        <v>98.76543209876543</v>
      </c>
      <c r="O21" s="4">
        <f t="shared" si="3"/>
        <v>42</v>
      </c>
      <c r="P21" s="4">
        <f t="shared" si="4"/>
        <v>51.851851851851848</v>
      </c>
      <c r="Q21" s="1">
        <f t="shared" si="5"/>
        <v>37</v>
      </c>
      <c r="R21" s="4">
        <f t="shared" si="6"/>
        <v>45.679012345679013</v>
      </c>
      <c r="S21" s="1">
        <f t="shared" si="7"/>
        <v>81</v>
      </c>
      <c r="U21" s="12">
        <v>23</v>
      </c>
      <c r="V21" s="5">
        <v>21</v>
      </c>
      <c r="W21" s="12">
        <v>20</v>
      </c>
      <c r="X21" s="12">
        <v>16</v>
      </c>
      <c r="Y21" s="12">
        <v>1</v>
      </c>
      <c r="Z21" s="12">
        <v>0</v>
      </c>
      <c r="AA21" s="12">
        <v>0</v>
      </c>
      <c r="AB21" s="12">
        <v>0</v>
      </c>
      <c r="AC21" s="4">
        <f t="shared" si="8"/>
        <v>100</v>
      </c>
      <c r="AD21" s="4">
        <f t="shared" si="9"/>
        <v>100</v>
      </c>
      <c r="AE21" s="4">
        <f t="shared" si="10"/>
        <v>100</v>
      </c>
      <c r="AF21" s="4">
        <f t="shared" si="11"/>
        <v>100</v>
      </c>
      <c r="AG21" s="4">
        <f t="shared" si="12"/>
        <v>100</v>
      </c>
      <c r="AH21" s="4"/>
      <c r="AI21" s="4"/>
      <c r="AJ21" s="4"/>
      <c r="AK21">
        <f>SUM(V21:AB21)</f>
        <v>58</v>
      </c>
      <c r="AL21">
        <f>AK21/S21*100</f>
        <v>71.604938271604937</v>
      </c>
    </row>
    <row r="22" spans="1:38" ht="14.25" customHeight="1" x14ac:dyDescent="0.3">
      <c r="A22" s="5"/>
      <c r="B22" s="5"/>
      <c r="C22" s="12">
        <v>31</v>
      </c>
      <c r="E22" s="12">
        <v>3</v>
      </c>
      <c r="F22" s="12">
        <v>4</v>
      </c>
      <c r="G22" s="12">
        <v>5</v>
      </c>
      <c r="H22" s="12">
        <v>5</v>
      </c>
      <c r="I22" s="12">
        <v>0</v>
      </c>
      <c r="J22" s="12">
        <v>0</v>
      </c>
      <c r="K22" s="12">
        <v>0</v>
      </c>
      <c r="L22" s="12">
        <v>0</v>
      </c>
      <c r="M22" s="4">
        <f t="shared" si="1"/>
        <v>17</v>
      </c>
      <c r="N22" s="4">
        <f t="shared" si="2"/>
        <v>100</v>
      </c>
      <c r="O22" s="4">
        <f t="shared" si="3"/>
        <v>9</v>
      </c>
      <c r="P22" s="4">
        <f t="shared" si="4"/>
        <v>52.941176470588239</v>
      </c>
      <c r="Q22" s="1">
        <f t="shared" si="5"/>
        <v>10</v>
      </c>
      <c r="R22" s="4">
        <f t="shared" si="6"/>
        <v>58.82352941176471</v>
      </c>
      <c r="S22" s="1">
        <f t="shared" si="7"/>
        <v>17</v>
      </c>
      <c r="U22" s="12">
        <v>3</v>
      </c>
      <c r="V22" s="12">
        <v>4</v>
      </c>
      <c r="W22" s="12">
        <v>5</v>
      </c>
      <c r="X22" s="12">
        <v>5</v>
      </c>
      <c r="Y22" s="12">
        <v>0</v>
      </c>
      <c r="Z22" s="12">
        <v>0</v>
      </c>
      <c r="AA22" s="12">
        <v>0</v>
      </c>
      <c r="AB22" s="12">
        <v>0</v>
      </c>
      <c r="AC22" s="4">
        <f t="shared" si="8"/>
        <v>100</v>
      </c>
      <c r="AD22" s="4">
        <f t="shared" si="9"/>
        <v>100</v>
      </c>
      <c r="AE22" s="4">
        <f t="shared" si="10"/>
        <v>100</v>
      </c>
      <c r="AF22" s="4">
        <f t="shared" si="11"/>
        <v>100</v>
      </c>
      <c r="AG22" s="4"/>
      <c r="AH22" s="4"/>
      <c r="AI22" s="4"/>
      <c r="AJ22" s="4"/>
      <c r="AK22">
        <f>SUM(V22:AB22)</f>
        <v>14</v>
      </c>
      <c r="AL22">
        <f>AK22/S22*100</f>
        <v>82.35294117647058</v>
      </c>
    </row>
    <row r="23" spans="1:38" ht="14.25" customHeight="1" x14ac:dyDescent="0.3">
      <c r="A23" s="5"/>
      <c r="B23" s="5"/>
      <c r="C23" s="12">
        <v>32</v>
      </c>
      <c r="E23" s="12">
        <v>7</v>
      </c>
      <c r="F23" s="12">
        <v>2</v>
      </c>
      <c r="G23" s="12">
        <v>5</v>
      </c>
      <c r="H23" s="12">
        <v>2</v>
      </c>
      <c r="I23" s="12">
        <v>1</v>
      </c>
      <c r="J23" s="12">
        <v>0</v>
      </c>
      <c r="K23" s="12">
        <v>0</v>
      </c>
      <c r="L23" s="12">
        <v>0</v>
      </c>
      <c r="M23" s="4">
        <f t="shared" si="1"/>
        <v>16</v>
      </c>
      <c r="N23" s="4">
        <f t="shared" si="2"/>
        <v>94.117647058823522</v>
      </c>
      <c r="O23" s="4">
        <f t="shared" si="3"/>
        <v>8</v>
      </c>
      <c r="P23" s="4">
        <f t="shared" si="4"/>
        <v>47.058823529411761</v>
      </c>
      <c r="Q23" s="1">
        <f t="shared" si="5"/>
        <v>8</v>
      </c>
      <c r="R23" s="4">
        <f t="shared" si="6"/>
        <v>47.058823529411761</v>
      </c>
      <c r="S23" s="1">
        <f t="shared" si="7"/>
        <v>17</v>
      </c>
      <c r="U23" s="12">
        <v>7</v>
      </c>
      <c r="V23" s="12">
        <v>2</v>
      </c>
      <c r="W23" s="12">
        <v>5</v>
      </c>
      <c r="X23" s="12">
        <v>2</v>
      </c>
      <c r="Y23" s="12">
        <v>1</v>
      </c>
      <c r="Z23" s="12">
        <v>0</v>
      </c>
      <c r="AA23" s="12">
        <v>0</v>
      </c>
      <c r="AB23" s="12">
        <v>0</v>
      </c>
      <c r="AC23" s="4">
        <f t="shared" si="8"/>
        <v>100</v>
      </c>
      <c r="AD23" s="4">
        <f t="shared" si="9"/>
        <v>100</v>
      </c>
      <c r="AE23" s="4">
        <f t="shared" si="10"/>
        <v>100</v>
      </c>
      <c r="AF23" s="4">
        <f t="shared" si="11"/>
        <v>100</v>
      </c>
      <c r="AG23" s="4">
        <f t="shared" si="12"/>
        <v>100</v>
      </c>
      <c r="AH23" s="4"/>
      <c r="AI23" s="4"/>
      <c r="AJ23" s="4"/>
      <c r="AK23">
        <f>SUM(V23:AB23)</f>
        <v>10</v>
      </c>
      <c r="AL23">
        <f>AK23/S23*100</f>
        <v>58.82352941176471</v>
      </c>
    </row>
    <row r="24" spans="1:38" ht="14.25" customHeight="1" x14ac:dyDescent="0.3">
      <c r="A24" s="5"/>
      <c r="B24" s="5"/>
      <c r="C24" s="12">
        <v>33</v>
      </c>
      <c r="E24" s="12">
        <v>10</v>
      </c>
      <c r="F24" s="5">
        <v>11</v>
      </c>
      <c r="G24" s="5">
        <v>7</v>
      </c>
      <c r="H24" s="12">
        <v>13</v>
      </c>
      <c r="I24" s="12">
        <v>0</v>
      </c>
      <c r="J24" s="12">
        <v>0</v>
      </c>
      <c r="K24" s="12">
        <v>0</v>
      </c>
      <c r="L24" s="12">
        <v>0</v>
      </c>
      <c r="M24" s="4">
        <f t="shared" si="1"/>
        <v>41</v>
      </c>
      <c r="N24" s="4">
        <f t="shared" si="2"/>
        <v>100</v>
      </c>
      <c r="O24" s="4">
        <f t="shared" si="3"/>
        <v>18</v>
      </c>
      <c r="P24" s="4">
        <f t="shared" si="4"/>
        <v>43.902439024390247</v>
      </c>
      <c r="Q24" s="1">
        <f t="shared" si="5"/>
        <v>20</v>
      </c>
      <c r="R24" s="4">
        <f t="shared" si="6"/>
        <v>48.780487804878049</v>
      </c>
      <c r="S24" s="1">
        <f t="shared" si="7"/>
        <v>41</v>
      </c>
      <c r="U24" s="12">
        <v>10</v>
      </c>
      <c r="V24" s="5">
        <v>11</v>
      </c>
      <c r="W24" s="5">
        <v>7</v>
      </c>
      <c r="X24" s="12">
        <v>13</v>
      </c>
      <c r="Y24" s="12">
        <v>0</v>
      </c>
      <c r="Z24" s="12">
        <v>0</v>
      </c>
      <c r="AA24" s="12">
        <v>0</v>
      </c>
      <c r="AB24" s="12">
        <v>0</v>
      </c>
      <c r="AC24" s="4">
        <f t="shared" si="8"/>
        <v>100</v>
      </c>
      <c r="AD24" s="4">
        <f t="shared" si="9"/>
        <v>100</v>
      </c>
      <c r="AE24" s="4">
        <f t="shared" si="10"/>
        <v>100</v>
      </c>
      <c r="AF24" s="4">
        <f t="shared" si="11"/>
        <v>100</v>
      </c>
      <c r="AG24" s="4"/>
      <c r="AH24" s="4"/>
      <c r="AI24" s="4"/>
      <c r="AJ24" s="4"/>
      <c r="AK24">
        <f>SUM(V24:AB24)</f>
        <v>31</v>
      </c>
      <c r="AL24">
        <f>AK24/S24*100</f>
        <v>75.609756097560975</v>
      </c>
    </row>
    <row r="25" spans="1:38" ht="14.25" customHeight="1" x14ac:dyDescent="0.3">
      <c r="A25" s="5"/>
      <c r="B25" s="5"/>
      <c r="C25" s="12">
        <v>34</v>
      </c>
      <c r="E25" s="12">
        <v>26</v>
      </c>
      <c r="F25" s="12">
        <v>17</v>
      </c>
      <c r="G25" s="12">
        <v>18</v>
      </c>
      <c r="H25" s="12">
        <v>30</v>
      </c>
      <c r="I25" s="12">
        <v>0</v>
      </c>
      <c r="J25" s="12">
        <v>0</v>
      </c>
      <c r="K25" s="12">
        <v>0</v>
      </c>
      <c r="L25" s="12">
        <v>0</v>
      </c>
      <c r="M25" s="4">
        <f t="shared" si="1"/>
        <v>91</v>
      </c>
      <c r="N25" s="4">
        <f t="shared" si="2"/>
        <v>100</v>
      </c>
      <c r="O25" s="4">
        <f t="shared" si="3"/>
        <v>35</v>
      </c>
      <c r="P25" s="4">
        <f t="shared" si="4"/>
        <v>38.461538461538467</v>
      </c>
      <c r="Q25" s="1">
        <f t="shared" si="5"/>
        <v>48</v>
      </c>
      <c r="R25" s="4">
        <f t="shared" si="6"/>
        <v>52.747252747252752</v>
      </c>
      <c r="S25" s="1">
        <f t="shared" si="7"/>
        <v>91</v>
      </c>
      <c r="U25" s="12">
        <v>26</v>
      </c>
      <c r="V25" s="12">
        <v>17</v>
      </c>
      <c r="W25" s="12">
        <v>18</v>
      </c>
      <c r="X25" s="12">
        <v>30</v>
      </c>
      <c r="Y25" s="12">
        <v>0</v>
      </c>
      <c r="Z25" s="12">
        <v>0</v>
      </c>
      <c r="AA25" s="12">
        <v>0</v>
      </c>
      <c r="AB25" s="12">
        <v>0</v>
      </c>
      <c r="AC25" s="4">
        <f t="shared" si="8"/>
        <v>100</v>
      </c>
      <c r="AD25" s="4">
        <f t="shared" si="9"/>
        <v>100</v>
      </c>
      <c r="AE25" s="4">
        <f t="shared" si="10"/>
        <v>100</v>
      </c>
      <c r="AF25" s="4">
        <f t="shared" si="11"/>
        <v>100</v>
      </c>
      <c r="AG25" s="4"/>
      <c r="AH25" s="4"/>
      <c r="AI25" s="4"/>
      <c r="AJ25" s="4"/>
      <c r="AK25">
        <f>SUM(V25:AB25)</f>
        <v>65</v>
      </c>
      <c r="AL25">
        <f>AK25/S25*100</f>
        <v>71.428571428571431</v>
      </c>
    </row>
    <row r="26" spans="1:38" ht="14.25" customHeight="1" x14ac:dyDescent="0.3">
      <c r="A26" s="5"/>
      <c r="B26" s="5"/>
      <c r="C26" s="12">
        <v>35</v>
      </c>
      <c r="E26" s="12">
        <v>19</v>
      </c>
      <c r="F26" s="12">
        <v>14</v>
      </c>
      <c r="G26" s="12">
        <v>15</v>
      </c>
      <c r="H26" s="12">
        <v>20</v>
      </c>
      <c r="I26" s="12">
        <v>0</v>
      </c>
      <c r="J26" s="12">
        <v>0</v>
      </c>
      <c r="K26" s="12">
        <v>0</v>
      </c>
      <c r="L26" s="12">
        <v>0</v>
      </c>
      <c r="M26" s="4">
        <f t="shared" si="1"/>
        <v>68</v>
      </c>
      <c r="N26" s="4">
        <f t="shared" si="2"/>
        <v>100</v>
      </c>
      <c r="O26" s="4">
        <f t="shared" si="3"/>
        <v>29</v>
      </c>
      <c r="P26" s="4">
        <f t="shared" si="4"/>
        <v>42.647058823529413</v>
      </c>
      <c r="Q26" s="1">
        <f t="shared" si="5"/>
        <v>35</v>
      </c>
      <c r="R26" s="4">
        <f t="shared" si="6"/>
        <v>51.470588235294116</v>
      </c>
      <c r="S26" s="1">
        <f t="shared" si="7"/>
        <v>68</v>
      </c>
      <c r="U26" s="12">
        <v>19</v>
      </c>
      <c r="V26" s="12">
        <v>14</v>
      </c>
      <c r="W26" s="12">
        <v>15</v>
      </c>
      <c r="X26" s="12">
        <v>20</v>
      </c>
      <c r="Y26" s="12">
        <v>0</v>
      </c>
      <c r="Z26" s="12">
        <v>0</v>
      </c>
      <c r="AA26" s="12">
        <v>0</v>
      </c>
      <c r="AB26" s="12">
        <v>0</v>
      </c>
      <c r="AC26" s="4">
        <f t="shared" si="8"/>
        <v>100</v>
      </c>
      <c r="AD26" s="4">
        <f t="shared" si="9"/>
        <v>100</v>
      </c>
      <c r="AE26" s="4">
        <f t="shared" si="10"/>
        <v>100</v>
      </c>
      <c r="AF26" s="4">
        <f t="shared" si="11"/>
        <v>100</v>
      </c>
      <c r="AG26" s="4"/>
      <c r="AH26" s="4"/>
      <c r="AI26" s="4"/>
      <c r="AJ26" s="4"/>
      <c r="AK26">
        <f>SUM(V26:AB26)</f>
        <v>49</v>
      </c>
      <c r="AL26">
        <f>AK26/S26*100</f>
        <v>72.058823529411768</v>
      </c>
    </row>
    <row r="27" spans="1:38" ht="14.25" customHeight="1" x14ac:dyDescent="0.3">
      <c r="A27" s="5"/>
      <c r="B27" s="5"/>
      <c r="C27" s="12">
        <v>38</v>
      </c>
      <c r="E27" s="12">
        <v>14</v>
      </c>
      <c r="F27" s="12">
        <v>10</v>
      </c>
      <c r="G27" s="12">
        <v>21</v>
      </c>
      <c r="H27" s="12">
        <v>18</v>
      </c>
      <c r="I27" s="12">
        <v>0</v>
      </c>
      <c r="J27" s="12">
        <v>0</v>
      </c>
      <c r="K27" s="12">
        <v>1</v>
      </c>
      <c r="L27" s="12">
        <v>0</v>
      </c>
      <c r="M27" s="4">
        <f t="shared" si="1"/>
        <v>63</v>
      </c>
      <c r="N27" s="4">
        <f t="shared" si="2"/>
        <v>98.4375</v>
      </c>
      <c r="O27" s="4">
        <f t="shared" si="3"/>
        <v>31</v>
      </c>
      <c r="P27" s="4">
        <f t="shared" si="4"/>
        <v>48.4375</v>
      </c>
      <c r="Q27" s="1">
        <f t="shared" si="5"/>
        <v>40</v>
      </c>
      <c r="R27" s="4">
        <f t="shared" si="6"/>
        <v>62.5</v>
      </c>
      <c r="S27" s="1">
        <f t="shared" si="7"/>
        <v>64</v>
      </c>
      <c r="U27" s="12">
        <v>14</v>
      </c>
      <c r="V27" s="12">
        <v>10</v>
      </c>
      <c r="W27" s="12">
        <v>21</v>
      </c>
      <c r="X27" s="12">
        <v>18</v>
      </c>
      <c r="Y27" s="12">
        <v>0</v>
      </c>
      <c r="Z27" s="12">
        <v>0</v>
      </c>
      <c r="AA27" s="12">
        <v>0</v>
      </c>
      <c r="AB27" s="12">
        <v>0</v>
      </c>
      <c r="AC27" s="4">
        <f t="shared" si="8"/>
        <v>100</v>
      </c>
      <c r="AD27" s="4">
        <f t="shared" si="9"/>
        <v>100</v>
      </c>
      <c r="AE27" s="4">
        <f t="shared" si="10"/>
        <v>100</v>
      </c>
      <c r="AF27" s="4">
        <f t="shared" si="11"/>
        <v>100</v>
      </c>
      <c r="AG27" s="4"/>
      <c r="AH27" s="4"/>
      <c r="AI27" s="4">
        <f t="shared" si="13"/>
        <v>0</v>
      </c>
      <c r="AJ27" s="4"/>
      <c r="AK27">
        <f>SUM(V27:AB27)</f>
        <v>49</v>
      </c>
      <c r="AL27">
        <f>AK27/S27*100</f>
        <v>76.5625</v>
      </c>
    </row>
    <row r="28" spans="1:38" ht="14.25" customHeight="1" x14ac:dyDescent="0.3">
      <c r="A28" s="5"/>
      <c r="B28" s="5"/>
      <c r="C28" s="12">
        <v>39</v>
      </c>
      <c r="D28" s="5"/>
      <c r="E28" s="12">
        <v>25</v>
      </c>
      <c r="F28" s="12">
        <v>35</v>
      </c>
      <c r="G28" s="12">
        <v>28</v>
      </c>
      <c r="H28" s="12">
        <v>32</v>
      </c>
      <c r="I28" s="12">
        <v>0</v>
      </c>
      <c r="J28" s="12">
        <v>0</v>
      </c>
      <c r="K28" s="12">
        <v>0</v>
      </c>
      <c r="L28" s="12">
        <v>0</v>
      </c>
      <c r="M28" s="4">
        <f t="shared" si="1"/>
        <v>120</v>
      </c>
      <c r="N28" s="4">
        <f t="shared" si="2"/>
        <v>100</v>
      </c>
      <c r="O28" s="4">
        <f t="shared" si="3"/>
        <v>63</v>
      </c>
      <c r="P28" s="4">
        <f t="shared" si="4"/>
        <v>52.5</v>
      </c>
      <c r="Q28" s="1">
        <f t="shared" si="5"/>
        <v>60</v>
      </c>
      <c r="R28" s="4">
        <f t="shared" si="6"/>
        <v>50</v>
      </c>
      <c r="S28" s="1">
        <f t="shared" si="7"/>
        <v>120</v>
      </c>
      <c r="U28" s="12">
        <v>25</v>
      </c>
      <c r="V28" s="12">
        <v>35</v>
      </c>
      <c r="W28" s="12">
        <v>28</v>
      </c>
      <c r="X28" s="12">
        <v>32</v>
      </c>
      <c r="Y28" s="12">
        <v>0</v>
      </c>
      <c r="Z28" s="12">
        <v>0</v>
      </c>
      <c r="AA28" s="12">
        <v>0</v>
      </c>
      <c r="AB28" s="12">
        <v>0</v>
      </c>
      <c r="AC28" s="4">
        <f t="shared" si="8"/>
        <v>100</v>
      </c>
      <c r="AD28" s="4">
        <f t="shared" si="9"/>
        <v>100</v>
      </c>
      <c r="AE28" s="4">
        <f t="shared" si="10"/>
        <v>100</v>
      </c>
      <c r="AF28" s="4">
        <f t="shared" si="11"/>
        <v>100</v>
      </c>
      <c r="AG28" s="4"/>
      <c r="AH28" s="4"/>
      <c r="AI28" s="4"/>
      <c r="AJ28" s="4"/>
      <c r="AK28">
        <f>SUM(V28:AB28)</f>
        <v>95</v>
      </c>
      <c r="AL28">
        <f>AK28/S28*100</f>
        <v>79.166666666666657</v>
      </c>
    </row>
    <row r="29" spans="1:38" ht="14.25" customHeight="1" x14ac:dyDescent="0.3">
      <c r="A29" s="5"/>
      <c r="B29" s="5"/>
      <c r="C29" s="12">
        <v>40</v>
      </c>
      <c r="D29" s="5"/>
      <c r="E29" s="12">
        <v>10</v>
      </c>
      <c r="F29" s="12">
        <v>10</v>
      </c>
      <c r="G29" s="12">
        <v>8</v>
      </c>
      <c r="H29" s="12">
        <v>7</v>
      </c>
      <c r="I29" s="12">
        <v>0</v>
      </c>
      <c r="J29" s="12">
        <v>0</v>
      </c>
      <c r="K29" s="12">
        <v>0</v>
      </c>
      <c r="L29" s="12">
        <v>0</v>
      </c>
      <c r="M29" s="4">
        <f t="shared" si="1"/>
        <v>35</v>
      </c>
      <c r="N29" s="4">
        <f t="shared" si="2"/>
        <v>100</v>
      </c>
      <c r="O29" s="4">
        <f t="shared" si="3"/>
        <v>18</v>
      </c>
      <c r="P29" s="4">
        <f t="shared" si="4"/>
        <v>51.428571428571423</v>
      </c>
      <c r="Q29" s="1">
        <f t="shared" si="5"/>
        <v>15</v>
      </c>
      <c r="R29" s="4">
        <f t="shared" si="6"/>
        <v>42.857142857142854</v>
      </c>
      <c r="S29" s="1">
        <f t="shared" si="7"/>
        <v>35</v>
      </c>
      <c r="U29" s="12">
        <v>10</v>
      </c>
      <c r="V29" s="12">
        <v>10</v>
      </c>
      <c r="W29" s="12">
        <v>8</v>
      </c>
      <c r="X29" s="12">
        <v>7</v>
      </c>
      <c r="Y29" s="12">
        <v>0</v>
      </c>
      <c r="Z29" s="12">
        <v>0</v>
      </c>
      <c r="AA29" s="12">
        <v>0</v>
      </c>
      <c r="AB29" s="12">
        <v>0</v>
      </c>
      <c r="AC29" s="4">
        <f t="shared" si="8"/>
        <v>100</v>
      </c>
      <c r="AD29" s="4">
        <f t="shared" si="9"/>
        <v>100</v>
      </c>
      <c r="AE29" s="4">
        <f t="shared" si="10"/>
        <v>100</v>
      </c>
      <c r="AF29" s="4">
        <f t="shared" si="11"/>
        <v>100</v>
      </c>
      <c r="AG29" s="4"/>
      <c r="AH29" s="4"/>
      <c r="AI29" s="4"/>
      <c r="AJ29" s="4"/>
      <c r="AK29">
        <f>SUM(V29:AB29)</f>
        <v>25</v>
      </c>
      <c r="AL29">
        <f>AK29/S29*100</f>
        <v>71.428571428571431</v>
      </c>
    </row>
    <row r="30" spans="1:38" ht="14.25" customHeight="1" x14ac:dyDescent="0.3">
      <c r="A30" s="5"/>
      <c r="B30" s="5"/>
      <c r="C30" s="12">
        <v>41</v>
      </c>
      <c r="E30" s="12">
        <v>12</v>
      </c>
      <c r="F30" s="12">
        <v>10</v>
      </c>
      <c r="G30" s="12">
        <v>10</v>
      </c>
      <c r="H30" s="12">
        <v>8</v>
      </c>
      <c r="I30" s="12">
        <v>1</v>
      </c>
      <c r="J30" s="12">
        <v>0</v>
      </c>
      <c r="K30" s="12">
        <v>0</v>
      </c>
      <c r="L30" s="12">
        <v>0</v>
      </c>
      <c r="M30" s="4">
        <f t="shared" si="1"/>
        <v>40</v>
      </c>
      <c r="N30" s="4">
        <f t="shared" si="2"/>
        <v>97.560975609756099</v>
      </c>
      <c r="O30" s="4">
        <f t="shared" si="3"/>
        <v>21</v>
      </c>
      <c r="P30" s="4">
        <f t="shared" si="4"/>
        <v>51.219512195121951</v>
      </c>
      <c r="Q30" s="1">
        <f t="shared" si="5"/>
        <v>19</v>
      </c>
      <c r="R30" s="4">
        <f t="shared" si="6"/>
        <v>46.341463414634148</v>
      </c>
      <c r="S30" s="1">
        <f t="shared" si="7"/>
        <v>41</v>
      </c>
      <c r="U30" s="12">
        <v>12</v>
      </c>
      <c r="V30" s="12">
        <v>10</v>
      </c>
      <c r="W30" s="12">
        <v>10</v>
      </c>
      <c r="X30" s="12">
        <v>8</v>
      </c>
      <c r="Y30" s="12">
        <v>1</v>
      </c>
      <c r="Z30" s="12">
        <v>0</v>
      </c>
      <c r="AA30" s="12">
        <v>0</v>
      </c>
      <c r="AB30" s="12">
        <v>0</v>
      </c>
      <c r="AC30" s="4">
        <f t="shared" si="8"/>
        <v>100</v>
      </c>
      <c r="AD30" s="4">
        <f t="shared" si="9"/>
        <v>100</v>
      </c>
      <c r="AE30" s="4">
        <f t="shared" si="10"/>
        <v>100</v>
      </c>
      <c r="AF30" s="4">
        <f t="shared" si="11"/>
        <v>100</v>
      </c>
      <c r="AG30" s="4">
        <f t="shared" si="12"/>
        <v>100</v>
      </c>
      <c r="AH30" s="4"/>
      <c r="AI30" s="4"/>
      <c r="AJ30" s="4"/>
      <c r="AK30">
        <f>SUM(V30:AB30)</f>
        <v>29</v>
      </c>
      <c r="AL30">
        <f>AK30/S30*100</f>
        <v>70.731707317073173</v>
      </c>
    </row>
    <row r="31" spans="1:38" ht="14.25" customHeight="1" x14ac:dyDescent="0.3">
      <c r="A31" s="5"/>
      <c r="B31" s="5"/>
      <c r="C31" s="12">
        <v>42</v>
      </c>
      <c r="E31" s="12">
        <v>17</v>
      </c>
      <c r="F31" s="12">
        <v>3</v>
      </c>
      <c r="G31" s="12">
        <v>18</v>
      </c>
      <c r="H31" s="12">
        <v>20</v>
      </c>
      <c r="I31" s="12">
        <v>0</v>
      </c>
      <c r="J31" s="12">
        <v>0</v>
      </c>
      <c r="K31" s="12">
        <v>0</v>
      </c>
      <c r="L31" s="12">
        <v>0</v>
      </c>
      <c r="M31" s="4">
        <f t="shared" si="1"/>
        <v>58</v>
      </c>
      <c r="N31" s="4">
        <f t="shared" si="2"/>
        <v>100</v>
      </c>
      <c r="O31" s="4">
        <f t="shared" si="3"/>
        <v>21</v>
      </c>
      <c r="P31" s="4">
        <f t="shared" si="4"/>
        <v>36.206896551724135</v>
      </c>
      <c r="Q31" s="1">
        <f t="shared" si="5"/>
        <v>38</v>
      </c>
      <c r="R31" s="4">
        <f t="shared" si="6"/>
        <v>65.517241379310349</v>
      </c>
      <c r="S31" s="1">
        <f t="shared" si="7"/>
        <v>58</v>
      </c>
      <c r="U31" s="12">
        <v>17</v>
      </c>
      <c r="V31" s="12">
        <v>3</v>
      </c>
      <c r="W31" s="12">
        <v>18</v>
      </c>
      <c r="X31" s="12">
        <v>20</v>
      </c>
      <c r="Y31" s="12">
        <v>0</v>
      </c>
      <c r="Z31" s="12">
        <v>0</v>
      </c>
      <c r="AA31" s="12">
        <v>0</v>
      </c>
      <c r="AB31" s="12">
        <v>0</v>
      </c>
      <c r="AC31" s="4">
        <f t="shared" si="8"/>
        <v>100</v>
      </c>
      <c r="AD31" s="4">
        <f t="shared" si="9"/>
        <v>100</v>
      </c>
      <c r="AE31" s="4">
        <f t="shared" si="10"/>
        <v>100</v>
      </c>
      <c r="AF31" s="4">
        <f t="shared" si="11"/>
        <v>100</v>
      </c>
      <c r="AG31" s="4"/>
      <c r="AH31" s="4"/>
      <c r="AI31" s="4"/>
      <c r="AJ31" s="4"/>
      <c r="AK31">
        <f>SUM(V31:AB31)</f>
        <v>41</v>
      </c>
      <c r="AL31">
        <f>AK31/S31*100</f>
        <v>70.689655172413794</v>
      </c>
    </row>
    <row r="32" spans="1:38" ht="14.25" customHeight="1" x14ac:dyDescent="0.3">
      <c r="A32" s="5"/>
      <c r="B32" s="5"/>
      <c r="C32" s="12">
        <v>47</v>
      </c>
      <c r="E32" s="12">
        <v>12</v>
      </c>
      <c r="F32" s="12">
        <v>11</v>
      </c>
      <c r="G32" s="12">
        <v>15</v>
      </c>
      <c r="H32" s="12">
        <v>11</v>
      </c>
      <c r="I32" s="12">
        <v>0</v>
      </c>
      <c r="J32" s="12">
        <v>0</v>
      </c>
      <c r="K32" s="12">
        <v>0</v>
      </c>
      <c r="L32" s="12">
        <v>0</v>
      </c>
      <c r="M32" s="4">
        <f t="shared" si="1"/>
        <v>49</v>
      </c>
      <c r="N32" s="4">
        <f t="shared" si="2"/>
        <v>100</v>
      </c>
      <c r="O32" s="4">
        <f t="shared" si="3"/>
        <v>26</v>
      </c>
      <c r="P32" s="4">
        <f t="shared" si="4"/>
        <v>53.061224489795919</v>
      </c>
      <c r="Q32" s="1">
        <f t="shared" si="5"/>
        <v>26</v>
      </c>
      <c r="R32" s="4">
        <f t="shared" si="6"/>
        <v>53.061224489795919</v>
      </c>
      <c r="S32" s="1">
        <f t="shared" si="7"/>
        <v>49</v>
      </c>
      <c r="U32" s="12">
        <v>12</v>
      </c>
      <c r="V32" s="12">
        <v>11</v>
      </c>
      <c r="W32" s="12">
        <v>15</v>
      </c>
      <c r="X32" s="12">
        <v>11</v>
      </c>
      <c r="Y32" s="12">
        <v>0</v>
      </c>
      <c r="Z32" s="12">
        <v>0</v>
      </c>
      <c r="AA32" s="12">
        <v>0</v>
      </c>
      <c r="AB32" s="12">
        <v>0</v>
      </c>
      <c r="AC32" s="4">
        <f t="shared" si="8"/>
        <v>100</v>
      </c>
      <c r="AD32" s="4">
        <f t="shared" si="9"/>
        <v>100</v>
      </c>
      <c r="AE32" s="4">
        <f t="shared" si="10"/>
        <v>100</v>
      </c>
      <c r="AF32" s="4">
        <f t="shared" si="11"/>
        <v>100</v>
      </c>
      <c r="AG32" s="4"/>
      <c r="AH32" s="4"/>
      <c r="AI32" s="4"/>
      <c r="AJ32" s="4"/>
      <c r="AK32">
        <f>SUM(V32:AB32)</f>
        <v>37</v>
      </c>
      <c r="AL32">
        <f>AK32/S32*100</f>
        <v>75.510204081632651</v>
      </c>
    </row>
    <row r="33" spans="1:38" ht="14.25" customHeight="1" x14ac:dyDescent="0.3">
      <c r="A33" s="5"/>
      <c r="B33" s="5"/>
      <c r="C33" s="12">
        <v>7</v>
      </c>
      <c r="D33" t="s">
        <v>29</v>
      </c>
      <c r="E33" s="5"/>
      <c r="F33" s="5"/>
      <c r="G33" s="5"/>
      <c r="H33" s="5"/>
      <c r="J33" s="4"/>
      <c r="O33" s="4"/>
      <c r="P33" s="4"/>
      <c r="Q33" s="4"/>
      <c r="R33" s="4"/>
      <c r="V33" s="5"/>
      <c r="W33" s="5"/>
      <c r="X33" s="5"/>
      <c r="AJ33" s="4"/>
      <c r="AK33" s="4"/>
      <c r="AL33" s="4"/>
    </row>
    <row r="34" spans="1:38" ht="14.25" customHeight="1" x14ac:dyDescent="0.3">
      <c r="A34" s="5"/>
      <c r="B34" s="5"/>
      <c r="C34" s="12">
        <v>8</v>
      </c>
      <c r="D34" t="s">
        <v>29</v>
      </c>
      <c r="E34" s="5"/>
      <c r="F34" s="5"/>
      <c r="G34" s="5"/>
      <c r="H34" s="5"/>
      <c r="J34" s="4"/>
      <c r="Y34" s="5"/>
      <c r="AA34" s="5"/>
      <c r="AB34" s="5"/>
      <c r="AJ34" s="4"/>
      <c r="AK34" s="4"/>
      <c r="AL34" s="4"/>
    </row>
    <row r="35" spans="1:38" ht="14.25" customHeight="1" x14ac:dyDescent="0.3">
      <c r="A35" s="5"/>
      <c r="B35" s="5"/>
      <c r="C35" s="12">
        <v>9</v>
      </c>
      <c r="D35" t="s">
        <v>29</v>
      </c>
      <c r="O35" s="4"/>
      <c r="P35" s="4"/>
      <c r="Q35" s="4"/>
      <c r="R35" s="4"/>
      <c r="AJ35" s="4"/>
      <c r="AK35" s="4"/>
      <c r="AL35" s="4"/>
    </row>
    <row r="36" spans="1:38" ht="14.25" customHeight="1" x14ac:dyDescent="0.3">
      <c r="A36" s="5"/>
      <c r="B36" s="5"/>
      <c r="C36" s="12">
        <v>10</v>
      </c>
      <c r="D36" t="s">
        <v>29</v>
      </c>
      <c r="F36" s="5"/>
      <c r="G36" s="5"/>
      <c r="H36" s="5"/>
      <c r="O36" s="4"/>
      <c r="P36" s="4"/>
      <c r="Q36" s="4"/>
      <c r="R36" s="4"/>
      <c r="Y36" s="5"/>
      <c r="AA36" s="5"/>
      <c r="AB36" s="5"/>
      <c r="AJ36" s="4"/>
      <c r="AK36" s="4"/>
      <c r="AL36" s="4"/>
    </row>
    <row r="37" spans="1:38" ht="14.25" customHeight="1" x14ac:dyDescent="0.3">
      <c r="A37" s="5"/>
      <c r="B37" s="5"/>
      <c r="C37" s="12">
        <v>12</v>
      </c>
      <c r="D37" t="s">
        <v>29</v>
      </c>
      <c r="F37" s="5"/>
      <c r="G37" s="5"/>
      <c r="H37" s="5"/>
      <c r="O37" s="4"/>
      <c r="P37" s="4"/>
      <c r="Q37" s="4"/>
      <c r="R37" s="4"/>
      <c r="Y37" s="5"/>
      <c r="AA37" s="5"/>
      <c r="AB37" s="5"/>
      <c r="AJ37" s="4"/>
      <c r="AK37" s="4"/>
      <c r="AL37" s="4"/>
    </row>
    <row r="38" spans="1:38" ht="14.25" customHeight="1" x14ac:dyDescent="0.3">
      <c r="A38" s="5"/>
      <c r="B38" s="5"/>
      <c r="C38" s="12">
        <v>13</v>
      </c>
      <c r="D38" t="s">
        <v>18</v>
      </c>
      <c r="F38" s="5"/>
      <c r="G38" s="5"/>
      <c r="H38" s="5"/>
      <c r="O38" s="4"/>
      <c r="P38" s="4"/>
      <c r="Q38" s="4"/>
      <c r="R38" s="4"/>
      <c r="Y38" s="5"/>
      <c r="AA38" s="5"/>
      <c r="AB38" s="5"/>
      <c r="AJ38" s="4"/>
      <c r="AK38" s="4"/>
      <c r="AL38" s="4"/>
    </row>
    <row r="39" spans="1:38" ht="14.25" customHeight="1" x14ac:dyDescent="0.3">
      <c r="A39" s="5"/>
      <c r="B39" s="5"/>
      <c r="C39" s="12">
        <v>14</v>
      </c>
      <c r="D39" t="s">
        <v>18</v>
      </c>
      <c r="O39" s="4"/>
      <c r="P39" s="4"/>
      <c r="Q39" s="4"/>
      <c r="R39" s="4"/>
      <c r="AJ39" s="4"/>
      <c r="AK39" s="4"/>
      <c r="AL39" s="4"/>
    </row>
    <row r="40" spans="1:38" ht="14.25" customHeight="1" x14ac:dyDescent="0.3">
      <c r="A40" s="5"/>
      <c r="B40" s="5"/>
      <c r="C40" s="12">
        <v>15</v>
      </c>
      <c r="D40" t="s">
        <v>18</v>
      </c>
      <c r="O40" s="4"/>
      <c r="P40" s="4"/>
      <c r="Q40" s="4"/>
      <c r="R40" s="4"/>
      <c r="AJ40" s="4"/>
      <c r="AK40" s="4"/>
      <c r="AL40" s="4"/>
    </row>
    <row r="41" spans="1:38" ht="14.25" customHeight="1" x14ac:dyDescent="0.3">
      <c r="A41" s="5"/>
      <c r="B41" s="5"/>
      <c r="C41" s="12">
        <v>16</v>
      </c>
      <c r="D41" t="s">
        <v>18</v>
      </c>
      <c r="F41" s="5"/>
      <c r="G41" s="5"/>
      <c r="H41" s="5"/>
      <c r="O41" s="4"/>
      <c r="P41" s="4"/>
      <c r="Q41" s="4"/>
      <c r="R41" s="4"/>
      <c r="Y41" s="5"/>
      <c r="AA41" s="5"/>
      <c r="AB41" s="5"/>
      <c r="AJ41" s="4"/>
      <c r="AK41" s="4"/>
      <c r="AL41" s="4"/>
    </row>
    <row r="42" spans="1:38" ht="14.25" customHeight="1" x14ac:dyDescent="0.3">
      <c r="A42" s="5"/>
      <c r="B42" s="5"/>
      <c r="C42" s="12">
        <v>18</v>
      </c>
      <c r="D42" t="s">
        <v>18</v>
      </c>
      <c r="F42" s="5"/>
      <c r="G42" s="5"/>
      <c r="H42" s="5"/>
      <c r="O42" s="4"/>
      <c r="P42" s="4"/>
      <c r="Q42" s="4"/>
      <c r="R42" s="4"/>
      <c r="Y42" s="5"/>
      <c r="AA42" s="5"/>
      <c r="AB42" s="5"/>
      <c r="AJ42" s="4"/>
      <c r="AK42" s="4"/>
      <c r="AL42" s="4"/>
    </row>
    <row r="43" spans="1:38" ht="14.25" customHeight="1" x14ac:dyDescent="0.3">
      <c r="A43" s="5"/>
      <c r="B43" s="5"/>
      <c r="C43" s="12">
        <v>19</v>
      </c>
      <c r="D43" t="s">
        <v>18</v>
      </c>
      <c r="O43" s="4"/>
      <c r="P43" s="4"/>
      <c r="Q43" s="4"/>
      <c r="R43" s="4"/>
      <c r="AJ43" s="4"/>
      <c r="AK43" s="4"/>
      <c r="AL43" s="4"/>
    </row>
    <row r="44" spans="1:38" ht="14.25" customHeight="1" x14ac:dyDescent="0.3">
      <c r="A44" s="5"/>
      <c r="B44" s="5"/>
      <c r="C44" s="12">
        <v>20</v>
      </c>
      <c r="D44" s="5" t="s">
        <v>30</v>
      </c>
      <c r="F44" s="5"/>
      <c r="G44" s="5"/>
      <c r="H44" s="5"/>
      <c r="O44" s="4"/>
      <c r="P44" s="4"/>
      <c r="Q44" s="4"/>
      <c r="R44" s="4"/>
      <c r="Y44" s="5"/>
      <c r="AA44" s="5"/>
      <c r="AB44" s="5"/>
      <c r="AJ44" s="4"/>
      <c r="AK44" s="4"/>
      <c r="AL44" s="4"/>
    </row>
    <row r="45" spans="1:38" ht="14.25" customHeight="1" x14ac:dyDescent="0.3">
      <c r="A45" s="5"/>
      <c r="B45" s="5"/>
      <c r="C45" s="12">
        <v>22</v>
      </c>
      <c r="D45" s="5" t="s">
        <v>30</v>
      </c>
      <c r="O45" s="4"/>
      <c r="P45" s="4"/>
      <c r="Q45" s="4"/>
      <c r="R45" s="4"/>
      <c r="AJ45" s="4"/>
      <c r="AK45" s="4"/>
      <c r="AL45" s="4"/>
    </row>
    <row r="46" spans="1:38" ht="14.25" customHeight="1" x14ac:dyDescent="0.3">
      <c r="A46" s="5"/>
      <c r="B46" s="5"/>
      <c r="C46" s="12">
        <v>36</v>
      </c>
      <c r="D46" t="s">
        <v>18</v>
      </c>
      <c r="G46" s="5"/>
      <c r="H46" s="5"/>
      <c r="O46" s="4"/>
      <c r="P46" s="4"/>
      <c r="Q46" s="4"/>
      <c r="R46" s="4"/>
      <c r="Y46" s="5"/>
      <c r="AA46" s="5"/>
      <c r="AB46" s="5"/>
      <c r="AJ46" s="4"/>
      <c r="AK46" s="4"/>
      <c r="AL46" s="4"/>
    </row>
    <row r="47" spans="1:38" ht="14.25" customHeight="1" x14ac:dyDescent="0.3">
      <c r="A47" s="5"/>
      <c r="B47" s="5"/>
      <c r="C47" s="12">
        <v>37</v>
      </c>
      <c r="D47" t="s">
        <v>18</v>
      </c>
      <c r="O47" s="4"/>
      <c r="P47" s="4"/>
      <c r="Q47" s="4"/>
      <c r="R47" s="4"/>
      <c r="T47" s="1"/>
      <c r="V47" s="1"/>
      <c r="W47" s="4"/>
      <c r="X47" s="1"/>
    </row>
    <row r="48" spans="1:38" ht="14.25" customHeight="1" x14ac:dyDescent="0.3">
      <c r="A48" s="5"/>
      <c r="B48" s="5"/>
      <c r="C48" s="12">
        <v>43</v>
      </c>
      <c r="D48" t="s">
        <v>18</v>
      </c>
      <c r="O48" s="4"/>
      <c r="P48" s="4"/>
      <c r="Q48" s="4"/>
      <c r="R48" s="4"/>
      <c r="T48" s="1"/>
      <c r="V48" s="1"/>
      <c r="W48" s="4"/>
      <c r="X48" s="1"/>
    </row>
    <row r="49" spans="1:24" ht="14.25" customHeight="1" x14ac:dyDescent="0.3">
      <c r="A49" s="5"/>
      <c r="B49" s="5"/>
      <c r="C49" s="12">
        <v>44</v>
      </c>
      <c r="D49" t="s">
        <v>18</v>
      </c>
      <c r="O49" s="4"/>
      <c r="P49" s="4"/>
      <c r="Q49" s="4"/>
      <c r="R49" s="4"/>
      <c r="T49" s="1"/>
      <c r="V49" s="1"/>
      <c r="W49" s="4"/>
      <c r="X49" s="1"/>
    </row>
    <row r="50" spans="1:24" ht="14.25" customHeight="1" x14ac:dyDescent="0.3">
      <c r="A50" s="5"/>
      <c r="B50" s="5"/>
      <c r="C50" s="12">
        <v>45</v>
      </c>
      <c r="D50" t="s">
        <v>18</v>
      </c>
      <c r="O50" s="4"/>
      <c r="P50" s="4"/>
      <c r="Q50" s="4"/>
      <c r="R50" s="4"/>
      <c r="T50" s="1"/>
      <c r="V50" s="1"/>
      <c r="W50" s="4"/>
      <c r="X50" s="1"/>
    </row>
    <row r="51" spans="1:24" ht="14.25" customHeight="1" x14ac:dyDescent="0.3">
      <c r="A51" s="5"/>
      <c r="B51" s="5"/>
      <c r="C51" s="12">
        <v>46</v>
      </c>
      <c r="D51" t="s">
        <v>18</v>
      </c>
      <c r="O51" s="4"/>
      <c r="P51" s="4"/>
      <c r="Q51" s="4"/>
      <c r="R51" s="4"/>
      <c r="T51" s="1"/>
      <c r="V51" s="1"/>
      <c r="W51" s="4"/>
      <c r="X51" s="1"/>
    </row>
    <row r="52" spans="1:24" ht="14.25" customHeight="1" x14ac:dyDescent="0.3">
      <c r="A52" s="5"/>
      <c r="C52" s="12">
        <v>48</v>
      </c>
      <c r="D52" s="5" t="s">
        <v>30</v>
      </c>
      <c r="O52" s="4"/>
      <c r="P52" s="4"/>
      <c r="Q52" s="4"/>
      <c r="R52" s="4"/>
      <c r="T52" s="1"/>
      <c r="V52" s="1"/>
      <c r="W52" s="4"/>
      <c r="X52" s="1"/>
    </row>
    <row r="53" spans="1:24" ht="14.25" customHeight="1" x14ac:dyDescent="0.3">
      <c r="A53" s="5"/>
      <c r="C53" s="12">
        <v>49</v>
      </c>
      <c r="D53" s="5" t="s">
        <v>31</v>
      </c>
      <c r="O53" s="4"/>
      <c r="P53" s="4"/>
      <c r="Q53" s="4"/>
      <c r="R53" s="4"/>
      <c r="T53" s="1"/>
      <c r="V53" s="1"/>
      <c r="W53" s="4"/>
      <c r="X53" s="1"/>
    </row>
    <row r="54" spans="1:24" ht="14.25" customHeight="1" x14ac:dyDescent="0.3">
      <c r="A54" s="5"/>
      <c r="C54" s="12">
        <v>50</v>
      </c>
      <c r="D54" s="5" t="s">
        <v>31</v>
      </c>
      <c r="O54" s="4"/>
      <c r="P54" s="4"/>
      <c r="Q54" s="4"/>
      <c r="R54" s="4"/>
      <c r="T54" s="1"/>
      <c r="V54" s="1"/>
      <c r="W54" s="4"/>
      <c r="X54" s="1"/>
    </row>
    <row r="55" spans="1:24" ht="14.25" customHeight="1" x14ac:dyDescent="0.3">
      <c r="A55" s="1"/>
      <c r="B55" s="1"/>
      <c r="F55" s="1"/>
      <c r="I55" s="4"/>
      <c r="K55" s="4"/>
      <c r="L55" s="4"/>
      <c r="M55" s="1"/>
      <c r="N55" s="1"/>
      <c r="O55" s="1"/>
      <c r="P55" s="1"/>
      <c r="Q55" s="1"/>
      <c r="R55" s="1"/>
      <c r="S55" s="4"/>
      <c r="T55" s="1"/>
      <c r="V55" s="1"/>
      <c r="W55" s="4"/>
      <c r="X55" s="1"/>
    </row>
    <row r="56" spans="1:24" ht="14.25" customHeight="1" x14ac:dyDescent="0.3">
      <c r="A56" s="1"/>
      <c r="B56" s="1"/>
      <c r="F56" s="1"/>
      <c r="G56" s="1"/>
      <c r="H56" s="6"/>
      <c r="I56" s="4"/>
      <c r="K56" s="4"/>
      <c r="L56" s="4"/>
      <c r="M56" s="1"/>
      <c r="N56" s="1"/>
      <c r="O56" s="1"/>
      <c r="P56" s="1"/>
      <c r="Q56" s="1"/>
      <c r="R56" s="1"/>
      <c r="S56" s="4"/>
      <c r="T56" s="1"/>
      <c r="V56" s="1"/>
      <c r="W56" s="4"/>
      <c r="X56" s="1"/>
    </row>
    <row r="57" spans="1:24" ht="14.25" customHeight="1" x14ac:dyDescent="0.3">
      <c r="A57" s="1"/>
      <c r="B57" s="1"/>
      <c r="C57" s="1"/>
      <c r="D57" s="1"/>
      <c r="F57" s="1"/>
      <c r="G57" s="1"/>
      <c r="H57" s="1"/>
      <c r="I57" s="4"/>
      <c r="K57" s="4"/>
      <c r="L57" s="4"/>
      <c r="M57" s="1"/>
      <c r="N57" s="1"/>
      <c r="O57" s="1"/>
      <c r="P57" s="1"/>
      <c r="Q57" s="1"/>
      <c r="R57" s="1"/>
      <c r="S57" s="4"/>
      <c r="T57" s="1"/>
      <c r="V57" s="1"/>
      <c r="W57" s="4"/>
      <c r="X57" s="1"/>
    </row>
    <row r="58" spans="1:24" ht="14.25" customHeight="1" x14ac:dyDescent="0.3">
      <c r="A58" s="1"/>
      <c r="B58" s="1"/>
      <c r="C58" s="1"/>
      <c r="D58" s="1"/>
      <c r="F58" s="1"/>
      <c r="G58" s="1"/>
      <c r="H58" s="1"/>
      <c r="I58" s="4"/>
      <c r="K58" s="4"/>
      <c r="L58" s="4"/>
      <c r="M58" s="1"/>
      <c r="N58" s="1"/>
      <c r="O58" s="1"/>
      <c r="P58" s="1"/>
      <c r="Q58" s="1"/>
      <c r="R58" s="1"/>
      <c r="S58" s="4"/>
      <c r="T58" s="1"/>
      <c r="V58" s="1"/>
      <c r="W58" s="4"/>
      <c r="X58" s="1"/>
    </row>
    <row r="59" spans="1:24" ht="14.25" customHeight="1" x14ac:dyDescent="0.3">
      <c r="A59" s="1"/>
      <c r="B59" s="1"/>
      <c r="C59" s="1"/>
      <c r="D59" s="1"/>
      <c r="F59" s="1"/>
      <c r="G59" s="1"/>
      <c r="H59" s="1"/>
      <c r="I59" s="4"/>
      <c r="K59" s="4"/>
      <c r="L59" s="4"/>
      <c r="M59" s="1"/>
      <c r="N59" s="1"/>
      <c r="O59" s="1"/>
      <c r="P59" s="1"/>
      <c r="Q59" s="1"/>
      <c r="R59" s="1"/>
      <c r="S59" s="4"/>
      <c r="T59" s="1"/>
      <c r="V59" s="1"/>
      <c r="W59" s="4"/>
      <c r="X59" s="1"/>
    </row>
    <row r="60" spans="1:24" ht="14.25" customHeight="1" x14ac:dyDescent="0.3">
      <c r="A60" s="1"/>
      <c r="B60" s="1"/>
      <c r="C60" s="1"/>
      <c r="D60" s="1"/>
      <c r="F60" s="1"/>
      <c r="G60" s="1"/>
      <c r="H60" s="1"/>
      <c r="I60" s="4"/>
      <c r="K60" s="4"/>
      <c r="L60" s="4"/>
      <c r="M60" s="1"/>
      <c r="N60" s="1"/>
      <c r="O60" s="1"/>
      <c r="P60" s="1"/>
      <c r="Q60" s="1"/>
      <c r="R60" s="1"/>
      <c r="S60" s="4"/>
      <c r="T60" s="1"/>
      <c r="V60" s="1"/>
      <c r="W60" s="4"/>
      <c r="X60" s="1"/>
    </row>
    <row r="61" spans="1:24" ht="14.25" customHeight="1" x14ac:dyDescent="0.3">
      <c r="A61" s="1"/>
      <c r="B61" s="1"/>
      <c r="C61" s="1"/>
      <c r="D61" s="1"/>
      <c r="F61" s="1"/>
      <c r="G61" s="1"/>
      <c r="H61" s="1"/>
      <c r="I61" s="1"/>
      <c r="K61" s="1"/>
      <c r="L61" s="4"/>
      <c r="M61" s="1"/>
      <c r="N61" s="1"/>
      <c r="O61" s="1"/>
      <c r="P61" s="1"/>
      <c r="Q61" s="1"/>
      <c r="R61" s="1"/>
      <c r="S61" s="4"/>
      <c r="T61" s="1"/>
      <c r="V61" s="1"/>
      <c r="W61" s="4"/>
      <c r="X61" s="1"/>
    </row>
    <row r="62" spans="1:24" ht="14.25" customHeight="1" x14ac:dyDescent="0.3">
      <c r="A62" s="1"/>
      <c r="B62" s="1"/>
      <c r="C62" s="1"/>
      <c r="D62" s="1"/>
      <c r="F62" s="1"/>
      <c r="G62" s="1"/>
      <c r="H62" s="1"/>
      <c r="I62" s="1"/>
      <c r="K62" s="1"/>
      <c r="L62" s="4"/>
      <c r="M62" s="1"/>
      <c r="N62" s="1"/>
      <c r="O62" s="1"/>
      <c r="P62" s="1"/>
      <c r="Q62" s="1"/>
      <c r="R62" s="1"/>
      <c r="S62" s="4"/>
      <c r="T62" s="1"/>
      <c r="V62" s="1"/>
      <c r="W62" s="4"/>
      <c r="X62" s="1"/>
    </row>
    <row r="63" spans="1:24" ht="14.25" customHeight="1" x14ac:dyDescent="0.3">
      <c r="A63" s="1"/>
      <c r="B63" s="1"/>
      <c r="C63" s="1"/>
      <c r="D63" s="1"/>
      <c r="F63" s="1"/>
      <c r="G63" s="1"/>
      <c r="H63" s="1"/>
      <c r="I63" s="1"/>
      <c r="K63" s="1"/>
      <c r="L63" s="4"/>
      <c r="M63" s="1"/>
      <c r="N63" s="1"/>
      <c r="O63" s="1"/>
      <c r="P63" s="1"/>
      <c r="Q63" s="1"/>
      <c r="R63" s="1"/>
      <c r="S63" s="4"/>
      <c r="T63" s="1"/>
      <c r="U63" s="1"/>
      <c r="V63" s="1"/>
      <c r="W63" s="4"/>
      <c r="X63" s="1"/>
    </row>
    <row r="64" spans="1:24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K64" s="1"/>
      <c r="L64" s="4"/>
      <c r="M64" s="1"/>
      <c r="N64" s="1"/>
      <c r="O64" s="1"/>
      <c r="P64" s="1"/>
      <c r="Q64" s="1"/>
      <c r="R64" s="1"/>
      <c r="S64" s="4"/>
      <c r="T64" s="1"/>
      <c r="U64" s="1"/>
      <c r="V64" s="1"/>
      <c r="W64" s="4"/>
      <c r="X64" s="1"/>
    </row>
    <row r="65" spans="1:24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4"/>
      <c r="K65" s="1"/>
      <c r="L65" s="4"/>
      <c r="M65" s="1"/>
      <c r="N65" s="1"/>
      <c r="O65" s="1"/>
      <c r="P65" s="1"/>
      <c r="Q65" s="1"/>
      <c r="R65" s="1"/>
      <c r="S65" s="4"/>
      <c r="T65" s="1"/>
      <c r="U65" s="1"/>
      <c r="V65" s="1"/>
      <c r="W65" s="4"/>
      <c r="X65" s="1"/>
    </row>
    <row r="66" spans="1:24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4"/>
      <c r="K66" s="1"/>
      <c r="L66" s="4"/>
      <c r="M66" s="1"/>
      <c r="N66" s="1"/>
      <c r="O66" s="1"/>
      <c r="P66" s="1"/>
      <c r="Q66" s="1"/>
      <c r="R66" s="1"/>
      <c r="S66" s="4"/>
      <c r="T66" s="1"/>
      <c r="U66" s="1"/>
      <c r="V66" s="1"/>
      <c r="W66" s="4"/>
      <c r="X66" s="1"/>
    </row>
    <row r="67" spans="1:24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4"/>
      <c r="K67" s="1"/>
      <c r="L67" s="4"/>
      <c r="M67" s="1"/>
      <c r="N67" s="1"/>
      <c r="O67" s="1"/>
      <c r="P67" s="1"/>
      <c r="Q67" s="1"/>
      <c r="R67" s="1"/>
      <c r="S67" s="4"/>
      <c r="T67" s="1"/>
      <c r="U67" s="1"/>
      <c r="V67" s="1"/>
      <c r="W67" s="4"/>
      <c r="X67" s="1"/>
    </row>
    <row r="68" spans="1:24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4"/>
      <c r="K68" s="1"/>
      <c r="L68" s="4"/>
      <c r="M68" s="1"/>
      <c r="N68" s="1"/>
      <c r="O68" s="1"/>
      <c r="P68" s="1"/>
      <c r="Q68" s="1"/>
      <c r="R68" s="1"/>
      <c r="S68" s="4"/>
      <c r="T68" s="1"/>
      <c r="U68" s="1"/>
      <c r="V68" s="1"/>
      <c r="W68" s="4"/>
      <c r="X68" s="1"/>
    </row>
    <row r="69" spans="1:24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4"/>
      <c r="K69" s="1"/>
      <c r="L69" s="4"/>
      <c r="M69" s="1"/>
      <c r="N69" s="1"/>
      <c r="O69" s="1"/>
      <c r="P69" s="1"/>
      <c r="Q69" s="1"/>
      <c r="R69" s="1"/>
      <c r="S69" s="4"/>
      <c r="T69" s="1"/>
      <c r="U69" s="1"/>
      <c r="V69" s="1"/>
      <c r="W69" s="4"/>
      <c r="X69" s="1"/>
    </row>
    <row r="70" spans="1:24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4"/>
      <c r="K70" s="1"/>
      <c r="L70" s="4"/>
      <c r="M70" s="1"/>
      <c r="N70" s="1"/>
      <c r="O70" s="1"/>
      <c r="P70" s="1"/>
      <c r="Q70" s="1"/>
      <c r="R70" s="1"/>
      <c r="S70" s="4"/>
      <c r="T70" s="1"/>
      <c r="U70" s="1"/>
      <c r="V70" s="1"/>
      <c r="W70" s="4"/>
      <c r="X70" s="1"/>
    </row>
    <row r="71" spans="1:24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4"/>
      <c r="K71" s="1"/>
      <c r="L71" s="4"/>
      <c r="M71" s="1"/>
      <c r="N71" s="1"/>
      <c r="O71" s="1"/>
      <c r="P71" s="1"/>
      <c r="Q71" s="1"/>
      <c r="R71" s="1"/>
      <c r="S71" s="4"/>
      <c r="T71" s="1"/>
      <c r="U71" s="1"/>
      <c r="V71" s="1"/>
      <c r="W71" s="4"/>
      <c r="X71" s="1"/>
    </row>
    <row r="72" spans="1:24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4"/>
      <c r="K72" s="1"/>
      <c r="L72" s="4"/>
      <c r="M72" s="1"/>
      <c r="N72" s="1"/>
      <c r="O72" s="1"/>
      <c r="P72" s="1"/>
      <c r="Q72" s="1"/>
      <c r="R72" s="1"/>
      <c r="S72" s="4"/>
      <c r="T72" s="1"/>
      <c r="U72" s="1"/>
      <c r="V72" s="1"/>
      <c r="W72" s="4"/>
      <c r="X72" s="1"/>
    </row>
    <row r="73" spans="1:24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4"/>
      <c r="K73" s="1"/>
      <c r="L73" s="4"/>
      <c r="M73" s="1"/>
      <c r="N73" s="1"/>
      <c r="O73" s="1"/>
      <c r="P73" s="1"/>
      <c r="Q73" s="1"/>
      <c r="R73" s="1"/>
      <c r="S73" s="4"/>
      <c r="T73" s="1"/>
      <c r="U73" s="1"/>
      <c r="V73" s="1"/>
      <c r="W73" s="4"/>
      <c r="X73" s="1"/>
    </row>
    <row r="74" spans="1:24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">
      <c r="A75" s="1"/>
      <c r="B75" s="1"/>
      <c r="C75" s="1"/>
      <c r="D75" s="1"/>
      <c r="E75" s="22"/>
      <c r="F75" s="24"/>
      <c r="G75" s="24"/>
      <c r="H75" s="24"/>
      <c r="I75" s="24"/>
      <c r="J75" s="24"/>
      <c r="K75" s="24"/>
      <c r="L75" s="24"/>
      <c r="M75" s="24"/>
      <c r="N75" s="24"/>
      <c r="O75" s="1"/>
      <c r="P75" s="1"/>
      <c r="Q75" s="22"/>
      <c r="R75" s="24"/>
      <c r="S75" s="24"/>
      <c r="T75" s="24"/>
      <c r="U75" s="24"/>
      <c r="V75" s="2"/>
      <c r="W75" s="2"/>
      <c r="X75" s="2"/>
    </row>
    <row r="76" spans="1:24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4"/>
      <c r="K78" s="1"/>
      <c r="L78" s="4"/>
      <c r="M78" s="1"/>
      <c r="N78" s="1"/>
      <c r="O78" s="1"/>
      <c r="P78" s="1"/>
      <c r="Q78" s="1"/>
      <c r="R78" s="1"/>
      <c r="S78" s="4"/>
      <c r="T78" s="4"/>
      <c r="U78" s="4"/>
      <c r="V78" s="1"/>
      <c r="W78" s="4"/>
      <c r="X78" s="1"/>
    </row>
    <row r="79" spans="1:24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4"/>
      <c r="K79" s="1"/>
      <c r="L79" s="4"/>
      <c r="M79" s="1"/>
      <c r="N79" s="1"/>
      <c r="O79" s="1"/>
      <c r="P79" s="1"/>
      <c r="Q79" s="1"/>
      <c r="R79" s="1"/>
      <c r="S79" s="4"/>
      <c r="T79" s="4"/>
      <c r="U79" s="4"/>
      <c r="V79" s="1"/>
      <c r="W79" s="4"/>
      <c r="X79" s="1"/>
    </row>
    <row r="80" spans="1:24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4"/>
      <c r="K80" s="1"/>
      <c r="L80" s="4"/>
      <c r="M80" s="1"/>
      <c r="N80" s="1"/>
      <c r="O80" s="1"/>
      <c r="P80" s="1"/>
      <c r="Q80" s="1"/>
      <c r="R80" s="1"/>
      <c r="S80" s="4"/>
      <c r="T80" s="4"/>
      <c r="U80" s="4"/>
      <c r="V80" s="1"/>
      <c r="W80" s="4"/>
      <c r="X80" s="1"/>
    </row>
    <row r="81" spans="1:24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4"/>
      <c r="K81" s="1"/>
      <c r="L81" s="4"/>
      <c r="M81" s="1"/>
      <c r="N81" s="1"/>
      <c r="O81" s="1"/>
      <c r="P81" s="1"/>
      <c r="Q81" s="1"/>
      <c r="R81" s="1"/>
      <c r="S81" s="4"/>
      <c r="T81" s="4"/>
      <c r="U81" s="4"/>
      <c r="V81" s="1"/>
      <c r="W81" s="4"/>
      <c r="X81" s="1"/>
    </row>
    <row r="82" spans="1:24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4"/>
      <c r="K82" s="1"/>
      <c r="L82" s="4"/>
      <c r="M82" s="1"/>
      <c r="N82" s="1"/>
      <c r="O82" s="1"/>
      <c r="P82" s="1"/>
      <c r="Q82" s="1"/>
      <c r="R82" s="1"/>
      <c r="S82" s="4"/>
      <c r="T82" s="4"/>
      <c r="U82" s="4"/>
      <c r="V82" s="1"/>
      <c r="W82" s="4"/>
      <c r="X82" s="1"/>
    </row>
    <row r="83" spans="1:24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4"/>
      <c r="K83" s="1"/>
      <c r="L83" s="4"/>
      <c r="M83" s="1"/>
      <c r="N83" s="1"/>
      <c r="O83" s="1"/>
      <c r="P83" s="1"/>
      <c r="Q83" s="1"/>
      <c r="R83" s="1"/>
      <c r="S83" s="4"/>
      <c r="T83" s="4"/>
      <c r="U83" s="4"/>
      <c r="V83" s="1"/>
      <c r="W83" s="4"/>
      <c r="X83" s="1"/>
    </row>
    <row r="84" spans="1:24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4"/>
      <c r="K84" s="1"/>
      <c r="L84" s="4"/>
      <c r="M84" s="1"/>
      <c r="N84" s="1"/>
      <c r="O84" s="1"/>
      <c r="P84" s="1"/>
      <c r="Q84" s="1"/>
      <c r="R84" s="1"/>
      <c r="S84" s="4"/>
      <c r="T84" s="4"/>
      <c r="U84" s="4"/>
      <c r="V84" s="1"/>
      <c r="W84" s="4"/>
      <c r="X84" s="1"/>
    </row>
    <row r="85" spans="1:24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4"/>
      <c r="K85" s="1"/>
      <c r="L85" s="4"/>
      <c r="M85" s="1"/>
      <c r="N85" s="1"/>
      <c r="O85" s="1"/>
      <c r="P85" s="1"/>
      <c r="Q85" s="1"/>
      <c r="R85" s="1"/>
      <c r="S85" s="4"/>
      <c r="T85" s="4"/>
      <c r="U85" s="4"/>
      <c r="V85" s="1"/>
      <c r="W85" s="4"/>
      <c r="X85" s="1"/>
    </row>
    <row r="86" spans="1:24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4"/>
      <c r="K86" s="1"/>
      <c r="L86" s="4"/>
      <c r="M86" s="1"/>
      <c r="N86" s="1"/>
      <c r="O86" s="1"/>
      <c r="P86" s="1"/>
      <c r="Q86" s="1"/>
      <c r="R86" s="1"/>
      <c r="S86" s="4"/>
      <c r="T86" s="4"/>
      <c r="U86" s="4"/>
      <c r="V86" s="1"/>
      <c r="W86" s="4"/>
      <c r="X86" s="1"/>
    </row>
    <row r="87" spans="1:24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4"/>
      <c r="K87" s="1"/>
      <c r="L87" s="4"/>
      <c r="M87" s="1"/>
      <c r="N87" s="1"/>
      <c r="O87" s="1"/>
      <c r="P87" s="1"/>
      <c r="Q87" s="1"/>
      <c r="R87" s="1"/>
      <c r="S87" s="4"/>
      <c r="T87" s="4"/>
      <c r="U87" s="4"/>
      <c r="V87" s="1"/>
      <c r="W87" s="4"/>
      <c r="X87" s="1"/>
    </row>
    <row r="88" spans="1:24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4"/>
      <c r="K88" s="1"/>
      <c r="L88" s="4"/>
      <c r="M88" s="1"/>
      <c r="N88" s="1"/>
      <c r="O88" s="1"/>
      <c r="P88" s="1"/>
      <c r="Q88" s="1"/>
      <c r="R88" s="1"/>
      <c r="S88" s="4"/>
      <c r="T88" s="4"/>
      <c r="U88" s="4"/>
      <c r="V88" s="1"/>
      <c r="W88" s="4"/>
      <c r="X88" s="1"/>
    </row>
    <row r="89" spans="1:24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4"/>
      <c r="K89" s="1"/>
      <c r="L89" s="4"/>
      <c r="M89" s="1"/>
      <c r="N89" s="1"/>
      <c r="O89" s="1"/>
      <c r="P89" s="1"/>
      <c r="Q89" s="1"/>
      <c r="R89" s="1"/>
      <c r="S89" s="4"/>
      <c r="T89" s="4"/>
      <c r="U89" s="4"/>
      <c r="V89" s="1"/>
      <c r="W89" s="4"/>
      <c r="X89" s="1"/>
    </row>
    <row r="90" spans="1:24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4"/>
      <c r="K90" s="1"/>
      <c r="L90" s="4"/>
      <c r="M90" s="1"/>
      <c r="N90" s="1"/>
      <c r="O90" s="1"/>
      <c r="P90" s="1"/>
      <c r="Q90" s="1"/>
      <c r="R90" s="1"/>
      <c r="S90" s="4"/>
      <c r="T90" s="4"/>
      <c r="U90" s="4"/>
      <c r="V90" s="1"/>
      <c r="W90" s="4"/>
      <c r="X90" s="1"/>
    </row>
    <row r="91" spans="1:24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4"/>
      <c r="K91" s="1"/>
      <c r="L91" s="4"/>
      <c r="M91" s="1"/>
      <c r="N91" s="1"/>
      <c r="O91" s="1"/>
      <c r="P91" s="1"/>
      <c r="Q91" s="1"/>
      <c r="R91" s="1"/>
      <c r="S91" s="4"/>
      <c r="T91" s="4"/>
      <c r="U91" s="4"/>
      <c r="V91" s="1"/>
      <c r="W91" s="4"/>
      <c r="X91" s="1"/>
    </row>
    <row r="92" spans="1:24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4"/>
      <c r="K92" s="1"/>
      <c r="L92" s="4"/>
      <c r="M92" s="1"/>
      <c r="N92" s="1"/>
      <c r="O92" s="1"/>
      <c r="P92" s="1"/>
      <c r="Q92" s="1"/>
      <c r="R92" s="1"/>
      <c r="S92" s="4"/>
      <c r="T92" s="4"/>
      <c r="U92" s="4"/>
      <c r="V92" s="1"/>
      <c r="W92" s="4"/>
      <c r="X92" s="1"/>
    </row>
    <row r="93" spans="1:24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4"/>
      <c r="K93" s="1"/>
      <c r="L93" s="4"/>
      <c r="M93" s="1"/>
      <c r="N93" s="1"/>
      <c r="O93" s="1"/>
      <c r="P93" s="1"/>
      <c r="Q93" s="1"/>
      <c r="R93" s="1"/>
      <c r="S93" s="4"/>
      <c r="T93" s="4"/>
      <c r="U93" s="4"/>
      <c r="V93" s="1"/>
      <c r="W93" s="4"/>
      <c r="X93" s="1"/>
    </row>
    <row r="94" spans="1:24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4"/>
      <c r="K94" s="1"/>
      <c r="L94" s="4"/>
      <c r="M94" s="1"/>
      <c r="N94" s="1"/>
      <c r="O94" s="1"/>
      <c r="P94" s="1"/>
      <c r="Q94" s="1"/>
      <c r="R94" s="1"/>
      <c r="S94" s="4"/>
      <c r="T94" s="4"/>
      <c r="U94" s="4"/>
      <c r="V94" s="1"/>
      <c r="W94" s="4"/>
      <c r="X94" s="1"/>
    </row>
    <row r="95" spans="1:24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4"/>
      <c r="K95" s="1"/>
      <c r="L95" s="4"/>
      <c r="M95" s="1"/>
      <c r="N95" s="1"/>
      <c r="O95" s="1"/>
      <c r="P95" s="1"/>
      <c r="Q95" s="1"/>
      <c r="R95" s="1"/>
      <c r="S95" s="4"/>
      <c r="T95" s="4"/>
      <c r="U95" s="4"/>
      <c r="V95" s="1"/>
      <c r="W95" s="4"/>
      <c r="X95" s="1"/>
    </row>
    <row r="96" spans="1:24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4"/>
      <c r="K96" s="1"/>
      <c r="L96" s="4"/>
      <c r="M96" s="1"/>
      <c r="N96" s="1"/>
      <c r="O96" s="1"/>
      <c r="P96" s="1"/>
      <c r="Q96" s="1"/>
      <c r="R96" s="1"/>
      <c r="S96" s="4"/>
      <c r="T96" s="4"/>
      <c r="U96" s="4"/>
      <c r="V96" s="1"/>
      <c r="W96" s="4"/>
      <c r="X96" s="1"/>
    </row>
    <row r="97" spans="1:24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4"/>
      <c r="K97" s="1"/>
      <c r="L97" s="4"/>
      <c r="M97" s="1"/>
      <c r="N97" s="1"/>
      <c r="O97" s="1"/>
      <c r="P97" s="1"/>
      <c r="Q97" s="1"/>
      <c r="R97" s="1"/>
      <c r="S97" s="4"/>
      <c r="T97" s="4"/>
      <c r="U97" s="4"/>
      <c r="V97" s="1"/>
      <c r="W97" s="4"/>
      <c r="X97" s="1"/>
    </row>
    <row r="98" spans="1:24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4"/>
      <c r="K98" s="1"/>
      <c r="L98" s="4"/>
      <c r="M98" s="1"/>
      <c r="N98" s="1"/>
      <c r="O98" s="1"/>
      <c r="P98" s="1"/>
      <c r="Q98" s="1"/>
      <c r="R98" s="1"/>
      <c r="S98" s="4"/>
      <c r="T98" s="4"/>
      <c r="U98" s="4"/>
      <c r="V98" s="1"/>
      <c r="W98" s="4"/>
      <c r="X98" s="1"/>
    </row>
    <row r="99" spans="1:24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4"/>
      <c r="K99" s="1"/>
      <c r="L99" s="4"/>
      <c r="M99" s="1"/>
      <c r="N99" s="1"/>
      <c r="O99" s="1"/>
      <c r="P99" s="1"/>
      <c r="Q99" s="1"/>
      <c r="R99" s="1"/>
      <c r="S99" s="4"/>
      <c r="T99" s="4"/>
      <c r="U99" s="4"/>
      <c r="V99" s="1"/>
      <c r="W99" s="4"/>
      <c r="X99" s="1"/>
    </row>
    <row r="100" spans="1:24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4"/>
      <c r="K100" s="1"/>
      <c r="L100" s="4"/>
      <c r="M100" s="1"/>
      <c r="N100" s="1"/>
      <c r="O100" s="1"/>
      <c r="P100" s="1"/>
      <c r="Q100" s="1"/>
      <c r="R100" s="1"/>
      <c r="S100" s="4"/>
      <c r="T100" s="4"/>
      <c r="U100" s="4"/>
      <c r="V100" s="1"/>
      <c r="W100" s="4"/>
      <c r="X100" s="1"/>
    </row>
    <row r="101" spans="1:24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4"/>
      <c r="K101" s="1"/>
      <c r="L101" s="4"/>
      <c r="M101" s="1"/>
      <c r="N101" s="1"/>
      <c r="O101" s="1"/>
      <c r="P101" s="1"/>
      <c r="Q101" s="1"/>
      <c r="R101" s="1"/>
      <c r="S101" s="4"/>
      <c r="T101" s="4"/>
      <c r="U101" s="4"/>
      <c r="V101" s="1"/>
      <c r="W101" s="4"/>
      <c r="X101" s="1"/>
    </row>
    <row r="102" spans="1:24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">
      <c r="A103" s="1"/>
      <c r="B103" s="1"/>
      <c r="C103" s="1"/>
      <c r="D103" s="1"/>
      <c r="E103" s="22"/>
      <c r="F103" s="24"/>
      <c r="G103" s="24"/>
      <c r="H103" s="24"/>
      <c r="I103" s="24"/>
      <c r="J103" s="24"/>
      <c r="K103" s="24"/>
      <c r="L103" s="24"/>
      <c r="M103" s="24"/>
      <c r="N103" s="24"/>
      <c r="O103" s="1"/>
      <c r="P103" s="1"/>
      <c r="Q103" s="22"/>
      <c r="R103" s="24"/>
      <c r="S103" s="24"/>
      <c r="T103" s="24"/>
      <c r="U103" s="24"/>
      <c r="V103" s="2"/>
      <c r="W103" s="2"/>
      <c r="X103" s="2"/>
    </row>
    <row r="104" spans="1:24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4"/>
      <c r="K105" s="1"/>
      <c r="L105" s="4"/>
      <c r="M105" s="1"/>
      <c r="N105" s="1"/>
      <c r="O105" s="1"/>
      <c r="P105" s="1"/>
      <c r="Q105" s="1"/>
      <c r="R105" s="1"/>
      <c r="S105" s="4"/>
      <c r="T105" s="4"/>
      <c r="U105" s="4"/>
      <c r="V105" s="1"/>
      <c r="W105" s="4"/>
      <c r="X105" s="4"/>
    </row>
    <row r="106" spans="1:24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4"/>
      <c r="K106" s="1"/>
      <c r="L106" s="4"/>
      <c r="M106" s="1"/>
      <c r="N106" s="1"/>
      <c r="O106" s="1"/>
      <c r="P106" s="1"/>
      <c r="Q106" s="1"/>
      <c r="R106" s="1"/>
      <c r="S106" s="4"/>
      <c r="T106" s="4"/>
      <c r="U106" s="4"/>
      <c r="V106" s="1"/>
      <c r="W106" s="4"/>
      <c r="X106" s="4"/>
    </row>
    <row r="107" spans="1:24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4"/>
      <c r="K107" s="1"/>
      <c r="L107" s="4"/>
      <c r="M107" s="1"/>
      <c r="N107" s="1"/>
      <c r="O107" s="1"/>
      <c r="P107" s="1"/>
      <c r="Q107" s="1"/>
      <c r="R107" s="1"/>
      <c r="S107" s="4"/>
      <c r="T107" s="4"/>
      <c r="U107" s="4"/>
      <c r="V107" s="1"/>
      <c r="W107" s="4"/>
      <c r="X107" s="4"/>
    </row>
    <row r="108" spans="1:24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4"/>
      <c r="K108" s="1"/>
      <c r="L108" s="4"/>
      <c r="M108" s="1"/>
      <c r="N108" s="1"/>
      <c r="O108" s="1"/>
      <c r="P108" s="1"/>
      <c r="Q108" s="1"/>
      <c r="R108" s="1"/>
      <c r="S108" s="4"/>
      <c r="T108" s="4"/>
      <c r="U108" s="4"/>
      <c r="V108" s="1"/>
      <c r="W108" s="4"/>
      <c r="X108" s="4"/>
    </row>
    <row r="109" spans="1:24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4"/>
      <c r="K109" s="1"/>
      <c r="L109" s="4"/>
      <c r="M109" s="1"/>
      <c r="N109" s="1"/>
      <c r="O109" s="1"/>
      <c r="P109" s="1"/>
      <c r="Q109" s="1"/>
      <c r="R109" s="1"/>
      <c r="S109" s="4"/>
      <c r="T109" s="4"/>
      <c r="U109" s="4"/>
      <c r="V109" s="1"/>
      <c r="W109" s="4"/>
      <c r="X109" s="4"/>
    </row>
    <row r="110" spans="1:24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4"/>
      <c r="K110" s="1"/>
      <c r="L110" s="4"/>
      <c r="M110" s="1"/>
      <c r="N110" s="1"/>
      <c r="O110" s="1"/>
      <c r="P110" s="1"/>
      <c r="Q110" s="1"/>
      <c r="R110" s="1"/>
      <c r="S110" s="4"/>
      <c r="T110" s="4"/>
      <c r="U110" s="4"/>
      <c r="V110" s="1"/>
      <c r="W110" s="4"/>
      <c r="X110" s="4"/>
    </row>
    <row r="111" spans="1:24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4"/>
      <c r="K111" s="1"/>
      <c r="L111" s="4"/>
      <c r="M111" s="1"/>
      <c r="N111" s="1"/>
      <c r="O111" s="1"/>
      <c r="P111" s="1"/>
      <c r="Q111" s="1"/>
      <c r="R111" s="1"/>
      <c r="S111" s="4"/>
      <c r="T111" s="4"/>
      <c r="U111" s="4"/>
      <c r="V111" s="1"/>
      <c r="W111" s="4"/>
      <c r="X111" s="4"/>
    </row>
    <row r="112" spans="1:24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4"/>
      <c r="K112" s="1"/>
      <c r="L112" s="4"/>
      <c r="M112" s="1"/>
      <c r="N112" s="1"/>
      <c r="O112" s="1"/>
      <c r="P112" s="1"/>
      <c r="Q112" s="1"/>
      <c r="R112" s="1"/>
      <c r="S112" s="4"/>
      <c r="T112" s="4"/>
      <c r="U112" s="4"/>
      <c r="V112" s="1"/>
      <c r="W112" s="4"/>
      <c r="X112" s="4"/>
    </row>
    <row r="113" spans="1:24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4"/>
      <c r="K113" s="1"/>
      <c r="L113" s="4"/>
      <c r="M113" s="1"/>
      <c r="N113" s="1"/>
      <c r="O113" s="1"/>
      <c r="P113" s="1"/>
      <c r="Q113" s="1"/>
      <c r="R113" s="1"/>
      <c r="S113" s="4"/>
      <c r="T113" s="4"/>
      <c r="U113" s="4"/>
      <c r="V113" s="1"/>
      <c r="W113" s="4"/>
      <c r="X113" s="4"/>
    </row>
    <row r="114" spans="1:24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4"/>
      <c r="K114" s="1"/>
      <c r="L114" s="4"/>
      <c r="M114" s="1"/>
      <c r="N114" s="1"/>
      <c r="O114" s="1"/>
      <c r="P114" s="1"/>
      <c r="Q114" s="1"/>
      <c r="R114" s="1"/>
      <c r="S114" s="4"/>
      <c r="T114" s="4"/>
      <c r="U114" s="4"/>
      <c r="V114" s="1"/>
      <c r="W114" s="4"/>
      <c r="X114" s="4"/>
    </row>
    <row r="115" spans="1:24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4"/>
      <c r="K115" s="1"/>
      <c r="L115" s="4"/>
      <c r="M115" s="1"/>
      <c r="N115" s="1"/>
      <c r="O115" s="1"/>
      <c r="P115" s="1"/>
      <c r="Q115" s="1"/>
      <c r="R115" s="1"/>
      <c r="S115" s="4"/>
      <c r="T115" s="4"/>
      <c r="U115" s="4"/>
      <c r="V115" s="1"/>
      <c r="W115" s="4"/>
      <c r="X115" s="4"/>
    </row>
    <row r="116" spans="1:24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4"/>
      <c r="K116" s="1"/>
      <c r="L116" s="4"/>
      <c r="M116" s="1"/>
      <c r="N116" s="1"/>
      <c r="O116" s="1"/>
      <c r="P116" s="1"/>
      <c r="Q116" s="1"/>
      <c r="R116" s="1"/>
      <c r="S116" s="4"/>
      <c r="T116" s="4"/>
      <c r="U116" s="4"/>
      <c r="V116" s="1"/>
      <c r="W116" s="4"/>
      <c r="X116" s="4"/>
    </row>
    <row r="117" spans="1:24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4"/>
      <c r="K117" s="1"/>
      <c r="L117" s="4"/>
      <c r="M117" s="1"/>
      <c r="N117" s="1"/>
      <c r="O117" s="1"/>
      <c r="P117" s="1"/>
      <c r="Q117" s="1"/>
      <c r="R117" s="1"/>
      <c r="S117" s="4"/>
      <c r="T117" s="4"/>
      <c r="U117" s="4"/>
      <c r="V117" s="1"/>
      <c r="W117" s="4"/>
      <c r="X117" s="4"/>
    </row>
    <row r="118" spans="1:24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4"/>
      <c r="K118" s="1"/>
      <c r="L118" s="4"/>
      <c r="M118" s="1"/>
      <c r="N118" s="1"/>
      <c r="O118" s="1"/>
      <c r="P118" s="1"/>
      <c r="Q118" s="1"/>
      <c r="R118" s="1"/>
      <c r="S118" s="4"/>
      <c r="T118" s="4"/>
      <c r="U118" s="4"/>
      <c r="V118" s="1"/>
      <c r="W118" s="4"/>
      <c r="X118" s="4"/>
    </row>
    <row r="119" spans="1:24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4"/>
      <c r="K119" s="1"/>
      <c r="L119" s="4"/>
      <c r="M119" s="1"/>
      <c r="N119" s="1"/>
      <c r="O119" s="1"/>
      <c r="P119" s="1"/>
      <c r="Q119" s="1"/>
      <c r="R119" s="1"/>
      <c r="S119" s="4"/>
      <c r="T119" s="4"/>
      <c r="U119" s="4"/>
      <c r="V119" s="1"/>
      <c r="W119" s="4"/>
      <c r="X119" s="4"/>
    </row>
    <row r="120" spans="1:24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4"/>
      <c r="K120" s="1"/>
      <c r="L120" s="4"/>
      <c r="M120" s="1"/>
      <c r="N120" s="1"/>
      <c r="O120" s="1"/>
      <c r="P120" s="1"/>
      <c r="Q120" s="1"/>
      <c r="R120" s="1"/>
      <c r="S120" s="4"/>
      <c r="T120" s="4"/>
      <c r="U120" s="4"/>
      <c r="V120" s="1"/>
      <c r="W120" s="4"/>
      <c r="X120" s="4"/>
    </row>
    <row r="121" spans="1:24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4"/>
      <c r="K121" s="1"/>
      <c r="L121" s="4"/>
      <c r="M121" s="1"/>
      <c r="N121" s="1"/>
      <c r="O121" s="1"/>
      <c r="P121" s="1"/>
      <c r="Q121" s="1"/>
      <c r="R121" s="1"/>
      <c r="S121" s="4"/>
      <c r="T121" s="4"/>
      <c r="U121" s="4"/>
      <c r="V121" s="1"/>
      <c r="W121" s="4"/>
      <c r="X121" s="4"/>
    </row>
    <row r="122" spans="1:24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4"/>
      <c r="K122" s="1"/>
      <c r="L122" s="4"/>
      <c r="M122" s="1"/>
      <c r="N122" s="1"/>
      <c r="O122" s="1"/>
      <c r="P122" s="1"/>
      <c r="Q122" s="1"/>
      <c r="R122" s="1"/>
      <c r="S122" s="4"/>
      <c r="T122" s="4"/>
      <c r="U122" s="4"/>
      <c r="V122" s="1"/>
      <c r="W122" s="4"/>
      <c r="X122" s="4"/>
    </row>
    <row r="123" spans="1:24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4"/>
      <c r="K123" s="1"/>
      <c r="L123" s="4"/>
      <c r="M123" s="1"/>
      <c r="N123" s="1"/>
      <c r="O123" s="1"/>
      <c r="P123" s="1"/>
      <c r="Q123" s="1"/>
      <c r="R123" s="1"/>
      <c r="S123" s="4"/>
      <c r="T123" s="4"/>
      <c r="U123" s="4"/>
      <c r="V123" s="1"/>
      <c r="W123" s="4"/>
      <c r="X123" s="4"/>
    </row>
    <row r="124" spans="1:24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4"/>
      <c r="K124" s="1"/>
      <c r="L124" s="4"/>
      <c r="M124" s="1"/>
      <c r="N124" s="1"/>
      <c r="O124" s="1"/>
      <c r="P124" s="1"/>
      <c r="Q124" s="1"/>
      <c r="R124" s="1"/>
      <c r="S124" s="4"/>
      <c r="T124" s="4"/>
      <c r="U124" s="4"/>
      <c r="V124" s="1"/>
      <c r="W124" s="4"/>
      <c r="X124" s="4"/>
    </row>
    <row r="125" spans="1:24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4"/>
      <c r="K125" s="1"/>
      <c r="L125" s="4"/>
      <c r="M125" s="1"/>
      <c r="N125" s="1"/>
      <c r="O125" s="1"/>
      <c r="P125" s="1"/>
      <c r="Q125" s="1"/>
      <c r="R125" s="1"/>
      <c r="S125" s="4"/>
      <c r="T125" s="4"/>
      <c r="U125" s="4"/>
      <c r="V125" s="1"/>
      <c r="W125" s="4"/>
      <c r="X125" s="4"/>
    </row>
    <row r="126" spans="1:24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4"/>
      <c r="K126" s="1"/>
      <c r="L126" s="4"/>
      <c r="M126" s="1"/>
      <c r="N126" s="1"/>
      <c r="O126" s="1"/>
      <c r="P126" s="1"/>
      <c r="Q126" s="1"/>
      <c r="R126" s="1"/>
      <c r="S126" s="4"/>
      <c r="T126" s="4"/>
      <c r="U126" s="4"/>
      <c r="V126" s="1"/>
      <c r="W126" s="4"/>
      <c r="X126" s="4"/>
    </row>
    <row r="127" spans="1:24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4"/>
      <c r="K127" s="1"/>
      <c r="L127" s="4"/>
      <c r="M127" s="1"/>
      <c r="N127" s="1"/>
      <c r="O127" s="1"/>
      <c r="P127" s="1"/>
      <c r="Q127" s="1"/>
      <c r="R127" s="1"/>
      <c r="S127" s="4"/>
      <c r="T127" s="4"/>
      <c r="U127" s="4"/>
      <c r="V127" s="1"/>
      <c r="W127" s="4"/>
      <c r="X127" s="4"/>
    </row>
    <row r="128" spans="1:24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">
      <c r="A129" s="1"/>
      <c r="B129" s="1"/>
      <c r="C129" s="1"/>
      <c r="D129" s="1"/>
      <c r="E129" s="22"/>
      <c r="F129" s="24"/>
      <c r="G129" s="24"/>
      <c r="H129" s="24"/>
      <c r="I129" s="24"/>
      <c r="J129" s="24"/>
      <c r="K129" s="24"/>
      <c r="L129" s="24"/>
      <c r="M129" s="24"/>
      <c r="N129" s="24"/>
      <c r="O129" s="1"/>
      <c r="P129" s="1"/>
      <c r="Q129" s="22"/>
      <c r="R129" s="24"/>
      <c r="S129" s="24"/>
      <c r="T129" s="24"/>
      <c r="U129" s="24"/>
      <c r="V129" s="1"/>
      <c r="W129" s="1"/>
      <c r="X129" s="1"/>
    </row>
    <row r="130" spans="1:24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4"/>
      <c r="K131" s="1"/>
      <c r="L131" s="4"/>
      <c r="M131" s="7"/>
      <c r="N131" s="1"/>
      <c r="O131" s="1"/>
      <c r="P131" s="1"/>
      <c r="Q131" s="1"/>
      <c r="R131" s="1"/>
      <c r="S131" s="4"/>
      <c r="T131" s="4"/>
      <c r="U131" s="4"/>
      <c r="V131" s="1"/>
      <c r="W131" s="4"/>
      <c r="X131" s="4"/>
    </row>
    <row r="132" spans="1:24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4"/>
      <c r="K132" s="1"/>
      <c r="L132" s="4"/>
      <c r="M132" s="7"/>
      <c r="N132" s="1"/>
      <c r="O132" s="1"/>
      <c r="P132" s="1"/>
      <c r="Q132" s="1"/>
      <c r="R132" s="1"/>
      <c r="S132" s="4"/>
      <c r="T132" s="4"/>
      <c r="U132" s="4"/>
      <c r="V132" s="1"/>
      <c r="W132" s="4"/>
      <c r="X132" s="4"/>
    </row>
    <row r="133" spans="1:24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4"/>
      <c r="K133" s="1"/>
      <c r="L133" s="4"/>
      <c r="M133" s="7"/>
      <c r="N133" s="1"/>
      <c r="O133" s="1"/>
      <c r="P133" s="1"/>
      <c r="Q133" s="1"/>
      <c r="R133" s="1"/>
      <c r="S133" s="4"/>
      <c r="T133" s="4"/>
      <c r="U133" s="4"/>
      <c r="V133" s="1"/>
      <c r="W133" s="4"/>
      <c r="X133" s="4"/>
    </row>
    <row r="134" spans="1:24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4"/>
      <c r="K134" s="1"/>
      <c r="L134" s="1"/>
      <c r="M134" s="7"/>
      <c r="N134" s="1"/>
      <c r="O134" s="1"/>
      <c r="P134" s="1"/>
      <c r="Q134" s="1"/>
      <c r="R134" s="1"/>
      <c r="S134" s="4"/>
      <c r="T134" s="4"/>
      <c r="U134" s="4"/>
      <c r="V134" s="1"/>
      <c r="W134" s="4"/>
      <c r="X134" s="4"/>
    </row>
    <row r="135" spans="1:24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4"/>
      <c r="K135" s="1"/>
      <c r="L135" s="4"/>
      <c r="M135" s="7"/>
      <c r="N135" s="1"/>
      <c r="O135" s="1"/>
      <c r="P135" s="1"/>
      <c r="Q135" s="1"/>
      <c r="R135" s="1"/>
      <c r="S135" s="4"/>
      <c r="T135" s="4"/>
      <c r="U135" s="4"/>
      <c r="V135" s="1"/>
      <c r="W135" s="4"/>
      <c r="X135" s="4"/>
    </row>
    <row r="136" spans="1:24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4"/>
      <c r="K136" s="1"/>
      <c r="L136" s="4"/>
      <c r="M136" s="7"/>
      <c r="N136" s="1"/>
      <c r="O136" s="1"/>
      <c r="P136" s="1"/>
      <c r="Q136" s="1"/>
      <c r="R136" s="1"/>
      <c r="S136" s="4"/>
      <c r="T136" s="4"/>
      <c r="U136" s="4"/>
      <c r="V136" s="1"/>
      <c r="W136" s="4"/>
      <c r="X136" s="4"/>
    </row>
    <row r="137" spans="1:24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4"/>
      <c r="K137" s="1"/>
      <c r="L137" s="4"/>
      <c r="M137" s="7"/>
      <c r="N137" s="1"/>
      <c r="O137" s="1"/>
      <c r="P137" s="1"/>
      <c r="Q137" s="1"/>
      <c r="R137" s="1"/>
      <c r="S137" s="4"/>
      <c r="T137" s="4"/>
      <c r="U137" s="4"/>
      <c r="V137" s="1"/>
      <c r="W137" s="4"/>
      <c r="X137" s="4"/>
    </row>
    <row r="138" spans="1:24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4"/>
      <c r="K138" s="1"/>
      <c r="L138" s="4"/>
      <c r="M138" s="7"/>
      <c r="N138" s="1"/>
      <c r="O138" s="1"/>
      <c r="P138" s="1"/>
      <c r="Q138" s="1"/>
      <c r="R138" s="1"/>
      <c r="S138" s="4"/>
      <c r="T138" s="4"/>
      <c r="U138" s="4"/>
      <c r="V138" s="1"/>
      <c r="W138" s="4"/>
      <c r="X138" s="4"/>
    </row>
    <row r="139" spans="1:24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4"/>
      <c r="K139" s="1"/>
      <c r="L139" s="1"/>
      <c r="M139" s="7"/>
      <c r="N139" s="1"/>
      <c r="O139" s="1"/>
      <c r="P139" s="1"/>
      <c r="Q139" s="1"/>
      <c r="R139" s="1"/>
      <c r="S139" s="4"/>
      <c r="T139" s="4"/>
      <c r="U139" s="4"/>
      <c r="V139" s="1"/>
      <c r="W139" s="4"/>
      <c r="X139" s="4"/>
    </row>
    <row r="140" spans="1:24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4"/>
      <c r="K140" s="1"/>
      <c r="L140" s="4"/>
      <c r="M140" s="7"/>
      <c r="N140" s="1"/>
      <c r="O140" s="1"/>
      <c r="P140" s="1"/>
      <c r="Q140" s="1"/>
      <c r="R140" s="1"/>
      <c r="S140" s="4"/>
      <c r="T140" s="4"/>
      <c r="U140" s="4"/>
      <c r="V140" s="1"/>
      <c r="W140" s="4"/>
      <c r="X140" s="4"/>
    </row>
    <row r="141" spans="1:24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4"/>
      <c r="K141" s="1"/>
      <c r="L141" s="4"/>
      <c r="M141" s="7"/>
      <c r="N141" s="1"/>
      <c r="O141" s="1"/>
      <c r="P141" s="1"/>
      <c r="Q141" s="1"/>
      <c r="R141" s="1"/>
      <c r="S141" s="4"/>
      <c r="T141" s="4"/>
      <c r="U141" s="4"/>
      <c r="V141" s="1"/>
      <c r="W141" s="4"/>
      <c r="X141" s="4"/>
    </row>
    <row r="142" spans="1:24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4"/>
      <c r="K142" s="1"/>
      <c r="L142" s="1"/>
      <c r="M142" s="7"/>
      <c r="N142" s="1"/>
      <c r="O142" s="1"/>
      <c r="P142" s="1"/>
      <c r="Q142" s="1"/>
      <c r="R142" s="1"/>
      <c r="S142" s="4"/>
      <c r="T142" s="4"/>
      <c r="U142" s="4"/>
      <c r="V142" s="1"/>
      <c r="W142" s="4"/>
      <c r="X142" s="4"/>
    </row>
    <row r="143" spans="1:24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4"/>
      <c r="K143" s="1"/>
      <c r="L143" s="4"/>
      <c r="M143" s="7"/>
      <c r="N143" s="1"/>
      <c r="O143" s="1"/>
      <c r="P143" s="1"/>
      <c r="Q143" s="1"/>
      <c r="R143" s="1"/>
      <c r="S143" s="4"/>
      <c r="T143" s="4"/>
      <c r="U143" s="4"/>
      <c r="V143" s="1"/>
      <c r="W143" s="4"/>
      <c r="X143" s="4"/>
    </row>
    <row r="144" spans="1:24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4"/>
      <c r="K144" s="1"/>
      <c r="L144" s="4"/>
      <c r="M144" s="7"/>
      <c r="N144" s="1"/>
      <c r="O144" s="1"/>
      <c r="P144" s="1"/>
      <c r="Q144" s="1"/>
      <c r="R144" s="1"/>
      <c r="S144" s="4"/>
      <c r="T144" s="4"/>
      <c r="U144" s="4"/>
      <c r="V144" s="1"/>
      <c r="W144" s="4"/>
      <c r="X144" s="4"/>
    </row>
    <row r="145" spans="1:24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4"/>
      <c r="K145" s="1"/>
      <c r="L145" s="1"/>
      <c r="M145" s="7"/>
      <c r="N145" s="1"/>
      <c r="O145" s="1"/>
      <c r="P145" s="1"/>
      <c r="Q145" s="1"/>
      <c r="R145" s="1"/>
      <c r="S145" s="4"/>
      <c r="T145" s="4"/>
      <c r="U145" s="4"/>
      <c r="V145" s="1"/>
      <c r="W145" s="4"/>
      <c r="X145" s="4"/>
    </row>
    <row r="146" spans="1:24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4"/>
      <c r="K146" s="1"/>
      <c r="L146" s="4"/>
      <c r="M146" s="7"/>
      <c r="N146" s="1"/>
      <c r="O146" s="1"/>
      <c r="P146" s="1"/>
      <c r="Q146" s="1"/>
      <c r="R146" s="1"/>
      <c r="S146" s="4"/>
      <c r="T146" s="4"/>
      <c r="U146" s="4"/>
      <c r="V146" s="1"/>
      <c r="W146" s="4"/>
      <c r="X146" s="4"/>
    </row>
    <row r="147" spans="1:24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4"/>
      <c r="K147" s="1"/>
      <c r="L147" s="4"/>
      <c r="M147" s="7"/>
      <c r="N147" s="1"/>
      <c r="O147" s="1"/>
      <c r="P147" s="1"/>
      <c r="Q147" s="1"/>
      <c r="R147" s="1"/>
      <c r="S147" s="4"/>
      <c r="T147" s="4"/>
      <c r="U147" s="4"/>
      <c r="V147" s="1"/>
      <c r="W147" s="4"/>
      <c r="X147" s="4"/>
    </row>
    <row r="148" spans="1:24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4"/>
      <c r="K148" s="1"/>
      <c r="L148" s="4"/>
      <c r="M148" s="7"/>
      <c r="N148" s="1"/>
      <c r="O148" s="1"/>
      <c r="P148" s="1"/>
      <c r="Q148" s="1"/>
      <c r="R148" s="1"/>
      <c r="S148" s="4"/>
      <c r="T148" s="4"/>
      <c r="U148" s="4"/>
      <c r="V148" s="1"/>
      <c r="W148" s="4"/>
      <c r="X148" s="4"/>
    </row>
    <row r="149" spans="1:24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4"/>
      <c r="K149" s="1"/>
      <c r="L149" s="4"/>
      <c r="M149" s="7"/>
      <c r="N149" s="1"/>
      <c r="O149" s="1"/>
      <c r="P149" s="1"/>
      <c r="Q149" s="1"/>
      <c r="R149" s="1"/>
      <c r="S149" s="4"/>
      <c r="T149" s="4"/>
      <c r="U149" s="4"/>
      <c r="V149" s="1"/>
      <c r="W149" s="4"/>
      <c r="X149" s="4"/>
    </row>
    <row r="150" spans="1:24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4"/>
      <c r="K150" s="1"/>
      <c r="L150" s="1"/>
      <c r="M150" s="7"/>
      <c r="N150" s="1"/>
      <c r="O150" s="1"/>
      <c r="P150" s="1"/>
      <c r="Q150" s="1"/>
      <c r="R150" s="1"/>
      <c r="S150" s="4"/>
      <c r="T150" s="4"/>
      <c r="U150" s="4"/>
      <c r="V150" s="1"/>
      <c r="W150" s="4"/>
      <c r="X150" s="4"/>
    </row>
    <row r="151" spans="1:24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4"/>
      <c r="K151" s="1"/>
      <c r="L151" s="1"/>
      <c r="M151" s="7"/>
      <c r="N151" s="1"/>
      <c r="O151" s="1"/>
      <c r="P151" s="1"/>
      <c r="Q151" s="1"/>
      <c r="R151" s="1"/>
      <c r="S151" s="4"/>
      <c r="T151" s="4"/>
      <c r="U151" s="4"/>
      <c r="V151" s="1"/>
      <c r="W151" s="4"/>
      <c r="X151" s="4"/>
    </row>
    <row r="152" spans="1:24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4"/>
      <c r="K152" s="1"/>
      <c r="L152" s="1"/>
      <c r="M152" s="7"/>
      <c r="N152" s="1"/>
      <c r="O152" s="1"/>
      <c r="P152" s="1"/>
      <c r="Q152" s="1"/>
      <c r="R152" s="1"/>
      <c r="S152" s="4"/>
      <c r="T152" s="4"/>
      <c r="U152" s="4"/>
      <c r="V152" s="1"/>
      <c r="W152" s="4"/>
      <c r="X152" s="4"/>
    </row>
    <row r="153" spans="1:24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4"/>
      <c r="K153" s="1"/>
      <c r="L153" s="4"/>
      <c r="M153" s="7"/>
      <c r="N153" s="1"/>
      <c r="O153" s="1"/>
      <c r="P153" s="1"/>
      <c r="Q153" s="1"/>
      <c r="R153" s="1"/>
      <c r="S153" s="4"/>
      <c r="T153" s="4"/>
      <c r="U153" s="4"/>
      <c r="V153" s="1"/>
      <c r="W153" s="4"/>
      <c r="X153" s="4"/>
    </row>
    <row r="154" spans="1:24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4"/>
      <c r="K154" s="1"/>
      <c r="L154" s="1"/>
      <c r="M154" s="7"/>
      <c r="N154" s="1"/>
      <c r="O154" s="1"/>
      <c r="P154" s="1"/>
      <c r="Q154" s="1"/>
      <c r="R154" s="1"/>
      <c r="S154" s="4"/>
      <c r="T154" s="4"/>
      <c r="U154" s="4"/>
      <c r="V154" s="1"/>
      <c r="W154" s="4"/>
      <c r="X154" s="4"/>
    </row>
    <row r="155" spans="1:24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4"/>
      <c r="K155" s="1"/>
      <c r="L155" s="4"/>
      <c r="M155" s="7"/>
      <c r="N155" s="1"/>
      <c r="O155" s="1"/>
      <c r="P155" s="1"/>
      <c r="Q155" s="1"/>
      <c r="R155" s="1"/>
      <c r="S155" s="4"/>
      <c r="T155" s="4"/>
      <c r="U155" s="4"/>
      <c r="V155" s="1"/>
      <c r="W155" s="4"/>
      <c r="X155" s="4"/>
    </row>
    <row r="156" spans="1:24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4"/>
      <c r="K156" s="1"/>
      <c r="L156" s="1"/>
      <c r="M156" s="7"/>
      <c r="N156" s="1"/>
      <c r="O156" s="1"/>
      <c r="P156" s="1"/>
      <c r="Q156" s="1"/>
      <c r="R156" s="1"/>
      <c r="S156" s="4"/>
      <c r="T156" s="4"/>
      <c r="U156" s="4"/>
      <c r="V156" s="1"/>
      <c r="W156" s="4"/>
      <c r="X156" s="4"/>
    </row>
    <row r="157" spans="1:24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4"/>
      <c r="K157" s="1"/>
      <c r="L157" s="1"/>
      <c r="M157" s="7"/>
      <c r="N157" s="1"/>
      <c r="O157" s="1"/>
      <c r="P157" s="1"/>
      <c r="Q157" s="1"/>
      <c r="R157" s="1"/>
      <c r="S157" s="4"/>
      <c r="T157" s="4"/>
      <c r="U157" s="4"/>
      <c r="V157" s="1"/>
      <c r="W157" s="4"/>
      <c r="X157" s="4"/>
    </row>
    <row r="158" spans="1:24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4"/>
      <c r="K158" s="1"/>
      <c r="L158" s="4"/>
      <c r="M158" s="7"/>
      <c r="N158" s="1"/>
      <c r="O158" s="1"/>
      <c r="P158" s="1"/>
      <c r="Q158" s="1"/>
      <c r="R158" s="1"/>
      <c r="S158" s="4"/>
      <c r="T158" s="4"/>
      <c r="U158" s="4"/>
      <c r="V158" s="1"/>
      <c r="W158" s="4"/>
      <c r="X158" s="4"/>
    </row>
    <row r="159" spans="1:24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4"/>
      <c r="K159" s="1"/>
      <c r="L159" s="4"/>
      <c r="M159" s="7"/>
      <c r="N159" s="1"/>
      <c r="O159" s="1"/>
      <c r="P159" s="1"/>
      <c r="Q159" s="1"/>
      <c r="R159" s="1"/>
      <c r="S159" s="4"/>
      <c r="T159" s="4"/>
      <c r="U159" s="4"/>
      <c r="V159" s="1"/>
      <c r="W159" s="4"/>
      <c r="X159" s="4"/>
    </row>
    <row r="160" spans="1:24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4"/>
      <c r="K160" s="1"/>
      <c r="L160" s="1"/>
      <c r="M160" s="7"/>
      <c r="N160" s="1"/>
      <c r="O160" s="1"/>
      <c r="P160" s="1"/>
      <c r="Q160" s="1"/>
      <c r="R160" s="1"/>
      <c r="S160" s="4"/>
      <c r="T160" s="4"/>
      <c r="U160" s="4"/>
      <c r="V160" s="1"/>
      <c r="W160" s="4"/>
      <c r="X160" s="4"/>
    </row>
    <row r="161" spans="1:24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4"/>
      <c r="K161" s="1"/>
      <c r="L161" s="1"/>
      <c r="M161" s="7"/>
      <c r="N161" s="1"/>
      <c r="O161" s="1"/>
      <c r="P161" s="1"/>
      <c r="Q161" s="1"/>
      <c r="R161" s="1"/>
      <c r="S161" s="4"/>
      <c r="T161" s="4"/>
      <c r="U161" s="4"/>
      <c r="V161" s="1"/>
      <c r="W161" s="4"/>
      <c r="X161" s="4"/>
    </row>
    <row r="162" spans="1:24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4"/>
      <c r="K162" s="1"/>
      <c r="L162" s="1"/>
      <c r="M162" s="7"/>
      <c r="N162" s="1"/>
      <c r="O162" s="1"/>
      <c r="P162" s="1"/>
      <c r="Q162" s="1"/>
      <c r="R162" s="1"/>
      <c r="S162" s="4"/>
      <c r="T162" s="4"/>
      <c r="U162" s="4"/>
      <c r="V162" s="1"/>
      <c r="W162" s="4"/>
      <c r="X162" s="4"/>
    </row>
    <row r="163" spans="1:24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4"/>
      <c r="K163" s="1"/>
      <c r="L163" s="1"/>
      <c r="M163" s="7"/>
      <c r="N163" s="1"/>
      <c r="O163" s="1"/>
      <c r="P163" s="1"/>
      <c r="Q163" s="1"/>
      <c r="R163" s="1"/>
      <c r="S163" s="4"/>
      <c r="T163" s="4"/>
      <c r="U163" s="4"/>
      <c r="V163" s="1"/>
      <c r="W163" s="4"/>
      <c r="X163" s="4"/>
    </row>
    <row r="164" spans="1:24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4"/>
      <c r="K164" s="1"/>
      <c r="L164" s="4"/>
      <c r="M164" s="7"/>
      <c r="N164" s="1"/>
      <c r="O164" s="1"/>
      <c r="P164" s="1"/>
      <c r="Q164" s="1"/>
      <c r="R164" s="1"/>
      <c r="S164" s="4"/>
      <c r="T164" s="4"/>
      <c r="U164" s="4"/>
      <c r="V164" s="1"/>
      <c r="W164" s="4"/>
      <c r="X164" s="4"/>
    </row>
    <row r="165" spans="1:24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4"/>
      <c r="K165" s="1"/>
      <c r="L165" s="1"/>
      <c r="M165" s="7"/>
      <c r="N165" s="1"/>
      <c r="O165" s="1"/>
      <c r="P165" s="1"/>
      <c r="Q165" s="1"/>
      <c r="R165" s="1"/>
      <c r="S165" s="4"/>
      <c r="T165" s="4"/>
      <c r="U165" s="4"/>
      <c r="V165" s="1"/>
      <c r="W165" s="4"/>
      <c r="X165" s="4"/>
    </row>
    <row r="166" spans="1:24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4"/>
      <c r="K166" s="1"/>
      <c r="L166" s="4"/>
      <c r="M166" s="7"/>
      <c r="N166" s="1"/>
      <c r="O166" s="1"/>
      <c r="P166" s="1"/>
      <c r="Q166" s="1"/>
      <c r="R166" s="1"/>
      <c r="S166" s="4"/>
      <c r="T166" s="4"/>
      <c r="U166" s="4"/>
      <c r="V166" s="1"/>
      <c r="W166" s="4"/>
      <c r="X166" s="4"/>
    </row>
    <row r="167" spans="1:24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4"/>
      <c r="K167" s="1"/>
      <c r="L167" s="1"/>
      <c r="M167" s="7"/>
      <c r="N167" s="1"/>
      <c r="O167" s="1"/>
      <c r="P167" s="1"/>
      <c r="Q167" s="1"/>
      <c r="R167" s="1"/>
      <c r="S167" s="4"/>
      <c r="T167" s="4"/>
      <c r="U167" s="4"/>
      <c r="V167" s="1"/>
      <c r="W167" s="4"/>
      <c r="X167" s="4"/>
    </row>
    <row r="168" spans="1:24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4"/>
      <c r="K168" s="1"/>
      <c r="L168" s="1"/>
      <c r="M168" s="7"/>
      <c r="N168" s="1"/>
      <c r="O168" s="1"/>
      <c r="P168" s="1"/>
      <c r="Q168" s="1"/>
      <c r="R168" s="1"/>
      <c r="S168" s="4"/>
      <c r="T168" s="4"/>
      <c r="U168" s="4"/>
      <c r="V168" s="1"/>
      <c r="W168" s="4"/>
      <c r="X168" s="4"/>
    </row>
    <row r="169" spans="1:24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4"/>
      <c r="K169" s="1"/>
      <c r="L169" s="1"/>
      <c r="M169" s="7"/>
      <c r="N169" s="1"/>
      <c r="O169" s="1"/>
      <c r="P169" s="1"/>
      <c r="Q169" s="1"/>
      <c r="R169" s="1"/>
      <c r="S169" s="4"/>
      <c r="T169" s="4"/>
      <c r="U169" s="4"/>
      <c r="V169" s="1"/>
      <c r="W169" s="4"/>
      <c r="X169" s="4"/>
    </row>
    <row r="170" spans="1:24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4"/>
      <c r="K170" s="1"/>
      <c r="L170" s="4"/>
      <c r="M170" s="7"/>
      <c r="N170" s="1"/>
      <c r="O170" s="1"/>
      <c r="P170" s="1"/>
      <c r="Q170" s="1"/>
      <c r="R170" s="1"/>
      <c r="S170" s="4"/>
      <c r="T170" s="4"/>
      <c r="U170" s="4"/>
      <c r="V170" s="1"/>
      <c r="W170" s="4"/>
      <c r="X170" s="4"/>
    </row>
    <row r="171" spans="1:24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4"/>
      <c r="K171" s="1"/>
      <c r="L171" s="1"/>
      <c r="M171" s="7"/>
      <c r="N171" s="1"/>
      <c r="O171" s="1"/>
      <c r="P171" s="1"/>
      <c r="Q171" s="1"/>
      <c r="R171" s="1"/>
      <c r="S171" s="4"/>
      <c r="T171" s="4"/>
      <c r="U171" s="4"/>
      <c r="V171" s="1"/>
      <c r="W171" s="4"/>
      <c r="X171" s="4"/>
    </row>
    <row r="172" spans="1:24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4"/>
      <c r="K172" s="1"/>
      <c r="L172" s="4"/>
      <c r="M172" s="7"/>
      <c r="N172" s="1"/>
      <c r="O172" s="1"/>
      <c r="P172" s="1"/>
      <c r="Q172" s="1"/>
      <c r="R172" s="1"/>
      <c r="S172" s="4"/>
      <c r="T172" s="4"/>
      <c r="U172" s="4"/>
      <c r="V172" s="1"/>
      <c r="W172" s="4"/>
      <c r="X172" s="4"/>
    </row>
    <row r="173" spans="1:24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4"/>
      <c r="K173" s="1"/>
      <c r="L173" s="4"/>
      <c r="M173" s="7"/>
      <c r="N173" s="1"/>
      <c r="O173" s="1"/>
      <c r="P173" s="1"/>
      <c r="Q173" s="1"/>
      <c r="R173" s="1"/>
      <c r="S173" s="4"/>
      <c r="T173" s="4"/>
      <c r="U173" s="4"/>
      <c r="V173" s="1"/>
      <c r="W173" s="4"/>
      <c r="X173" s="4"/>
    </row>
    <row r="174" spans="1:24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4"/>
      <c r="K174" s="1"/>
      <c r="L174" s="1"/>
      <c r="M174" s="7"/>
      <c r="N174" s="1"/>
      <c r="O174" s="1"/>
      <c r="P174" s="1"/>
      <c r="Q174" s="1"/>
      <c r="R174" s="1"/>
      <c r="S174" s="4"/>
      <c r="T174" s="4"/>
      <c r="U174" s="4"/>
      <c r="V174" s="1"/>
      <c r="W174" s="4"/>
      <c r="X174" s="4"/>
    </row>
    <row r="175" spans="1:24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4"/>
      <c r="K175" s="1"/>
      <c r="L175" s="1"/>
      <c r="M175" s="7"/>
      <c r="N175" s="1"/>
      <c r="O175" s="1"/>
      <c r="P175" s="1"/>
      <c r="Q175" s="1"/>
      <c r="R175" s="1"/>
      <c r="S175" s="4"/>
      <c r="T175" s="4"/>
      <c r="U175" s="4"/>
      <c r="V175" s="1"/>
      <c r="W175" s="4"/>
      <c r="X175" s="4"/>
    </row>
    <row r="176" spans="1:24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4"/>
      <c r="K176" s="1"/>
      <c r="L176" s="4"/>
      <c r="M176" s="7"/>
      <c r="N176" s="1"/>
      <c r="O176" s="1"/>
      <c r="P176" s="1"/>
      <c r="Q176" s="1"/>
      <c r="R176" s="1"/>
      <c r="S176" s="4"/>
      <c r="T176" s="4"/>
      <c r="U176" s="4"/>
      <c r="V176" s="1"/>
      <c r="W176" s="4"/>
      <c r="X176" s="4"/>
    </row>
    <row r="177" spans="1:24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4"/>
      <c r="K177" s="1"/>
      <c r="L177" s="4"/>
      <c r="M177" s="7"/>
      <c r="N177" s="1"/>
      <c r="O177" s="1"/>
      <c r="P177" s="1"/>
      <c r="Q177" s="1"/>
      <c r="R177" s="1"/>
      <c r="S177" s="4"/>
      <c r="T177" s="4"/>
      <c r="U177" s="4"/>
      <c r="V177" s="1"/>
      <c r="W177" s="4"/>
      <c r="X177" s="4"/>
    </row>
    <row r="178" spans="1:24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">
      <c r="A179" s="1"/>
      <c r="B179" s="1"/>
      <c r="C179" s="1"/>
      <c r="D179" s="1"/>
      <c r="E179" s="22"/>
      <c r="F179" s="24"/>
      <c r="G179" s="24"/>
      <c r="H179" s="24"/>
      <c r="I179" s="24"/>
      <c r="J179" s="24"/>
      <c r="K179" s="24"/>
      <c r="L179" s="24"/>
      <c r="M179" s="24"/>
      <c r="N179" s="24"/>
      <c r="O179" s="1"/>
      <c r="P179" s="1"/>
      <c r="Q179" s="22"/>
      <c r="R179" s="24"/>
      <c r="S179" s="24"/>
      <c r="T179" s="24"/>
      <c r="U179" s="24"/>
      <c r="V179" s="1"/>
      <c r="W179" s="1"/>
      <c r="X179" s="1"/>
    </row>
    <row r="180" spans="1:24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4"/>
      <c r="K183" s="1"/>
      <c r="L183" s="4"/>
      <c r="M183" s="7"/>
      <c r="N183" s="1"/>
      <c r="O183" s="1"/>
      <c r="P183" s="1"/>
      <c r="Q183" s="1"/>
      <c r="R183" s="1"/>
      <c r="S183" s="4"/>
      <c r="T183" s="4"/>
      <c r="U183" s="4"/>
      <c r="V183" s="1"/>
      <c r="W183" s="4"/>
      <c r="X183" s="4"/>
    </row>
    <row r="184" spans="1:24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4"/>
      <c r="K184" s="1"/>
      <c r="L184" s="4"/>
      <c r="M184" s="7"/>
      <c r="N184" s="1"/>
      <c r="O184" s="1"/>
      <c r="P184" s="1"/>
      <c r="Q184" s="1"/>
      <c r="R184" s="1"/>
      <c r="S184" s="4"/>
      <c r="T184" s="4"/>
      <c r="U184" s="4"/>
      <c r="V184" s="1"/>
      <c r="W184" s="4"/>
      <c r="X184" s="4"/>
    </row>
    <row r="185" spans="1:24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4"/>
      <c r="K185" s="1"/>
      <c r="L185" s="4"/>
      <c r="M185" s="7"/>
      <c r="N185" s="1"/>
      <c r="O185" s="1"/>
      <c r="P185" s="1"/>
      <c r="Q185" s="1"/>
      <c r="R185" s="1"/>
      <c r="S185" s="4"/>
      <c r="T185" s="4"/>
      <c r="U185" s="4"/>
      <c r="V185" s="1"/>
      <c r="W185" s="4"/>
      <c r="X185" s="4"/>
    </row>
    <row r="186" spans="1:24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4"/>
      <c r="K186" s="1"/>
      <c r="L186" s="4"/>
      <c r="M186" s="7"/>
      <c r="N186" s="1"/>
      <c r="O186" s="1"/>
      <c r="P186" s="1"/>
      <c r="Q186" s="1"/>
      <c r="R186" s="1"/>
      <c r="S186" s="4"/>
      <c r="T186" s="4"/>
      <c r="U186" s="4"/>
      <c r="V186" s="1"/>
      <c r="W186" s="4"/>
      <c r="X186" s="4"/>
    </row>
    <row r="187" spans="1:24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4"/>
      <c r="K187" s="1"/>
      <c r="L187" s="4"/>
      <c r="M187" s="7"/>
      <c r="N187" s="1"/>
      <c r="O187" s="1"/>
      <c r="P187" s="1"/>
      <c r="Q187" s="1"/>
      <c r="R187" s="1"/>
      <c r="S187" s="4"/>
      <c r="T187" s="4"/>
      <c r="U187" s="4"/>
      <c r="V187" s="1"/>
      <c r="W187" s="4"/>
      <c r="X187" s="4"/>
    </row>
    <row r="188" spans="1:24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4"/>
      <c r="K188" s="1"/>
      <c r="L188" s="4"/>
      <c r="M188" s="7"/>
      <c r="N188" s="1"/>
      <c r="O188" s="1"/>
      <c r="P188" s="1"/>
      <c r="Q188" s="1"/>
      <c r="R188" s="1"/>
      <c r="S188" s="4"/>
      <c r="T188" s="4"/>
      <c r="U188" s="4"/>
      <c r="V188" s="1"/>
      <c r="W188" s="4"/>
      <c r="X188" s="4"/>
    </row>
    <row r="189" spans="1:24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4"/>
      <c r="K189" s="1"/>
      <c r="L189" s="1"/>
      <c r="M189" s="7"/>
      <c r="N189" s="1"/>
      <c r="O189" s="1"/>
      <c r="P189" s="1"/>
      <c r="Q189" s="1"/>
      <c r="R189" s="1"/>
      <c r="S189" s="4"/>
      <c r="T189" s="4"/>
      <c r="U189" s="4"/>
      <c r="V189" s="1"/>
      <c r="W189" s="4"/>
      <c r="X189" s="4"/>
    </row>
    <row r="190" spans="1:24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4"/>
      <c r="K190" s="1"/>
      <c r="L190" s="4"/>
      <c r="M190" s="7"/>
      <c r="N190" s="1"/>
      <c r="O190" s="1"/>
      <c r="P190" s="1"/>
      <c r="Q190" s="1"/>
      <c r="R190" s="1"/>
      <c r="S190" s="4"/>
      <c r="T190" s="4"/>
      <c r="U190" s="4"/>
      <c r="V190" s="1"/>
      <c r="W190" s="4"/>
      <c r="X190" s="4"/>
    </row>
    <row r="191" spans="1:24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4"/>
      <c r="K191" s="1"/>
      <c r="L191" s="4"/>
      <c r="M191" s="7"/>
      <c r="N191" s="1"/>
      <c r="O191" s="1"/>
      <c r="P191" s="1"/>
      <c r="Q191" s="1"/>
      <c r="R191" s="1"/>
      <c r="S191" s="4"/>
      <c r="T191" s="4"/>
      <c r="U191" s="4"/>
      <c r="V191" s="1"/>
      <c r="W191" s="4"/>
      <c r="X191" s="4"/>
    </row>
    <row r="192" spans="1:24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4"/>
      <c r="K192" s="1"/>
      <c r="L192" s="4"/>
      <c r="M192" s="7"/>
      <c r="N192" s="1"/>
      <c r="O192" s="1"/>
      <c r="P192" s="1"/>
      <c r="Q192" s="1"/>
      <c r="R192" s="1"/>
      <c r="S192" s="4"/>
      <c r="T192" s="4"/>
      <c r="U192" s="4"/>
      <c r="V192" s="1"/>
      <c r="W192" s="4"/>
      <c r="X192" s="4"/>
    </row>
    <row r="193" spans="1:24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4"/>
      <c r="K193" s="1"/>
      <c r="L193" s="4"/>
      <c r="M193" s="7"/>
      <c r="N193" s="1"/>
      <c r="O193" s="1"/>
      <c r="P193" s="1"/>
      <c r="Q193" s="1"/>
      <c r="R193" s="1"/>
      <c r="S193" s="4"/>
      <c r="T193" s="4"/>
      <c r="U193" s="4"/>
      <c r="V193" s="1"/>
      <c r="W193" s="4"/>
      <c r="X193" s="4"/>
    </row>
    <row r="194" spans="1:24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4"/>
      <c r="K194" s="1"/>
      <c r="L194" s="4"/>
      <c r="M194" s="7"/>
      <c r="N194" s="1"/>
      <c r="O194" s="1"/>
      <c r="P194" s="1"/>
      <c r="Q194" s="1"/>
      <c r="R194" s="1"/>
      <c r="S194" s="4"/>
      <c r="T194" s="4"/>
      <c r="U194" s="4"/>
      <c r="V194" s="1"/>
      <c r="W194" s="4"/>
      <c r="X194" s="4"/>
    </row>
    <row r="195" spans="1:24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4"/>
      <c r="K195" s="1"/>
      <c r="L195" s="1"/>
      <c r="M195" s="7"/>
      <c r="N195" s="1"/>
      <c r="O195" s="1"/>
      <c r="P195" s="1"/>
      <c r="Q195" s="1"/>
      <c r="R195" s="1"/>
      <c r="S195" s="4"/>
      <c r="T195" s="4"/>
      <c r="U195" s="4"/>
      <c r="V195" s="1"/>
      <c r="W195" s="4"/>
      <c r="X195" s="4"/>
    </row>
    <row r="196" spans="1:24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4"/>
      <c r="K196" s="1"/>
      <c r="L196" s="1"/>
      <c r="M196" s="7"/>
      <c r="N196" s="1"/>
      <c r="O196" s="1"/>
      <c r="P196" s="1"/>
      <c r="Q196" s="1"/>
      <c r="R196" s="1"/>
      <c r="S196" s="4"/>
      <c r="T196" s="4"/>
      <c r="U196" s="4"/>
      <c r="V196" s="1"/>
      <c r="W196" s="4"/>
      <c r="X196" s="4"/>
    </row>
    <row r="197" spans="1:24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4"/>
      <c r="K197" s="1"/>
      <c r="L197" s="1"/>
      <c r="M197" s="7"/>
      <c r="N197" s="1"/>
      <c r="O197" s="1"/>
      <c r="P197" s="1"/>
      <c r="Q197" s="1"/>
      <c r="R197" s="1"/>
      <c r="S197" s="4"/>
      <c r="T197" s="4"/>
      <c r="U197" s="4"/>
      <c r="V197" s="1"/>
      <c r="W197" s="4"/>
      <c r="X197" s="4"/>
    </row>
    <row r="198" spans="1:24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4"/>
      <c r="K198" s="1"/>
      <c r="L198" s="4"/>
      <c r="M198" s="7"/>
      <c r="N198" s="1"/>
      <c r="O198" s="1"/>
      <c r="P198" s="1"/>
      <c r="Q198" s="1"/>
      <c r="R198" s="1"/>
      <c r="S198" s="4"/>
      <c r="T198" s="4"/>
      <c r="U198" s="4"/>
      <c r="V198" s="1"/>
      <c r="W198" s="4"/>
      <c r="X198" s="4"/>
    </row>
    <row r="199" spans="1:24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4"/>
      <c r="K199" s="1"/>
      <c r="L199" s="1"/>
      <c r="M199" s="7"/>
      <c r="N199" s="1"/>
      <c r="O199" s="1"/>
      <c r="P199" s="1"/>
      <c r="Q199" s="1"/>
      <c r="R199" s="1"/>
      <c r="S199" s="4"/>
      <c r="T199" s="4"/>
      <c r="U199" s="4"/>
      <c r="V199" s="1"/>
      <c r="W199" s="4"/>
      <c r="X199" s="4"/>
    </row>
    <row r="200" spans="1:24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4"/>
      <c r="K200" s="1"/>
      <c r="L200" s="1"/>
      <c r="M200" s="7"/>
      <c r="N200" s="1"/>
      <c r="O200" s="1"/>
      <c r="P200" s="1"/>
      <c r="Q200" s="1"/>
      <c r="R200" s="1"/>
      <c r="S200" s="4"/>
      <c r="T200" s="4"/>
      <c r="U200" s="4"/>
      <c r="V200" s="1"/>
      <c r="W200" s="4"/>
      <c r="X200" s="4"/>
    </row>
    <row r="201" spans="1:24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4"/>
      <c r="K201" s="1"/>
      <c r="L201" s="4"/>
      <c r="M201" s="7"/>
      <c r="N201" s="1"/>
      <c r="O201" s="1"/>
      <c r="P201" s="1"/>
      <c r="Q201" s="1"/>
      <c r="R201" s="1"/>
      <c r="S201" s="4"/>
      <c r="T201" s="4"/>
      <c r="U201" s="4"/>
      <c r="V201" s="1"/>
      <c r="W201" s="4"/>
      <c r="X201" s="4"/>
    </row>
    <row r="202" spans="1:24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4"/>
      <c r="K202" s="1"/>
      <c r="L202" s="4"/>
      <c r="M202" s="7"/>
      <c r="N202" s="1"/>
      <c r="O202" s="1"/>
      <c r="P202" s="1"/>
      <c r="Q202" s="1"/>
      <c r="R202" s="1"/>
      <c r="S202" s="4"/>
      <c r="T202" s="4"/>
      <c r="U202" s="4"/>
      <c r="V202" s="1"/>
      <c r="W202" s="4"/>
      <c r="X202" s="4"/>
    </row>
    <row r="203" spans="1:24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4"/>
      <c r="K203" s="1"/>
      <c r="L203" s="1"/>
      <c r="M203" s="7"/>
      <c r="N203" s="1"/>
      <c r="O203" s="1"/>
      <c r="P203" s="1"/>
      <c r="Q203" s="1"/>
      <c r="R203" s="1"/>
      <c r="S203" s="4"/>
      <c r="T203" s="4"/>
      <c r="U203" s="4"/>
      <c r="V203" s="1"/>
      <c r="W203" s="4"/>
      <c r="X203" s="4"/>
    </row>
    <row r="204" spans="1:24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4"/>
      <c r="K204" s="1"/>
      <c r="L204" s="4"/>
      <c r="M204" s="7"/>
      <c r="N204" s="1"/>
      <c r="O204" s="1"/>
      <c r="P204" s="1"/>
      <c r="Q204" s="1"/>
      <c r="R204" s="1"/>
      <c r="S204" s="4"/>
      <c r="T204" s="4"/>
      <c r="U204" s="4"/>
      <c r="V204" s="1"/>
      <c r="W204" s="4"/>
      <c r="X204" s="4"/>
    </row>
    <row r="205" spans="1:24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4"/>
      <c r="K205" s="1"/>
      <c r="L205" s="4"/>
      <c r="M205" s="7"/>
      <c r="N205" s="1"/>
      <c r="O205" s="1"/>
      <c r="P205" s="1"/>
      <c r="Q205" s="1"/>
      <c r="R205" s="1"/>
      <c r="S205" s="4"/>
      <c r="T205" s="4"/>
      <c r="U205" s="4"/>
      <c r="V205" s="1"/>
      <c r="W205" s="4"/>
      <c r="X205" s="4"/>
    </row>
    <row r="206" spans="1:24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4"/>
      <c r="K206" s="1"/>
      <c r="L206" s="4"/>
      <c r="M206" s="7"/>
      <c r="N206" s="1"/>
      <c r="O206" s="1"/>
      <c r="P206" s="1"/>
      <c r="Q206" s="1"/>
      <c r="R206" s="1"/>
      <c r="S206" s="4"/>
      <c r="T206" s="4"/>
      <c r="U206" s="4"/>
      <c r="V206" s="1"/>
      <c r="W206" s="4"/>
      <c r="X206" s="4"/>
    </row>
    <row r="207" spans="1:24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4"/>
      <c r="K207" s="1"/>
      <c r="L207" s="1"/>
      <c r="M207" s="7"/>
      <c r="N207" s="1"/>
      <c r="O207" s="1"/>
      <c r="P207" s="1"/>
      <c r="Q207" s="1"/>
      <c r="R207" s="1"/>
      <c r="S207" s="4"/>
      <c r="T207" s="4"/>
      <c r="U207" s="4"/>
      <c r="V207" s="1"/>
      <c r="W207" s="4"/>
      <c r="X207" s="4"/>
    </row>
    <row r="208" spans="1:24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4"/>
      <c r="K208" s="1"/>
      <c r="L208" s="1"/>
      <c r="M208" s="7"/>
      <c r="N208" s="1"/>
      <c r="O208" s="1"/>
      <c r="P208" s="1"/>
      <c r="Q208" s="1"/>
      <c r="R208" s="1"/>
      <c r="S208" s="4"/>
      <c r="T208" s="4"/>
      <c r="U208" s="4"/>
      <c r="V208" s="1"/>
      <c r="W208" s="4"/>
      <c r="X208" s="4"/>
    </row>
    <row r="209" spans="1:24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4"/>
      <c r="K209" s="1"/>
      <c r="L209" s="1"/>
      <c r="M209" s="7"/>
      <c r="N209" s="1"/>
      <c r="O209" s="1"/>
      <c r="P209" s="1"/>
      <c r="Q209" s="1"/>
      <c r="R209" s="1"/>
      <c r="S209" s="4"/>
      <c r="T209" s="4"/>
      <c r="U209" s="4"/>
      <c r="V209" s="1"/>
      <c r="W209" s="4"/>
      <c r="X209" s="4"/>
    </row>
    <row r="210" spans="1:24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4"/>
      <c r="K210" s="1"/>
      <c r="L210" s="4"/>
      <c r="M210" s="7"/>
      <c r="N210" s="1"/>
      <c r="O210" s="1"/>
      <c r="P210" s="1"/>
      <c r="Q210" s="1"/>
      <c r="R210" s="1"/>
      <c r="S210" s="4"/>
      <c r="T210" s="4"/>
      <c r="U210" s="4"/>
      <c r="V210" s="1"/>
      <c r="W210" s="4"/>
      <c r="X210" s="4"/>
    </row>
    <row r="211" spans="1:24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4"/>
      <c r="K211" s="1"/>
      <c r="L211" s="1"/>
      <c r="M211" s="7"/>
      <c r="N211" s="1"/>
      <c r="O211" s="1"/>
      <c r="P211" s="1"/>
      <c r="Q211" s="1"/>
      <c r="R211" s="1"/>
      <c r="S211" s="4"/>
      <c r="T211" s="4"/>
      <c r="U211" s="4"/>
      <c r="V211" s="1"/>
      <c r="W211" s="4"/>
      <c r="X211" s="4"/>
    </row>
    <row r="212" spans="1:24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4"/>
      <c r="K212" s="1"/>
      <c r="L212" s="4"/>
      <c r="M212" s="7"/>
      <c r="N212" s="1"/>
      <c r="O212" s="1"/>
      <c r="P212" s="1"/>
      <c r="Q212" s="1"/>
      <c r="R212" s="1"/>
      <c r="S212" s="4"/>
      <c r="T212" s="4"/>
      <c r="U212" s="4"/>
      <c r="V212" s="1"/>
      <c r="W212" s="4"/>
      <c r="X212" s="4"/>
    </row>
    <row r="213" spans="1:24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4"/>
      <c r="K213" s="1"/>
      <c r="L213" s="4"/>
      <c r="M213" s="7"/>
      <c r="N213" s="1"/>
      <c r="O213" s="1"/>
      <c r="P213" s="1"/>
      <c r="Q213" s="1"/>
      <c r="R213" s="1"/>
      <c r="S213" s="4"/>
      <c r="T213" s="4"/>
      <c r="U213" s="4"/>
      <c r="V213" s="1"/>
      <c r="W213" s="4"/>
      <c r="X213" s="4"/>
    </row>
    <row r="214" spans="1:24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4"/>
      <c r="K214" s="1"/>
      <c r="L214" s="1"/>
      <c r="M214" s="7"/>
      <c r="N214" s="1"/>
      <c r="O214" s="1"/>
      <c r="P214" s="1"/>
      <c r="Q214" s="1"/>
      <c r="R214" s="1"/>
      <c r="S214" s="4"/>
      <c r="T214" s="4"/>
      <c r="U214" s="4"/>
      <c r="V214" s="1"/>
      <c r="W214" s="4"/>
      <c r="X214" s="4"/>
    </row>
    <row r="215" spans="1:24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4"/>
      <c r="K215" s="1"/>
      <c r="L215" s="4"/>
      <c r="M215" s="7"/>
      <c r="N215" s="1"/>
      <c r="O215" s="1"/>
      <c r="P215" s="1"/>
      <c r="Q215" s="1"/>
      <c r="R215" s="1"/>
      <c r="S215" s="4"/>
      <c r="T215" s="4"/>
      <c r="U215" s="4"/>
      <c r="V215" s="1"/>
      <c r="W215" s="4"/>
      <c r="X215" s="4"/>
    </row>
    <row r="216" spans="1:24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4"/>
      <c r="K216" s="1"/>
      <c r="L216" s="1"/>
      <c r="M216" s="7"/>
      <c r="N216" s="1"/>
      <c r="O216" s="1"/>
      <c r="P216" s="1"/>
      <c r="Q216" s="1"/>
      <c r="R216" s="1"/>
      <c r="S216" s="4"/>
      <c r="T216" s="4"/>
      <c r="U216" s="4"/>
      <c r="V216" s="1"/>
      <c r="W216" s="4"/>
      <c r="X216" s="4"/>
    </row>
    <row r="217" spans="1:24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4"/>
      <c r="K217" s="1"/>
      <c r="L217" s="1"/>
      <c r="M217" s="7"/>
      <c r="N217" s="1"/>
      <c r="O217" s="1"/>
      <c r="P217" s="1"/>
      <c r="Q217" s="1"/>
      <c r="R217" s="1"/>
      <c r="S217" s="4"/>
      <c r="T217" s="4"/>
      <c r="U217" s="4"/>
      <c r="V217" s="1"/>
      <c r="W217" s="4"/>
      <c r="X217" s="4"/>
    </row>
    <row r="218" spans="1:24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4"/>
      <c r="K218" s="1"/>
      <c r="L218" s="4"/>
      <c r="M218" s="7"/>
      <c r="N218" s="1"/>
      <c r="O218" s="1"/>
      <c r="P218" s="1"/>
      <c r="Q218" s="1"/>
      <c r="R218" s="1"/>
      <c r="S218" s="4"/>
      <c r="T218" s="4"/>
      <c r="U218" s="4"/>
      <c r="V218" s="1"/>
      <c r="W218" s="4"/>
      <c r="X218" s="4"/>
    </row>
    <row r="219" spans="1:24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4"/>
      <c r="K219" s="1"/>
      <c r="L219" s="1"/>
      <c r="M219" s="7"/>
      <c r="N219" s="1"/>
      <c r="O219" s="1"/>
      <c r="P219" s="1"/>
      <c r="Q219" s="1"/>
      <c r="R219" s="1"/>
      <c r="S219" s="4"/>
      <c r="T219" s="4"/>
      <c r="U219" s="4"/>
      <c r="V219" s="1"/>
      <c r="W219" s="4"/>
      <c r="X219" s="4"/>
    </row>
    <row r="220" spans="1:24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4"/>
      <c r="K220" s="1"/>
      <c r="L220" s="1"/>
      <c r="M220" s="7"/>
      <c r="N220" s="1"/>
      <c r="O220" s="1"/>
      <c r="P220" s="1"/>
      <c r="Q220" s="1"/>
      <c r="R220" s="1"/>
      <c r="S220" s="4"/>
      <c r="T220" s="4"/>
      <c r="U220" s="4"/>
      <c r="V220" s="1"/>
      <c r="W220" s="4"/>
      <c r="X220" s="4"/>
    </row>
    <row r="221" spans="1:24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4"/>
      <c r="K221" s="1"/>
      <c r="L221" s="1"/>
      <c r="M221" s="7"/>
      <c r="N221" s="1"/>
      <c r="O221" s="1"/>
      <c r="P221" s="1"/>
      <c r="Q221" s="1"/>
      <c r="R221" s="1"/>
      <c r="S221" s="4"/>
      <c r="T221" s="4"/>
      <c r="U221" s="4"/>
      <c r="V221" s="1"/>
      <c r="W221" s="4"/>
      <c r="X221" s="4"/>
    </row>
    <row r="222" spans="1:24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4"/>
      <c r="K222" s="1"/>
      <c r="L222" s="1"/>
      <c r="M222" s="7"/>
      <c r="N222" s="1"/>
      <c r="O222" s="1"/>
      <c r="P222" s="1"/>
      <c r="Q222" s="1"/>
      <c r="R222" s="1"/>
      <c r="S222" s="4"/>
      <c r="T222" s="4"/>
      <c r="U222" s="4"/>
      <c r="V222" s="1"/>
      <c r="W222" s="4"/>
      <c r="X222" s="4"/>
    </row>
    <row r="223" spans="1:24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4"/>
      <c r="K223" s="1"/>
      <c r="L223" s="4"/>
      <c r="M223" s="7"/>
      <c r="N223" s="1"/>
      <c r="O223" s="1"/>
      <c r="P223" s="1"/>
      <c r="Q223" s="1"/>
      <c r="R223" s="1"/>
      <c r="S223" s="4"/>
      <c r="T223" s="4"/>
      <c r="U223" s="4"/>
      <c r="V223" s="1"/>
      <c r="W223" s="4"/>
      <c r="X223" s="4"/>
    </row>
    <row r="224" spans="1:24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4"/>
      <c r="K224" s="1"/>
      <c r="L224" s="1"/>
      <c r="M224" s="7"/>
      <c r="N224" s="1"/>
      <c r="O224" s="1"/>
      <c r="P224" s="1"/>
      <c r="Q224" s="1"/>
      <c r="R224" s="1"/>
      <c r="S224" s="4"/>
      <c r="T224" s="4"/>
      <c r="U224" s="4"/>
      <c r="V224" s="1"/>
      <c r="W224" s="4"/>
      <c r="X224" s="4"/>
    </row>
    <row r="225" spans="1:24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4"/>
      <c r="K225" s="1"/>
      <c r="L225" s="4"/>
      <c r="M225" s="7"/>
      <c r="N225" s="1"/>
      <c r="O225" s="1"/>
      <c r="P225" s="1"/>
      <c r="Q225" s="1"/>
      <c r="R225" s="1"/>
      <c r="S225" s="4"/>
      <c r="T225" s="4"/>
      <c r="U225" s="4"/>
      <c r="V225" s="1"/>
      <c r="W225" s="4"/>
      <c r="X225" s="4"/>
    </row>
    <row r="226" spans="1:24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4"/>
      <c r="K226" s="1"/>
      <c r="L226" s="4"/>
      <c r="M226" s="7"/>
      <c r="N226" s="1"/>
      <c r="O226" s="1"/>
      <c r="P226" s="1"/>
      <c r="Q226" s="1"/>
      <c r="R226" s="1"/>
      <c r="S226" s="4"/>
      <c r="T226" s="4"/>
      <c r="U226" s="4"/>
      <c r="V226" s="1"/>
      <c r="W226" s="4"/>
      <c r="X226" s="4"/>
    </row>
    <row r="227" spans="1:24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4"/>
      <c r="K227" s="1"/>
      <c r="L227" s="1"/>
      <c r="M227" s="7"/>
      <c r="N227" s="1"/>
      <c r="O227" s="1"/>
      <c r="P227" s="1"/>
      <c r="Q227" s="1"/>
      <c r="R227" s="1"/>
      <c r="S227" s="4"/>
      <c r="T227" s="4"/>
      <c r="U227" s="4"/>
      <c r="V227" s="1"/>
      <c r="W227" s="4"/>
      <c r="X227" s="4"/>
    </row>
    <row r="228" spans="1:24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4"/>
      <c r="K228" s="1"/>
      <c r="L228" s="4"/>
      <c r="M228" s="7"/>
      <c r="N228" s="1"/>
      <c r="O228" s="1"/>
      <c r="P228" s="1"/>
      <c r="Q228" s="1"/>
      <c r="R228" s="1"/>
      <c r="S228" s="4"/>
      <c r="T228" s="4"/>
      <c r="U228" s="4"/>
      <c r="V228" s="1"/>
      <c r="W228" s="4"/>
      <c r="X228" s="4"/>
    </row>
    <row r="229" spans="1:24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sortState xmlns:xlrd2="http://schemas.microsoft.com/office/spreadsheetml/2017/richdata2" ref="C5:U32">
    <sortCondition ref="C5:C32"/>
  </sortState>
  <mergeCells count="15">
    <mergeCell ref="E103:N103"/>
    <mergeCell ref="Q103:R103"/>
    <mergeCell ref="S103:U103"/>
    <mergeCell ref="AC3:AJ3"/>
    <mergeCell ref="U3:AB3"/>
    <mergeCell ref="E3:S3"/>
    <mergeCell ref="E75:N75"/>
    <mergeCell ref="Q75:R75"/>
    <mergeCell ref="S75:U75"/>
    <mergeCell ref="E179:N179"/>
    <mergeCell ref="Q179:R179"/>
    <mergeCell ref="S179:U179"/>
    <mergeCell ref="E129:N129"/>
    <mergeCell ref="Q129:R129"/>
    <mergeCell ref="S129:U12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 cross</vt:lpstr>
      <vt:lpstr>F2</vt:lpstr>
      <vt:lpstr>Cutting assay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</dc:creator>
  <cp:lastModifiedBy>Mireia Larrosa Godall</cp:lastModifiedBy>
  <dcterms:created xsi:type="dcterms:W3CDTF">2020-07-08T10:01:44Z</dcterms:created>
  <dcterms:modified xsi:type="dcterms:W3CDTF">2024-01-12T16:36:01Z</dcterms:modified>
</cp:coreProperties>
</file>