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vapour pressure" sheetId="2" r:id="rId5"/>
    <sheet state="visible" name="chart" sheetId="3" r:id="rId6"/>
    <sheet state="visible" name="CH4 overview" sheetId="4" r:id="rId7"/>
    <sheet state="visible" name="CH4 eff" sheetId="5" r:id="rId8"/>
    <sheet state="visible" name="H2 overview" sheetId="6" r:id="rId9"/>
    <sheet state="visible" name="H2 eff" sheetId="7" r:id="rId10"/>
    <sheet state="visible" name="NSG overview" sheetId="8" r:id="rId11"/>
    <sheet state="visible" name="NSG eff" sheetId="9" r:id="rId12"/>
    <sheet state="visible" name="H2CH4 overview" sheetId="10" r:id="rId13"/>
    <sheet state="visible" name="H2CH4 eff" sheetId="11" r:id="rId14"/>
    <sheet state="visible" name="H2NSG overview" sheetId="12" r:id="rId15"/>
    <sheet state="visible" name="H2NSG eff" sheetId="13" r:id="rId16"/>
  </sheets>
  <definedNames/>
  <calcPr/>
</workbook>
</file>

<file path=xl/sharedStrings.xml><?xml version="1.0" encoding="utf-8"?>
<sst xmlns="http://schemas.openxmlformats.org/spreadsheetml/2006/main" count="353" uniqueCount="85">
  <si>
    <t>Start with gas phase fuel (CH4 or H2) and 15% excess air (N2 and O2) at 25’C and 1bar</t>
  </si>
  <si>
    <t>End with the CO2, H2O, O2, and N2 products at a constant flue gas temperature and 1 bar</t>
  </si>
  <si>
    <t>But what flue gas temperature do we use?</t>
  </si>
  <si>
    <r>
      <rPr/>
      <t xml:space="preserve">Bases on </t>
    </r>
    <r>
      <rPr>
        <color rgb="FF1155CC"/>
        <u/>
      </rPr>
      <t>https://www.heatgeek.com/condensing-boilers-efficiency/</t>
    </r>
  </si>
  <si>
    <r>
      <rPr/>
      <t xml:space="preserve">(Which is itself referencing </t>
    </r>
    <r>
      <rPr>
        <color rgb="FF1155CC"/>
        <u/>
      </rPr>
      <t>https://www.ashrae.org/about/news/2016/ashrae-2016-handbook-focuses-on-hvac-systems-and-equipment)</t>
    </r>
  </si>
  <si>
    <t>56.02'C is the flue gas dew point temperature (H2O vapour pressure of 0.1667 bar))</t>
  </si>
  <si>
    <t>To get condensation, need flue gas temperature below this</t>
  </si>
  <si>
    <t>Amount of condensation is non-linear, as dew point changes as dew condenses out</t>
  </si>
  <si>
    <t>at 50'C the vapour pressure of H2O is 0.1265 bar</t>
  </si>
  <si>
    <t>corresponds to about 27% of the H2O having condensed out of the gas phase</t>
  </si>
  <si>
    <t>THEREFORE the outlet conditions of a condensing boiler is 50'C flue gas and 27% condensation</t>
  </si>
  <si>
    <t>Higher Heating Value (HHV) has a specific meaning:</t>
  </si>
  <si>
    <t>bringing all the products down to pre-combustion temperature, and condensing all vapour</t>
  </si>
  <si>
    <t>Lower Heating Value (LHV) has no aggreed on meaning, but most commonly it is HHV - vaporisation of H2O</t>
  </si>
  <si>
    <t>CH4 properties</t>
  </si>
  <si>
    <t>https://webbook.nist.gov/cgi/cbook.cgi?ID=C74828&amp;Mask=1</t>
  </si>
  <si>
    <t>the rest I just took from Wolfram Alpha</t>
  </si>
  <si>
    <t>T [C]</t>
  </si>
  <si>
    <t>Partial [%]</t>
  </si>
  <si>
    <t>https://en.wikipedia.org/wiki/Vapour_pressure_of_water</t>
  </si>
  <si>
    <t>https://www.spiraxsarco.com/resources-and-design-tools/steam-tables/saturated-water-line#article-top</t>
  </si>
  <si>
    <t>interpolated, dew point of  CH4</t>
  </si>
  <si>
    <t>interpolated, dew point of H2</t>
  </si>
  <si>
    <t>CH4 reaction</t>
  </si>
  <si>
    <t>CH4 + 2 O2 &gt; CO2 + 2 H2O</t>
  </si>
  <si>
    <t>CH4</t>
  </si>
  <si>
    <t>O2</t>
  </si>
  <si>
    <t>N2</t>
  </si>
  <si>
    <t>CO2</t>
  </si>
  <si>
    <t>H2O</t>
  </si>
  <si>
    <t>fuel</t>
  </si>
  <si>
    <t>mol</t>
  </si>
  <si>
    <t>air</t>
  </si>
  <si>
    <t>products</t>
  </si>
  <si>
    <t>product fraction</t>
  </si>
  <si>
    <t>%</t>
  </si>
  <si>
    <t>condensed</t>
  </si>
  <si>
    <t>HHV</t>
  </si>
  <si>
    <t>kJ/mol</t>
  </si>
  <si>
    <t>average HHV</t>
  </si>
  <si>
    <t>Heat capacity</t>
  </si>
  <si>
    <t>J/mol/K</t>
  </si>
  <si>
    <t>heat of vaporiation</t>
  </si>
  <si>
    <t>inlet temperature</t>
  </si>
  <si>
    <t>C</t>
  </si>
  <si>
    <t>outlet temperature</t>
  </si>
  <si>
    <t>non condensed</t>
  </si>
  <si>
    <t>sensible heat</t>
  </si>
  <si>
    <t>latent heat</t>
  </si>
  <si>
    <t>total heat</t>
  </si>
  <si>
    <t>kJ/mol(rxn)</t>
  </si>
  <si>
    <t>Effective Heating Value</t>
  </si>
  <si>
    <t>Inlet [C]</t>
  </si>
  <si>
    <t>Combustion [kJ/mol]</t>
  </si>
  <si>
    <t>Outlet [C]</t>
  </si>
  <si>
    <t>Partial Pressure</t>
  </si>
  <si>
    <t>Methane</t>
  </si>
  <si>
    <t>O2 mol</t>
  </si>
  <si>
    <t>N2 mol</t>
  </si>
  <si>
    <t>CO2 mol</t>
  </si>
  <si>
    <t>H2O mol</t>
  </si>
  <si>
    <t>H2O left</t>
  </si>
  <si>
    <t>O2 Cp</t>
  </si>
  <si>
    <t>N2 Cp</t>
  </si>
  <si>
    <t>CO2 Cp</t>
  </si>
  <si>
    <t>H2O Cp</t>
  </si>
  <si>
    <t>H2O vap</t>
  </si>
  <si>
    <t>O2 sensible</t>
  </si>
  <si>
    <t>N2 sensible</t>
  </si>
  <si>
    <t>CO2 sensible</t>
  </si>
  <si>
    <t>H2O sensible</t>
  </si>
  <si>
    <t>H2O latent</t>
  </si>
  <si>
    <t>H2 reaction</t>
  </si>
  <si>
    <t>H2 + 0.5 O2 &gt; H2O</t>
  </si>
  <si>
    <t>H2</t>
  </si>
  <si>
    <t>Hydrogen</t>
  </si>
  <si>
    <t>C2H6 reaction</t>
  </si>
  <si>
    <t>C3H8 reaction</t>
  </si>
  <si>
    <t>C2H6 + 3.5 O2 &gt; 2 CO2 + 3 H2O</t>
  </si>
  <si>
    <t>C3H8 + 5 O2 &gt; 3 CO2 + 4 H2O</t>
  </si>
  <si>
    <t>C2H6</t>
  </si>
  <si>
    <t>C3H8</t>
  </si>
  <si>
    <t>North Sea Gas</t>
  </si>
  <si>
    <t>20% H2 in CH4</t>
  </si>
  <si>
    <t>20% H2 in NSG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</si>
</sst>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sz val="9.0"/>
      <color rgb="FF000000"/>
      <name val="Arial"/>
      <scheme val="minor"/>
    </font>
    <font>
      <sz val="10.0"/>
      <color theme="1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10" xfId="0" applyFont="1" applyNumberFormat="1"/>
    <xf borderId="0" fillId="2" fontId="4" numFmtId="0" xfId="0" applyFill="1" applyFont="1"/>
    <xf borderId="0" fillId="0" fontId="1" numFmtId="10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5" numFmtId="164" xfId="0" applyAlignment="1" applyFont="1" applyNumberFormat="1">
      <alignment shrinkToFit="0" vertical="bottom" wrapText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'CH4 eff'!$E$1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'vapour pressure'!$A$2:$A$64</c:f>
            </c:strRef>
          </c:cat>
          <c:val>
            <c:numRef>
              <c:f>'CH4 eff'!$E$2:$E$64</c:f>
              <c:numCache/>
            </c:numRef>
          </c:val>
          <c:smooth val="0"/>
        </c:ser>
        <c:ser>
          <c:idx val="1"/>
          <c:order val="1"/>
          <c:tx>
            <c:strRef>
              <c:f>'H2 eff'!$E$1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'vapour pressure'!$A$2:$A$64</c:f>
            </c:strRef>
          </c:cat>
          <c:val>
            <c:numRef>
              <c:f>'H2 eff'!$E$2:$E$64</c:f>
              <c:numCache/>
            </c:numRef>
          </c:val>
          <c:smooth val="0"/>
        </c:ser>
        <c:ser>
          <c:idx val="2"/>
          <c:order val="2"/>
          <c:tx>
            <c:strRef>
              <c:f>'NSG eff'!$E$1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'vapour pressure'!$A$2:$A$64</c:f>
            </c:strRef>
          </c:cat>
          <c:val>
            <c:numRef>
              <c:f>'NSG eff'!$E$2:$E$64</c:f>
              <c:numCache/>
            </c:numRef>
          </c:val>
          <c:smooth val="0"/>
        </c:ser>
        <c:ser>
          <c:idx val="3"/>
          <c:order val="3"/>
          <c:tx>
            <c:strRef>
              <c:f>'H2CH4 eff'!$E$1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'vapour pressure'!$A$2:$A$64</c:f>
            </c:strRef>
          </c:cat>
          <c:val>
            <c:numRef>
              <c:f>'H2CH4 eff'!$E$2:$E$64</c:f>
              <c:numCache/>
            </c:numRef>
          </c:val>
          <c:smooth val="0"/>
        </c:ser>
        <c:ser>
          <c:idx val="4"/>
          <c:order val="4"/>
          <c:tx>
            <c:strRef>
              <c:f>'H2NSG eff'!$E$1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'vapour pressure'!$A$2:$A$64</c:f>
            </c:strRef>
          </c:cat>
          <c:val>
            <c:numRef>
              <c:f>'H2NSG eff'!$E$2:$E$64</c:f>
              <c:numCache/>
            </c:numRef>
          </c:val>
          <c:smooth val="0"/>
        </c:ser>
        <c:axId val="1542106734"/>
        <c:axId val="658864185"/>
      </c:lineChart>
      <c:catAx>
        <c:axId val="154210673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Flue gas temperature [C]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864185"/>
      </c:catAx>
      <c:valAx>
        <c:axId val="6588641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Efficiency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21067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314325</xdr:colOff>
      <xdr:row>5</xdr:row>
      <xdr:rowOff>28575</xdr:rowOff>
    </xdr:from>
    <xdr:ext cx="7419975" cy="4581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eatgeek.com/condensing-boilers-efficiency/" TargetMode="External"/><Relationship Id="rId2" Type="http://schemas.openxmlformats.org/officeDocument/2006/relationships/hyperlink" Target="https://www.ashrae.org/about/news/2016/ashrae-2016-handbook-focuses-on-hvac-systems-and-equipment)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Vapour_pressure_of_water" TargetMode="External"/><Relationship Id="rId2" Type="http://schemas.openxmlformats.org/officeDocument/2006/relationships/hyperlink" Target="https://www.spiraxsarco.com/resources-and-design-tools/steam-tables/saturated-water-line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05.75"/>
  </cols>
  <sheetData>
    <row r="2">
      <c r="B2" s="1" t="s">
        <v>0</v>
      </c>
    </row>
    <row r="3">
      <c r="B3" s="1" t="s">
        <v>1</v>
      </c>
    </row>
    <row r="4">
      <c r="B4" s="1" t="s">
        <v>2</v>
      </c>
    </row>
    <row r="5">
      <c r="B5" s="2" t="s">
        <v>3</v>
      </c>
    </row>
    <row r="6">
      <c r="B6" s="2" t="s">
        <v>4</v>
      </c>
    </row>
    <row r="7">
      <c r="B7" s="1" t="s">
        <v>5</v>
      </c>
    </row>
    <row r="8">
      <c r="B8" s="1" t="s">
        <v>6</v>
      </c>
    </row>
    <row r="9">
      <c r="B9" s="1" t="s">
        <v>7</v>
      </c>
    </row>
    <row r="10">
      <c r="B10" s="1" t="s">
        <v>8</v>
      </c>
    </row>
    <row r="11">
      <c r="B11" s="1" t="s">
        <v>9</v>
      </c>
    </row>
    <row r="12">
      <c r="B12" s="1" t="s">
        <v>10</v>
      </c>
    </row>
    <row r="14">
      <c r="B14" s="3" t="s">
        <v>11</v>
      </c>
    </row>
    <row r="15">
      <c r="B15" s="3" t="s">
        <v>12</v>
      </c>
    </row>
    <row r="17">
      <c r="B17" s="1" t="s">
        <v>13</v>
      </c>
    </row>
    <row r="19">
      <c r="B19" s="3" t="s">
        <v>14</v>
      </c>
    </row>
    <row r="20">
      <c r="B20" s="3" t="s">
        <v>15</v>
      </c>
    </row>
    <row r="22">
      <c r="B22" s="3" t="s">
        <v>16</v>
      </c>
    </row>
  </sheetData>
  <hyperlinks>
    <hyperlink r:id="rId1" ref="B5"/>
    <hyperlink r:id="rId2" ref="B6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5.63"/>
    <col customWidth="1" min="3" max="11" width="11.5"/>
    <col customWidth="1" min="12" max="27" width="8.63"/>
  </cols>
  <sheetData>
    <row r="1" ht="12.75" customHeight="1">
      <c r="C1" s="3" t="s">
        <v>23</v>
      </c>
      <c r="G1" s="1"/>
      <c r="H1" s="1" t="s">
        <v>72</v>
      </c>
    </row>
    <row r="2" ht="12.75" customHeight="1">
      <c r="C2" s="3" t="s">
        <v>24</v>
      </c>
      <c r="G2" s="1"/>
      <c r="H2" s="1" t="s">
        <v>73</v>
      </c>
    </row>
    <row r="3" ht="12.75" customHeight="1"/>
    <row r="4" ht="12.75" customHeight="1">
      <c r="D4" s="1" t="s">
        <v>25</v>
      </c>
      <c r="E4" s="1" t="s">
        <v>80</v>
      </c>
      <c r="F4" s="1" t="s">
        <v>81</v>
      </c>
      <c r="G4" s="1" t="s">
        <v>74</v>
      </c>
      <c r="H4" s="3" t="s">
        <v>26</v>
      </c>
      <c r="I4" s="3" t="s">
        <v>27</v>
      </c>
      <c r="J4" s="3" t="s">
        <v>28</v>
      </c>
      <c r="K4" s="3" t="s">
        <v>29</v>
      </c>
    </row>
    <row r="5" ht="12.75" customHeight="1">
      <c r="B5" s="1" t="s">
        <v>30</v>
      </c>
      <c r="C5" s="3" t="s">
        <v>31</v>
      </c>
      <c r="D5" s="1">
        <f>1-G5</f>
        <v>0.8</v>
      </c>
      <c r="G5" s="1">
        <v>0.2</v>
      </c>
      <c r="I5" s="1">
        <v>0.0</v>
      </c>
      <c r="J5" s="1">
        <v>0.0</v>
      </c>
    </row>
    <row r="6" ht="12.75" customHeight="1">
      <c r="B6" s="1" t="s">
        <v>32</v>
      </c>
      <c r="C6" s="1" t="s">
        <v>31</v>
      </c>
      <c r="E6" s="1"/>
      <c r="F6" s="1"/>
      <c r="G6" s="1"/>
      <c r="H6" s="1">
        <f>(D5*2+E5*3.5+F5*5+G5*0.5)*1.15</f>
        <v>1.955</v>
      </c>
      <c r="I6" s="3">
        <f>H6*4</f>
        <v>7.82</v>
      </c>
      <c r="J6" s="1">
        <v>0.02</v>
      </c>
    </row>
    <row r="7" ht="12.75" customHeight="1">
      <c r="B7" s="3" t="s">
        <v>33</v>
      </c>
      <c r="C7" s="3" t="s">
        <v>31</v>
      </c>
      <c r="E7" s="1"/>
      <c r="F7" s="1"/>
      <c r="G7" s="1"/>
      <c r="H7" s="1">
        <f>(D5*2+E5*3.5+F5*5+G5*0.5)*0.15</f>
        <v>0.255</v>
      </c>
      <c r="I7" s="3">
        <f>I5+I6</f>
        <v>7.82</v>
      </c>
      <c r="J7" s="3">
        <f>D5+2*E5+3*F5+J5</f>
        <v>0.8</v>
      </c>
      <c r="K7" s="3">
        <f>D5*2+E5*3+F5*4+G5</f>
        <v>1.8</v>
      </c>
    </row>
    <row r="8" ht="12.75" customHeight="1">
      <c r="B8" s="1" t="s">
        <v>34</v>
      </c>
      <c r="C8" s="1" t="s">
        <v>35</v>
      </c>
      <c r="D8" s="5"/>
      <c r="E8" s="5"/>
      <c r="F8" s="5"/>
      <c r="G8" s="5"/>
      <c r="H8" s="5">
        <f t="shared" ref="H8:K8" si="1">H7/sum($D7:$L7)</f>
        <v>0.02388758782</v>
      </c>
      <c r="I8" s="5">
        <f t="shared" si="1"/>
        <v>0.7325526932</v>
      </c>
      <c r="J8" s="5">
        <f t="shared" si="1"/>
        <v>0.07494145199</v>
      </c>
      <c r="K8" s="5">
        <f t="shared" si="1"/>
        <v>0.168618267</v>
      </c>
      <c r="L8" s="5"/>
    </row>
    <row r="9" ht="12.75" customHeight="1"/>
    <row r="10" ht="12.75" customHeight="1">
      <c r="B10" s="3" t="s">
        <v>33</v>
      </c>
      <c r="C10" s="3" t="s">
        <v>31</v>
      </c>
      <c r="E10" s="1"/>
      <c r="F10" s="1"/>
      <c r="G10" s="1"/>
      <c r="H10" s="1">
        <v>0.075</v>
      </c>
      <c r="I10" s="1">
        <v>2.3</v>
      </c>
      <c r="J10" s="3">
        <v>0.0</v>
      </c>
      <c r="K10" s="6">
        <f>K11*(sum(D7:J7)/(1-K11))</f>
        <v>1.230898429</v>
      </c>
      <c r="L10" s="6"/>
    </row>
    <row r="11" ht="12.75" customHeight="1">
      <c r="B11" s="1" t="s">
        <v>34</v>
      </c>
      <c r="C11" s="1" t="s">
        <v>35</v>
      </c>
      <c r="D11" s="5"/>
      <c r="E11" s="5"/>
      <c r="F11" s="5"/>
      <c r="G11" s="5"/>
      <c r="H11" s="5">
        <f t="shared" ref="H11:J11" si="2">H10/sum($D10:$L10)</f>
        <v>0.02079925474</v>
      </c>
      <c r="I11" s="5">
        <f t="shared" si="2"/>
        <v>0.6378438122</v>
      </c>
      <c r="J11" s="5">
        <f t="shared" si="2"/>
        <v>0</v>
      </c>
      <c r="K11" s="7">
        <v>0.1218</v>
      </c>
      <c r="L11" s="7"/>
    </row>
    <row r="12" ht="12.75" customHeight="1"/>
    <row r="13" ht="12.75" customHeight="1">
      <c r="J13" s="1" t="s">
        <v>36</v>
      </c>
      <c r="K13" s="3">
        <f>1-K10/K7</f>
        <v>0.3161675397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>
      <c r="B20" s="3" t="s">
        <v>37</v>
      </c>
      <c r="C20" s="3" t="s">
        <v>38</v>
      </c>
      <c r="D20" s="3">
        <v>890.7</v>
      </c>
      <c r="E20" s="1">
        <v>1560.0</v>
      </c>
      <c r="F20" s="1">
        <v>2250.0</v>
      </c>
      <c r="G20" s="3">
        <v>285.8</v>
      </c>
    </row>
    <row r="21" ht="12.75" customHeight="1">
      <c r="B21" s="1" t="s">
        <v>39</v>
      </c>
      <c r="C21" s="3" t="s">
        <v>38</v>
      </c>
      <c r="D21" s="3">
        <f>D20*D5+E20*E5+F20*F5+G20*G5</f>
        <v>769.72</v>
      </c>
    </row>
    <row r="22" ht="12.75" customHeight="1">
      <c r="B22" s="3" t="s">
        <v>40</v>
      </c>
      <c r="C22" s="3" t="s">
        <v>41</v>
      </c>
      <c r="H22" s="3">
        <v>29.4</v>
      </c>
      <c r="I22" s="3">
        <v>29.13</v>
      </c>
      <c r="J22" s="3">
        <v>37.1</v>
      </c>
      <c r="K22" s="3">
        <v>74.88</v>
      </c>
    </row>
    <row r="23" ht="12.75" customHeight="1">
      <c r="B23" s="3" t="s">
        <v>42</v>
      </c>
      <c r="C23" s="3" t="s">
        <v>38</v>
      </c>
      <c r="K23" s="3">
        <v>40.2</v>
      </c>
    </row>
    <row r="24" ht="12.75" customHeight="1"/>
    <row r="25" ht="12.75" customHeight="1">
      <c r="B25" s="1" t="s">
        <v>43</v>
      </c>
      <c r="C25" s="8" t="s">
        <v>44</v>
      </c>
      <c r="D25" s="1">
        <v>25.0</v>
      </c>
    </row>
    <row r="26" ht="12.75" customHeight="1">
      <c r="B26" s="1" t="s">
        <v>45</v>
      </c>
      <c r="C26" s="8" t="s">
        <v>44</v>
      </c>
      <c r="D26" s="1">
        <v>50.0</v>
      </c>
    </row>
    <row r="27" ht="12.75" customHeight="1">
      <c r="B27" s="1" t="s">
        <v>46</v>
      </c>
      <c r="C27" s="1" t="s">
        <v>35</v>
      </c>
      <c r="D27" s="7">
        <f>1-K13</f>
        <v>0.6838324603</v>
      </c>
    </row>
    <row r="28" ht="12.75" customHeight="1">
      <c r="B28" s="1" t="s">
        <v>47</v>
      </c>
      <c r="C28" s="3" t="s">
        <v>38</v>
      </c>
      <c r="D28" s="3">
        <f>D7*D22/1000*($D26-$D25)</f>
        <v>0</v>
      </c>
      <c r="H28" s="3">
        <f t="shared" ref="H28:K28" si="3">H7*H22/1000*($D26-$D25)</f>
        <v>0.187425</v>
      </c>
      <c r="I28" s="3">
        <f t="shared" si="3"/>
        <v>5.694915</v>
      </c>
      <c r="J28" s="3">
        <f t="shared" si="3"/>
        <v>0.742</v>
      </c>
      <c r="K28" s="3">
        <f t="shared" si="3"/>
        <v>3.3696</v>
      </c>
      <c r="L28" s="3">
        <f>SUM(B28:K28)</f>
        <v>9.99394</v>
      </c>
    </row>
    <row r="29" ht="12.75" customHeight="1">
      <c r="B29" s="1" t="s">
        <v>48</v>
      </c>
      <c r="C29" s="3" t="s">
        <v>38</v>
      </c>
      <c r="K29" s="3">
        <f>D27*K7*K23</f>
        <v>49.48211683</v>
      </c>
    </row>
    <row r="30" ht="12.75" customHeight="1">
      <c r="B30" s="1" t="s">
        <v>49</v>
      </c>
      <c r="C30" s="1" t="s">
        <v>50</v>
      </c>
      <c r="D30" s="3">
        <f>SUM(D28:K29)</f>
        <v>59.47605683</v>
      </c>
    </row>
    <row r="31" ht="12.75" customHeight="1">
      <c r="B31" s="1" t="s">
        <v>51</v>
      </c>
      <c r="C31" s="1" t="s">
        <v>50</v>
      </c>
      <c r="D31" s="9">
        <f>D21-D30</f>
        <v>710.2439432</v>
      </c>
      <c r="E31" s="7">
        <f>D31/D21</f>
        <v>0.9227302697</v>
      </c>
      <c r="F31" s="7"/>
      <c r="G31" s="7"/>
      <c r="H31" s="7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52</v>
      </c>
      <c r="B1" s="1" t="s">
        <v>53</v>
      </c>
      <c r="C1" s="1" t="s">
        <v>54</v>
      </c>
      <c r="D1" s="1" t="s">
        <v>55</v>
      </c>
      <c r="E1" s="10" t="s">
        <v>83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49</v>
      </c>
    </row>
    <row r="2">
      <c r="A2" s="1">
        <v>25.0</v>
      </c>
      <c r="B2" s="1">
        <f>'H2CH4 overview'!D$21</f>
        <v>769.72</v>
      </c>
      <c r="C2" s="1">
        <v>0.0</v>
      </c>
      <c r="D2" s="1">
        <v>0.006</v>
      </c>
      <c r="E2" s="7">
        <f t="shared" ref="E2:E64" si="1">(B2-U2)/B2</f>
        <v>1.010186001</v>
      </c>
      <c r="F2" s="1">
        <f>'H2CH4 overview'!H$7</f>
        <v>0.255</v>
      </c>
      <c r="G2" s="1">
        <f>'H2CH4 overview'!I$7</f>
        <v>7.82</v>
      </c>
      <c r="H2" s="1">
        <f>'H2CH4 overview'!J$7</f>
        <v>0.8</v>
      </c>
      <c r="I2" s="1">
        <f>'H2CH4 overview'!K$7</f>
        <v>1.8</v>
      </c>
      <c r="J2" s="3">
        <f t="shared" ref="J2:J63" si="2">min(D2*sum(F2:H2)/(1-D2),I2)</f>
        <v>0.05357142857</v>
      </c>
      <c r="K2" s="1">
        <v>0.0294</v>
      </c>
      <c r="L2" s="1">
        <v>0.02913</v>
      </c>
      <c r="M2" s="1">
        <v>0.0371</v>
      </c>
      <c r="N2" s="1">
        <v>0.07488</v>
      </c>
      <c r="O2" s="3">
        <v>40.2</v>
      </c>
      <c r="P2" s="3">
        <f t="shared" ref="P2:P64" si="3">F2*K2*(C2-A2)</f>
        <v>-0.187425</v>
      </c>
      <c r="Q2" s="3">
        <f t="shared" ref="Q2:Q64" si="4">G2*L2*(C2-A2)</f>
        <v>-5.694915</v>
      </c>
      <c r="R2" s="3">
        <f t="shared" ref="R2:R64" si="5">H2*M2*(C2-A2)</f>
        <v>-0.742</v>
      </c>
      <c r="S2" s="3">
        <f t="shared" ref="S2:S64" si="6">I2*N2*(C2-A2)</f>
        <v>-3.3696</v>
      </c>
      <c r="T2" s="3">
        <f t="shared" ref="T2:T64" si="7">J2*O2</f>
        <v>2.153571429</v>
      </c>
      <c r="U2" s="3">
        <f t="shared" ref="U2:U64" si="8">sum(P2:T2)</f>
        <v>-7.840368571</v>
      </c>
    </row>
    <row r="3">
      <c r="A3" s="1">
        <v>25.0</v>
      </c>
      <c r="B3" s="1">
        <f>'H2CH4 overview'!D$21</f>
        <v>769.72</v>
      </c>
      <c r="C3" s="1">
        <v>5.0</v>
      </c>
      <c r="D3" s="1">
        <v>0.0086</v>
      </c>
      <c r="E3" s="7">
        <f t="shared" si="1"/>
        <v>1.006366303</v>
      </c>
      <c r="F3" s="1">
        <f>'H2CH4 overview'!H$7</f>
        <v>0.255</v>
      </c>
      <c r="G3" s="1">
        <f>'H2CH4 overview'!I$7</f>
        <v>7.82</v>
      </c>
      <c r="H3" s="1">
        <f>'H2CH4 overview'!J$7</f>
        <v>0.8</v>
      </c>
      <c r="I3" s="1">
        <f>'H2CH4 overview'!K$7</f>
        <v>1.8</v>
      </c>
      <c r="J3" s="3">
        <f t="shared" si="2"/>
        <v>0.07698708897</v>
      </c>
      <c r="K3" s="1">
        <v>0.0294</v>
      </c>
      <c r="L3" s="1">
        <v>0.02913</v>
      </c>
      <c r="M3" s="1">
        <v>0.0371</v>
      </c>
      <c r="N3" s="1">
        <v>0.07488</v>
      </c>
      <c r="O3" s="3">
        <v>40.2</v>
      </c>
      <c r="P3" s="3">
        <f t="shared" si="3"/>
        <v>-0.14994</v>
      </c>
      <c r="Q3" s="3">
        <f t="shared" si="4"/>
        <v>-4.555932</v>
      </c>
      <c r="R3" s="3">
        <f t="shared" si="5"/>
        <v>-0.5936</v>
      </c>
      <c r="S3" s="3">
        <f t="shared" si="6"/>
        <v>-2.69568</v>
      </c>
      <c r="T3" s="3">
        <f t="shared" si="7"/>
        <v>3.094880976</v>
      </c>
      <c r="U3" s="3">
        <f t="shared" si="8"/>
        <v>-4.900271024</v>
      </c>
    </row>
    <row r="4">
      <c r="A4" s="1">
        <v>25.0</v>
      </c>
      <c r="B4" s="1">
        <f>'H2CH4 overview'!D$21</f>
        <v>769.72</v>
      </c>
      <c r="C4" s="1">
        <v>10.0</v>
      </c>
      <c r="D4" s="1">
        <v>0.0121</v>
      </c>
      <c r="E4" s="7">
        <f t="shared" si="1"/>
        <v>1.002113121</v>
      </c>
      <c r="F4" s="1">
        <f>'H2CH4 overview'!H$7</f>
        <v>0.255</v>
      </c>
      <c r="G4" s="1">
        <f>'H2CH4 overview'!I$7</f>
        <v>7.82</v>
      </c>
      <c r="H4" s="1">
        <f>'H2CH4 overview'!J$7</f>
        <v>0.8</v>
      </c>
      <c r="I4" s="1">
        <f>'H2CH4 overview'!K$7</f>
        <v>1.8</v>
      </c>
      <c r="J4" s="3">
        <f t="shared" si="2"/>
        <v>0.1087028039</v>
      </c>
      <c r="K4" s="1">
        <v>0.0294</v>
      </c>
      <c r="L4" s="1">
        <v>0.02913</v>
      </c>
      <c r="M4" s="1">
        <v>0.0371</v>
      </c>
      <c r="N4" s="1">
        <v>0.07488</v>
      </c>
      <c r="O4" s="3">
        <v>40.2</v>
      </c>
      <c r="P4" s="3">
        <f t="shared" si="3"/>
        <v>-0.112455</v>
      </c>
      <c r="Q4" s="3">
        <f t="shared" si="4"/>
        <v>-3.416949</v>
      </c>
      <c r="R4" s="3">
        <f t="shared" si="5"/>
        <v>-0.4452</v>
      </c>
      <c r="S4" s="3">
        <f t="shared" si="6"/>
        <v>-2.02176</v>
      </c>
      <c r="T4" s="3">
        <f t="shared" si="7"/>
        <v>4.369852718</v>
      </c>
      <c r="U4" s="3">
        <f t="shared" si="8"/>
        <v>-1.626511282</v>
      </c>
    </row>
    <row r="5">
      <c r="A5" s="1">
        <v>25.0</v>
      </c>
      <c r="B5" s="1">
        <f>'H2CH4 overview'!D$21</f>
        <v>769.72</v>
      </c>
      <c r="C5" s="1">
        <v>15.0</v>
      </c>
      <c r="D5" s="1">
        <v>0.0168</v>
      </c>
      <c r="E5" s="7">
        <f t="shared" si="1"/>
        <v>0.9972734751</v>
      </c>
      <c r="F5" s="1">
        <f>'H2CH4 overview'!H$7</f>
        <v>0.255</v>
      </c>
      <c r="G5" s="1">
        <f>'H2CH4 overview'!I$7</f>
        <v>7.82</v>
      </c>
      <c r="H5" s="1">
        <f>'H2CH4 overview'!J$7</f>
        <v>0.8</v>
      </c>
      <c r="I5" s="1">
        <f>'H2CH4 overview'!K$7</f>
        <v>1.8</v>
      </c>
      <c r="J5" s="3">
        <f t="shared" si="2"/>
        <v>0.151647681</v>
      </c>
      <c r="K5" s="1">
        <v>0.0294</v>
      </c>
      <c r="L5" s="1">
        <v>0.02913</v>
      </c>
      <c r="M5" s="1">
        <v>0.0371</v>
      </c>
      <c r="N5" s="1">
        <v>0.07488</v>
      </c>
      <c r="O5" s="3">
        <v>40.2</v>
      </c>
      <c r="P5" s="3">
        <f t="shared" si="3"/>
        <v>-0.07497</v>
      </c>
      <c r="Q5" s="3">
        <f t="shared" si="4"/>
        <v>-2.277966</v>
      </c>
      <c r="R5" s="3">
        <f t="shared" si="5"/>
        <v>-0.2968</v>
      </c>
      <c r="S5" s="3">
        <f t="shared" si="6"/>
        <v>-1.34784</v>
      </c>
      <c r="T5" s="3">
        <f t="shared" si="7"/>
        <v>6.096236778</v>
      </c>
      <c r="U5" s="3">
        <f t="shared" si="8"/>
        <v>2.098660778</v>
      </c>
    </row>
    <row r="6">
      <c r="A6" s="1">
        <v>25.0</v>
      </c>
      <c r="B6" s="1">
        <f>'H2CH4 overview'!D$21</f>
        <v>769.72</v>
      </c>
      <c r="C6" s="1">
        <v>20.0</v>
      </c>
      <c r="D6" s="1">
        <v>0.0231</v>
      </c>
      <c r="E6" s="7">
        <f t="shared" si="1"/>
        <v>0.9916364458</v>
      </c>
      <c r="F6" s="1">
        <f>'H2CH4 overview'!H$7</f>
        <v>0.255</v>
      </c>
      <c r="G6" s="1">
        <f>'H2CH4 overview'!I$7</f>
        <v>7.82</v>
      </c>
      <c r="H6" s="1">
        <f>'H2CH4 overview'!J$7</f>
        <v>0.8</v>
      </c>
      <c r="I6" s="1">
        <f>'H2CH4 overview'!K$7</f>
        <v>1.8</v>
      </c>
      <c r="J6" s="3">
        <f t="shared" si="2"/>
        <v>0.2098602723</v>
      </c>
      <c r="K6" s="1">
        <v>0.0294</v>
      </c>
      <c r="L6" s="1">
        <v>0.02913</v>
      </c>
      <c r="M6" s="1">
        <v>0.0371</v>
      </c>
      <c r="N6" s="1">
        <v>0.07488</v>
      </c>
      <c r="O6" s="3">
        <v>40.2</v>
      </c>
      <c r="P6" s="3">
        <f t="shared" si="3"/>
        <v>-0.037485</v>
      </c>
      <c r="Q6" s="3">
        <f t="shared" si="4"/>
        <v>-1.138983</v>
      </c>
      <c r="R6" s="3">
        <f t="shared" si="5"/>
        <v>-0.1484</v>
      </c>
      <c r="S6" s="3">
        <f t="shared" si="6"/>
        <v>-0.67392</v>
      </c>
      <c r="T6" s="3">
        <f t="shared" si="7"/>
        <v>8.436382946</v>
      </c>
      <c r="U6" s="3">
        <f t="shared" si="8"/>
        <v>6.437594946</v>
      </c>
    </row>
    <row r="7">
      <c r="A7" s="1">
        <v>25.0</v>
      </c>
      <c r="B7" s="1">
        <f>'H2CH4 overview'!D$21</f>
        <v>769.72</v>
      </c>
      <c r="C7" s="1">
        <v>25.0</v>
      </c>
      <c r="D7" s="1">
        <v>0.0313</v>
      </c>
      <c r="E7" s="7">
        <f t="shared" si="1"/>
        <v>0.985023281</v>
      </c>
      <c r="F7" s="1">
        <f>'H2CH4 overview'!H$7</f>
        <v>0.255</v>
      </c>
      <c r="G7" s="1">
        <f>'H2CH4 overview'!I$7</f>
        <v>7.82</v>
      </c>
      <c r="H7" s="1">
        <f>'H2CH4 overview'!J$7</f>
        <v>0.8</v>
      </c>
      <c r="I7" s="1">
        <f>'H2CH4 overview'!K$7</f>
        <v>1.8</v>
      </c>
      <c r="J7" s="3">
        <f t="shared" si="2"/>
        <v>0.2867631878</v>
      </c>
      <c r="K7" s="1">
        <v>0.0294</v>
      </c>
      <c r="L7" s="1">
        <v>0.02913</v>
      </c>
      <c r="M7" s="1">
        <v>0.0371</v>
      </c>
      <c r="N7" s="1">
        <v>0.07488</v>
      </c>
      <c r="O7" s="3">
        <v>40.2</v>
      </c>
      <c r="P7" s="3">
        <f t="shared" si="3"/>
        <v>0</v>
      </c>
      <c r="Q7" s="3">
        <f t="shared" si="4"/>
        <v>0</v>
      </c>
      <c r="R7" s="3">
        <f t="shared" si="5"/>
        <v>0</v>
      </c>
      <c r="S7" s="3">
        <f t="shared" si="6"/>
        <v>0</v>
      </c>
      <c r="T7" s="3">
        <f t="shared" si="7"/>
        <v>11.52788015</v>
      </c>
      <c r="U7" s="3">
        <f t="shared" si="8"/>
        <v>11.52788015</v>
      </c>
    </row>
    <row r="8">
      <c r="A8" s="1">
        <v>25.0</v>
      </c>
      <c r="B8" s="1">
        <f>'H2CH4 overview'!D$21</f>
        <v>769.72</v>
      </c>
      <c r="C8" s="1">
        <v>30.0</v>
      </c>
      <c r="D8" s="1">
        <v>0.0419</v>
      </c>
      <c r="E8" s="7">
        <f t="shared" si="1"/>
        <v>0.9771327101</v>
      </c>
      <c r="F8" s="1">
        <f>'H2CH4 overview'!H$7</f>
        <v>0.255</v>
      </c>
      <c r="G8" s="1">
        <f>'H2CH4 overview'!I$7</f>
        <v>7.82</v>
      </c>
      <c r="H8" s="1">
        <f>'H2CH4 overview'!J$7</f>
        <v>0.8</v>
      </c>
      <c r="I8" s="1">
        <f>'H2CH4 overview'!K$7</f>
        <v>1.8</v>
      </c>
      <c r="J8" s="3">
        <f t="shared" si="2"/>
        <v>0.3881249348</v>
      </c>
      <c r="K8" s="1">
        <v>0.0294</v>
      </c>
      <c r="L8" s="1">
        <v>0.02913</v>
      </c>
      <c r="M8" s="1">
        <v>0.0371</v>
      </c>
      <c r="N8" s="1">
        <v>0.07488</v>
      </c>
      <c r="O8" s="3">
        <v>40.2</v>
      </c>
      <c r="P8" s="3">
        <f t="shared" si="3"/>
        <v>0.037485</v>
      </c>
      <c r="Q8" s="3">
        <f t="shared" si="4"/>
        <v>1.138983</v>
      </c>
      <c r="R8" s="3">
        <f t="shared" si="5"/>
        <v>0.1484</v>
      </c>
      <c r="S8" s="3">
        <f t="shared" si="6"/>
        <v>0.67392</v>
      </c>
      <c r="T8" s="3">
        <f t="shared" si="7"/>
        <v>15.60262238</v>
      </c>
      <c r="U8" s="3">
        <f t="shared" si="8"/>
        <v>17.60141038</v>
      </c>
    </row>
    <row r="9">
      <c r="A9" s="1">
        <v>25.0</v>
      </c>
      <c r="B9" s="1">
        <f>'H2CH4 overview'!D$21</f>
        <v>769.72</v>
      </c>
      <c r="C9" s="1">
        <v>35.0</v>
      </c>
      <c r="D9" s="1">
        <v>0.0555</v>
      </c>
      <c r="E9" s="7">
        <f t="shared" si="1"/>
        <v>0.9675698686</v>
      </c>
      <c r="F9" s="1">
        <f>'H2CH4 overview'!H$7</f>
        <v>0.255</v>
      </c>
      <c r="G9" s="1">
        <f>'H2CH4 overview'!I$7</f>
        <v>7.82</v>
      </c>
      <c r="H9" s="1">
        <f>'H2CH4 overview'!J$7</f>
        <v>0.8</v>
      </c>
      <c r="I9" s="1">
        <f>'H2CH4 overview'!K$7</f>
        <v>1.8</v>
      </c>
      <c r="J9" s="3">
        <f t="shared" si="2"/>
        <v>0.5215060879</v>
      </c>
      <c r="K9" s="1">
        <v>0.0294</v>
      </c>
      <c r="L9" s="1">
        <v>0.02913</v>
      </c>
      <c r="M9" s="1">
        <v>0.0371</v>
      </c>
      <c r="N9" s="1">
        <v>0.07488</v>
      </c>
      <c r="O9" s="3">
        <v>40.2</v>
      </c>
      <c r="P9" s="3">
        <f t="shared" si="3"/>
        <v>0.07497</v>
      </c>
      <c r="Q9" s="3">
        <f t="shared" si="4"/>
        <v>2.277966</v>
      </c>
      <c r="R9" s="3">
        <f t="shared" si="5"/>
        <v>0.2968</v>
      </c>
      <c r="S9" s="3">
        <f t="shared" si="6"/>
        <v>1.34784</v>
      </c>
      <c r="T9" s="3">
        <f t="shared" si="7"/>
        <v>20.96454473</v>
      </c>
      <c r="U9" s="3">
        <f t="shared" si="8"/>
        <v>24.96212073</v>
      </c>
    </row>
    <row r="10">
      <c r="A10" s="1">
        <v>25.0</v>
      </c>
      <c r="B10" s="1">
        <f>'H2CH4 overview'!D$21</f>
        <v>769.72</v>
      </c>
      <c r="C10" s="1">
        <v>40.0</v>
      </c>
      <c r="D10" s="1">
        <v>0.0728</v>
      </c>
      <c r="E10" s="7">
        <f t="shared" si="1"/>
        <v>0.9558165354</v>
      </c>
      <c r="F10" s="1">
        <f>'H2CH4 overview'!H$7</f>
        <v>0.255</v>
      </c>
      <c r="G10" s="1">
        <f>'H2CH4 overview'!I$7</f>
        <v>7.82</v>
      </c>
      <c r="H10" s="1">
        <f>'H2CH4 overview'!J$7</f>
        <v>0.8</v>
      </c>
      <c r="I10" s="1">
        <f>'H2CH4 overview'!K$7</f>
        <v>1.8</v>
      </c>
      <c r="J10" s="3">
        <f t="shared" si="2"/>
        <v>0.6968291631</v>
      </c>
      <c r="K10" s="1">
        <v>0.0294</v>
      </c>
      <c r="L10" s="1">
        <v>0.02913</v>
      </c>
      <c r="M10" s="1">
        <v>0.0371</v>
      </c>
      <c r="N10" s="1">
        <v>0.07488</v>
      </c>
      <c r="O10" s="3">
        <v>40.2</v>
      </c>
      <c r="P10" s="3">
        <f t="shared" si="3"/>
        <v>0.112455</v>
      </c>
      <c r="Q10" s="3">
        <f t="shared" si="4"/>
        <v>3.416949</v>
      </c>
      <c r="R10" s="3">
        <f t="shared" si="5"/>
        <v>0.4452</v>
      </c>
      <c r="S10" s="3">
        <f t="shared" si="6"/>
        <v>2.02176</v>
      </c>
      <c r="T10" s="3">
        <f t="shared" si="7"/>
        <v>28.01253236</v>
      </c>
      <c r="U10" s="3">
        <f t="shared" si="8"/>
        <v>34.00889636</v>
      </c>
    </row>
    <row r="11">
      <c r="A11" s="1">
        <v>25.0</v>
      </c>
      <c r="B11" s="1">
        <f>'H2CH4 overview'!D$21</f>
        <v>769.72</v>
      </c>
      <c r="C11" s="1">
        <v>45.0</v>
      </c>
      <c r="D11" s="1">
        <v>0.0946</v>
      </c>
      <c r="E11" s="7">
        <f t="shared" si="1"/>
        <v>0.9411831516</v>
      </c>
      <c r="F11" s="1">
        <f>'H2CH4 overview'!H$7</f>
        <v>0.255</v>
      </c>
      <c r="G11" s="1">
        <f>'H2CH4 overview'!I$7</f>
        <v>7.82</v>
      </c>
      <c r="H11" s="1">
        <f>'H2CH4 overview'!J$7</f>
        <v>0.8</v>
      </c>
      <c r="I11" s="1">
        <f>'H2CH4 overview'!K$7</f>
        <v>1.8</v>
      </c>
      <c r="J11" s="3">
        <f t="shared" si="2"/>
        <v>0.9272973271</v>
      </c>
      <c r="K11" s="1">
        <v>0.0294</v>
      </c>
      <c r="L11" s="1">
        <v>0.02913</v>
      </c>
      <c r="M11" s="1">
        <v>0.0371</v>
      </c>
      <c r="N11" s="1">
        <v>0.07488</v>
      </c>
      <c r="O11" s="3">
        <v>40.2</v>
      </c>
      <c r="P11" s="3">
        <f t="shared" si="3"/>
        <v>0.14994</v>
      </c>
      <c r="Q11" s="3">
        <f t="shared" si="4"/>
        <v>4.555932</v>
      </c>
      <c r="R11" s="3">
        <f t="shared" si="5"/>
        <v>0.5936</v>
      </c>
      <c r="S11" s="3">
        <f t="shared" si="6"/>
        <v>2.69568</v>
      </c>
      <c r="T11" s="3">
        <f t="shared" si="7"/>
        <v>37.27735255</v>
      </c>
      <c r="U11" s="3">
        <f t="shared" si="8"/>
        <v>45.27250455</v>
      </c>
    </row>
    <row r="12">
      <c r="A12" s="1">
        <v>25.0</v>
      </c>
      <c r="B12" s="1">
        <f>'H2CH4 overview'!D$21</f>
        <v>769.72</v>
      </c>
      <c r="C12" s="1">
        <v>50.0</v>
      </c>
      <c r="D12" s="1">
        <v>0.1218</v>
      </c>
      <c r="E12" s="7">
        <f t="shared" si="1"/>
        <v>0.9227302697</v>
      </c>
      <c r="F12" s="1">
        <f>'H2CH4 overview'!H$7</f>
        <v>0.255</v>
      </c>
      <c r="G12" s="1">
        <f>'H2CH4 overview'!I$7</f>
        <v>7.82</v>
      </c>
      <c r="H12" s="1">
        <f>'H2CH4 overview'!J$7</f>
        <v>0.8</v>
      </c>
      <c r="I12" s="1">
        <f>'H2CH4 overview'!K$7</f>
        <v>1.8</v>
      </c>
      <c r="J12" s="3">
        <f t="shared" si="2"/>
        <v>1.230898429</v>
      </c>
      <c r="K12" s="1">
        <v>0.0294</v>
      </c>
      <c r="L12" s="1">
        <v>0.02913</v>
      </c>
      <c r="M12" s="1">
        <v>0.0371</v>
      </c>
      <c r="N12" s="1">
        <v>0.07488</v>
      </c>
      <c r="O12" s="3">
        <v>40.2</v>
      </c>
      <c r="P12" s="3">
        <f t="shared" si="3"/>
        <v>0.187425</v>
      </c>
      <c r="Q12" s="3">
        <f t="shared" si="4"/>
        <v>5.694915</v>
      </c>
      <c r="R12" s="3">
        <f t="shared" si="5"/>
        <v>0.742</v>
      </c>
      <c r="S12" s="3">
        <f t="shared" si="6"/>
        <v>3.3696</v>
      </c>
      <c r="T12" s="3">
        <f t="shared" si="7"/>
        <v>49.48211683</v>
      </c>
      <c r="U12" s="3">
        <f t="shared" si="8"/>
        <v>59.47605683</v>
      </c>
    </row>
    <row r="13">
      <c r="A13" s="1">
        <v>25.0</v>
      </c>
      <c r="B13" s="1">
        <f>'H2CH4 overview'!D$21</f>
        <v>769.72</v>
      </c>
      <c r="C13" s="1">
        <v>51.0</v>
      </c>
      <c r="D13" s="1">
        <v>0.128084</v>
      </c>
      <c r="E13" s="7">
        <f t="shared" si="1"/>
        <v>0.9184070094</v>
      </c>
      <c r="F13" s="1">
        <f>'H2CH4 overview'!H$7</f>
        <v>0.255</v>
      </c>
      <c r="G13" s="1">
        <f>'H2CH4 overview'!I$7</f>
        <v>7.82</v>
      </c>
      <c r="H13" s="1">
        <f>'H2CH4 overview'!J$7</f>
        <v>0.8</v>
      </c>
      <c r="I13" s="1">
        <f>'H2CH4 overview'!K$7</f>
        <v>1.8</v>
      </c>
      <c r="J13" s="3">
        <f t="shared" si="2"/>
        <v>1.303732814</v>
      </c>
      <c r="K13" s="1">
        <v>0.0294</v>
      </c>
      <c r="L13" s="1">
        <v>0.02913</v>
      </c>
      <c r="M13" s="1">
        <v>0.0371</v>
      </c>
      <c r="N13" s="1">
        <v>0.07488</v>
      </c>
      <c r="O13" s="3">
        <v>40.2</v>
      </c>
      <c r="P13" s="3">
        <f t="shared" si="3"/>
        <v>0.194922</v>
      </c>
      <c r="Q13" s="3">
        <f t="shared" si="4"/>
        <v>5.9227116</v>
      </c>
      <c r="R13" s="3">
        <f t="shared" si="5"/>
        <v>0.77168</v>
      </c>
      <c r="S13" s="3">
        <f t="shared" si="6"/>
        <v>3.504384</v>
      </c>
      <c r="T13" s="3">
        <f t="shared" si="7"/>
        <v>52.41005911</v>
      </c>
      <c r="U13" s="3">
        <f t="shared" si="8"/>
        <v>62.80375671</v>
      </c>
    </row>
    <row r="14">
      <c r="A14" s="1">
        <v>25.0</v>
      </c>
      <c r="B14" s="1">
        <f>'H2CH4 overview'!D$21</f>
        <v>769.72</v>
      </c>
      <c r="C14" s="1">
        <v>52.0</v>
      </c>
      <c r="D14" s="1">
        <v>0.134529</v>
      </c>
      <c r="E14" s="7">
        <f t="shared" si="1"/>
        <v>0.913928911</v>
      </c>
      <c r="F14" s="1">
        <f>'H2CH4 overview'!H$7</f>
        <v>0.255</v>
      </c>
      <c r="G14" s="1">
        <f>'H2CH4 overview'!I$7</f>
        <v>7.82</v>
      </c>
      <c r="H14" s="1">
        <f>'H2CH4 overview'!J$7</f>
        <v>0.8</v>
      </c>
      <c r="I14" s="1">
        <f>'H2CH4 overview'!K$7</f>
        <v>1.8</v>
      </c>
      <c r="J14" s="3">
        <f t="shared" si="2"/>
        <v>1.379531925</v>
      </c>
      <c r="K14" s="1">
        <v>0.0294</v>
      </c>
      <c r="L14" s="1">
        <v>0.02913</v>
      </c>
      <c r="M14" s="1">
        <v>0.0371</v>
      </c>
      <c r="N14" s="1">
        <v>0.07488</v>
      </c>
      <c r="O14" s="3">
        <v>40.2</v>
      </c>
      <c r="P14" s="3">
        <f t="shared" si="3"/>
        <v>0.202419</v>
      </c>
      <c r="Q14" s="3">
        <f t="shared" si="4"/>
        <v>6.1505082</v>
      </c>
      <c r="R14" s="3">
        <f t="shared" si="5"/>
        <v>0.80136</v>
      </c>
      <c r="S14" s="3">
        <f t="shared" si="6"/>
        <v>3.639168</v>
      </c>
      <c r="T14" s="3">
        <f t="shared" si="7"/>
        <v>55.4571834</v>
      </c>
      <c r="U14" s="3">
        <f t="shared" si="8"/>
        <v>66.2506386</v>
      </c>
    </row>
    <row r="15">
      <c r="A15" s="1">
        <v>25.0</v>
      </c>
      <c r="B15" s="1">
        <f>'H2CH4 overview'!D$21</f>
        <v>769.72</v>
      </c>
      <c r="C15" s="1">
        <v>53.0</v>
      </c>
      <c r="D15" s="1">
        <v>0.141251</v>
      </c>
      <c r="E15" s="7">
        <f t="shared" si="1"/>
        <v>0.9092173623</v>
      </c>
      <c r="F15" s="1">
        <f>'H2CH4 overview'!H$7</f>
        <v>0.255</v>
      </c>
      <c r="G15" s="1">
        <f>'H2CH4 overview'!I$7</f>
        <v>7.82</v>
      </c>
      <c r="H15" s="1">
        <f>'H2CH4 overview'!J$7</f>
        <v>0.8</v>
      </c>
      <c r="I15" s="1">
        <f>'H2CH4 overview'!K$7</f>
        <v>1.8</v>
      </c>
      <c r="J15" s="3">
        <f t="shared" si="2"/>
        <v>1.459800972</v>
      </c>
      <c r="K15" s="1">
        <v>0.0294</v>
      </c>
      <c r="L15" s="1">
        <v>0.02913</v>
      </c>
      <c r="M15" s="1">
        <v>0.0371</v>
      </c>
      <c r="N15" s="1">
        <v>0.07488</v>
      </c>
      <c r="O15" s="3">
        <v>40.2</v>
      </c>
      <c r="P15" s="3">
        <f t="shared" si="3"/>
        <v>0.209916</v>
      </c>
      <c r="Q15" s="3">
        <f t="shared" si="4"/>
        <v>6.3783048</v>
      </c>
      <c r="R15" s="3">
        <f t="shared" si="5"/>
        <v>0.83104</v>
      </c>
      <c r="S15" s="3">
        <f t="shared" si="6"/>
        <v>3.773952</v>
      </c>
      <c r="T15" s="3">
        <f t="shared" si="7"/>
        <v>58.68399908</v>
      </c>
      <c r="U15" s="3">
        <f t="shared" si="8"/>
        <v>69.87721188</v>
      </c>
    </row>
    <row r="16">
      <c r="A16" s="1">
        <v>25.0</v>
      </c>
      <c r="B16" s="1">
        <f>'H2CH4 overview'!D$21</f>
        <v>769.72</v>
      </c>
      <c r="C16" s="1">
        <v>54.0</v>
      </c>
      <c r="D16" s="1">
        <v>0.148258</v>
      </c>
      <c r="E16" s="7">
        <f t="shared" si="1"/>
        <v>0.9042576347</v>
      </c>
      <c r="F16" s="1">
        <f>'H2CH4 overview'!H$7</f>
        <v>0.255</v>
      </c>
      <c r="G16" s="1">
        <f>'H2CH4 overview'!I$7</f>
        <v>7.82</v>
      </c>
      <c r="H16" s="1">
        <f>'H2CH4 overview'!J$7</f>
        <v>0.8</v>
      </c>
      <c r="I16" s="1">
        <f>'H2CH4 overview'!K$7</f>
        <v>1.8</v>
      </c>
      <c r="J16" s="3">
        <f t="shared" si="2"/>
        <v>1.544821965</v>
      </c>
      <c r="K16" s="1">
        <v>0.0294</v>
      </c>
      <c r="L16" s="1">
        <v>0.02913</v>
      </c>
      <c r="M16" s="1">
        <v>0.0371</v>
      </c>
      <c r="N16" s="1">
        <v>0.07488</v>
      </c>
      <c r="O16" s="3">
        <v>40.2</v>
      </c>
      <c r="P16" s="3">
        <f t="shared" si="3"/>
        <v>0.217413</v>
      </c>
      <c r="Q16" s="3">
        <f t="shared" si="4"/>
        <v>6.6061014</v>
      </c>
      <c r="R16" s="3">
        <f t="shared" si="5"/>
        <v>0.86072</v>
      </c>
      <c r="S16" s="3">
        <f t="shared" si="6"/>
        <v>3.908736</v>
      </c>
      <c r="T16" s="3">
        <f t="shared" si="7"/>
        <v>62.10184299</v>
      </c>
      <c r="U16" s="3">
        <f t="shared" si="8"/>
        <v>73.69481339</v>
      </c>
    </row>
    <row r="17">
      <c r="A17" s="1">
        <v>25.0</v>
      </c>
      <c r="B17" s="1">
        <f>'H2CH4 overview'!D$21</f>
        <v>769.72</v>
      </c>
      <c r="C17" s="1">
        <v>55.0</v>
      </c>
      <c r="D17" s="1">
        <v>0.15556</v>
      </c>
      <c r="E17" s="7">
        <f t="shared" si="1"/>
        <v>0.8990325544</v>
      </c>
      <c r="F17" s="1">
        <f>'H2CH4 overview'!H$7</f>
        <v>0.255</v>
      </c>
      <c r="G17" s="1">
        <f>'H2CH4 overview'!I$7</f>
        <v>7.82</v>
      </c>
      <c r="H17" s="1">
        <f>'H2CH4 overview'!J$7</f>
        <v>0.8</v>
      </c>
      <c r="I17" s="1">
        <f>'H2CH4 overview'!K$7</f>
        <v>1.8</v>
      </c>
      <c r="J17" s="3">
        <f t="shared" si="2"/>
        <v>1.634923736</v>
      </c>
      <c r="K17" s="1">
        <v>0.0294</v>
      </c>
      <c r="L17" s="1">
        <v>0.02913</v>
      </c>
      <c r="M17" s="1">
        <v>0.0371</v>
      </c>
      <c r="N17" s="1">
        <v>0.07488</v>
      </c>
      <c r="O17" s="3">
        <v>40.2</v>
      </c>
      <c r="P17" s="3">
        <f t="shared" si="3"/>
        <v>0.22491</v>
      </c>
      <c r="Q17" s="3">
        <f t="shared" si="4"/>
        <v>6.833898</v>
      </c>
      <c r="R17" s="3">
        <f t="shared" si="5"/>
        <v>0.8904</v>
      </c>
      <c r="S17" s="3">
        <f t="shared" si="6"/>
        <v>4.04352</v>
      </c>
      <c r="T17" s="3">
        <f t="shared" si="7"/>
        <v>65.7239342</v>
      </c>
      <c r="U17" s="3">
        <f t="shared" si="8"/>
        <v>77.7166622</v>
      </c>
    </row>
    <row r="18">
      <c r="A18" s="1">
        <v>25.0</v>
      </c>
      <c r="B18" s="1">
        <f>'H2CH4 overview'!D$21</f>
        <v>769.72</v>
      </c>
      <c r="C18" s="1">
        <v>55.58367293282503</v>
      </c>
      <c r="D18" s="1">
        <v>0.16</v>
      </c>
      <c r="E18" s="7">
        <f t="shared" si="1"/>
        <v>0.8958280952</v>
      </c>
      <c r="F18" s="1">
        <f>'H2CH4 overview'!H$7</f>
        <v>0.255</v>
      </c>
      <c r="G18" s="1">
        <f>'H2CH4 overview'!I$7</f>
        <v>7.82</v>
      </c>
      <c r="H18" s="1">
        <f>'H2CH4 overview'!J$7</f>
        <v>0.8</v>
      </c>
      <c r="I18" s="1">
        <f>'H2CH4 overview'!K$7</f>
        <v>1.8</v>
      </c>
      <c r="J18" s="3">
        <f t="shared" si="2"/>
        <v>1.69047619</v>
      </c>
      <c r="K18" s="1">
        <v>0.0294</v>
      </c>
      <c r="L18" s="1">
        <v>0.02913</v>
      </c>
      <c r="M18" s="1">
        <v>0.0371</v>
      </c>
      <c r="N18" s="1">
        <v>0.07488</v>
      </c>
      <c r="O18" s="3">
        <v>40.2</v>
      </c>
      <c r="P18" s="3">
        <f t="shared" si="3"/>
        <v>0.229285796</v>
      </c>
      <c r="Q18" s="3">
        <f t="shared" si="4"/>
        <v>6.96685671</v>
      </c>
      <c r="R18" s="3">
        <f t="shared" si="5"/>
        <v>0.9077234126</v>
      </c>
      <c r="S18" s="3">
        <f t="shared" si="6"/>
        <v>4.122189773</v>
      </c>
      <c r="T18" s="3">
        <f t="shared" si="7"/>
        <v>67.95714286</v>
      </c>
      <c r="U18" s="3">
        <f t="shared" si="8"/>
        <v>80.18319855</v>
      </c>
    </row>
    <row r="19">
      <c r="A19" s="1">
        <v>25.0</v>
      </c>
      <c r="B19" s="1">
        <f>'H2CH4 overview'!D$21</f>
        <v>769.72</v>
      </c>
      <c r="C19" s="1">
        <v>56.0</v>
      </c>
      <c r="D19" s="1">
        <v>0.163167</v>
      </c>
      <c r="E19" s="7">
        <f t="shared" si="1"/>
        <v>0.8935235799</v>
      </c>
      <c r="F19" s="1">
        <f>'H2CH4 overview'!H$7</f>
        <v>0.255</v>
      </c>
      <c r="G19" s="1">
        <f>'H2CH4 overview'!I$7</f>
        <v>7.82</v>
      </c>
      <c r="H19" s="1">
        <f>'H2CH4 overview'!J$7</f>
        <v>0.8</v>
      </c>
      <c r="I19" s="1">
        <f>'H2CH4 overview'!K$7</f>
        <v>1.8</v>
      </c>
      <c r="J19" s="3">
        <f t="shared" si="2"/>
        <v>1.730461305</v>
      </c>
      <c r="K19" s="1">
        <v>0.0294</v>
      </c>
      <c r="L19" s="1">
        <v>0.02913</v>
      </c>
      <c r="M19" s="1">
        <v>0.0371</v>
      </c>
      <c r="N19" s="1">
        <v>0.07488</v>
      </c>
      <c r="O19" s="3">
        <v>40.2</v>
      </c>
      <c r="P19" s="3">
        <f t="shared" si="3"/>
        <v>0.232407</v>
      </c>
      <c r="Q19" s="3">
        <f t="shared" si="4"/>
        <v>7.0616946</v>
      </c>
      <c r="R19" s="3">
        <f t="shared" si="5"/>
        <v>0.92008</v>
      </c>
      <c r="S19" s="3">
        <f t="shared" si="6"/>
        <v>4.178304</v>
      </c>
      <c r="T19" s="3">
        <f t="shared" si="7"/>
        <v>69.56454445</v>
      </c>
      <c r="U19" s="3">
        <f t="shared" si="8"/>
        <v>81.95703005</v>
      </c>
    </row>
    <row r="20">
      <c r="A20" s="1">
        <v>25.0</v>
      </c>
      <c r="B20" s="1">
        <f>'H2CH4 overview'!D$21</f>
        <v>769.72</v>
      </c>
      <c r="C20" s="1">
        <v>57.0</v>
      </c>
      <c r="D20" s="1">
        <v>0.171089</v>
      </c>
      <c r="E20" s="7">
        <f t="shared" si="1"/>
        <v>0.889372443</v>
      </c>
      <c r="F20" s="1">
        <f>'H2CH4 overview'!H$7</f>
        <v>0.255</v>
      </c>
      <c r="G20" s="1">
        <f>'H2CH4 overview'!I$7</f>
        <v>7.82</v>
      </c>
      <c r="H20" s="1">
        <f>'H2CH4 overview'!J$7</f>
        <v>0.8</v>
      </c>
      <c r="I20" s="1">
        <f>'H2CH4 overview'!K$7</f>
        <v>1.8</v>
      </c>
      <c r="J20" s="3">
        <f t="shared" si="2"/>
        <v>1.8</v>
      </c>
      <c r="K20" s="1">
        <v>0.0294</v>
      </c>
      <c r="L20" s="1">
        <v>0.02913</v>
      </c>
      <c r="M20" s="1">
        <v>0.0371</v>
      </c>
      <c r="N20" s="1">
        <v>0.07488</v>
      </c>
      <c r="O20" s="3">
        <v>40.2</v>
      </c>
      <c r="P20" s="3">
        <f t="shared" si="3"/>
        <v>0.239904</v>
      </c>
      <c r="Q20" s="3">
        <f t="shared" si="4"/>
        <v>7.2894912</v>
      </c>
      <c r="R20" s="3">
        <f t="shared" si="5"/>
        <v>0.94976</v>
      </c>
      <c r="S20" s="3">
        <f t="shared" si="6"/>
        <v>4.313088</v>
      </c>
      <c r="T20" s="3">
        <f t="shared" si="7"/>
        <v>72.36</v>
      </c>
      <c r="U20" s="3">
        <f t="shared" si="8"/>
        <v>85.1522432</v>
      </c>
    </row>
    <row r="21">
      <c r="A21" s="1">
        <v>25.0</v>
      </c>
      <c r="B21" s="1">
        <f>'H2CH4 overview'!D$21</f>
        <v>769.72</v>
      </c>
      <c r="C21" s="1">
        <v>58.0</v>
      </c>
      <c r="D21" s="1">
        <v>0.179338</v>
      </c>
      <c r="E21" s="7">
        <f t="shared" si="1"/>
        <v>0.8888530884</v>
      </c>
      <c r="F21" s="1">
        <f>'H2CH4 overview'!H$7</f>
        <v>0.255</v>
      </c>
      <c r="G21" s="1">
        <f>'H2CH4 overview'!I$7</f>
        <v>7.82</v>
      </c>
      <c r="H21" s="1">
        <f>'H2CH4 overview'!J$7</f>
        <v>0.8</v>
      </c>
      <c r="I21" s="1">
        <f>'H2CH4 overview'!K$7</f>
        <v>1.8</v>
      </c>
      <c r="J21" s="3">
        <f t="shared" si="2"/>
        <v>1.8</v>
      </c>
      <c r="K21" s="1">
        <v>0.0294</v>
      </c>
      <c r="L21" s="1">
        <v>0.02913</v>
      </c>
      <c r="M21" s="1">
        <v>0.0371</v>
      </c>
      <c r="N21" s="1">
        <v>0.07488</v>
      </c>
      <c r="O21" s="3">
        <v>40.2</v>
      </c>
      <c r="P21" s="3">
        <f t="shared" si="3"/>
        <v>0.247401</v>
      </c>
      <c r="Q21" s="3">
        <f t="shared" si="4"/>
        <v>7.5172878</v>
      </c>
      <c r="R21" s="3">
        <f t="shared" si="5"/>
        <v>0.97944</v>
      </c>
      <c r="S21" s="3">
        <f t="shared" si="6"/>
        <v>4.447872</v>
      </c>
      <c r="T21" s="3">
        <f t="shared" si="7"/>
        <v>72.36</v>
      </c>
      <c r="U21" s="3">
        <f t="shared" si="8"/>
        <v>85.5520008</v>
      </c>
    </row>
    <row r="22">
      <c r="A22" s="1">
        <v>25.0</v>
      </c>
      <c r="B22" s="1">
        <f>'H2CH4 overview'!D$21</f>
        <v>769.72</v>
      </c>
      <c r="C22" s="1">
        <v>59.0</v>
      </c>
      <c r="D22" s="1">
        <v>0.187923</v>
      </c>
      <c r="E22" s="7">
        <f t="shared" si="1"/>
        <v>0.8883337338</v>
      </c>
      <c r="F22" s="1">
        <f>'H2CH4 overview'!H$7</f>
        <v>0.255</v>
      </c>
      <c r="G22" s="1">
        <f>'H2CH4 overview'!I$7</f>
        <v>7.82</v>
      </c>
      <c r="H22" s="1">
        <f>'H2CH4 overview'!J$7</f>
        <v>0.8</v>
      </c>
      <c r="I22" s="1">
        <f>'H2CH4 overview'!K$7</f>
        <v>1.8</v>
      </c>
      <c r="J22" s="3">
        <f t="shared" si="2"/>
        <v>1.8</v>
      </c>
      <c r="K22" s="1">
        <v>0.0294</v>
      </c>
      <c r="L22" s="1">
        <v>0.02913</v>
      </c>
      <c r="M22" s="1">
        <v>0.0371</v>
      </c>
      <c r="N22" s="1">
        <v>0.07488</v>
      </c>
      <c r="O22" s="3">
        <v>40.2</v>
      </c>
      <c r="P22" s="3">
        <f t="shared" si="3"/>
        <v>0.254898</v>
      </c>
      <c r="Q22" s="3">
        <f t="shared" si="4"/>
        <v>7.7450844</v>
      </c>
      <c r="R22" s="3">
        <f t="shared" si="5"/>
        <v>1.00912</v>
      </c>
      <c r="S22" s="3">
        <f t="shared" si="6"/>
        <v>4.582656</v>
      </c>
      <c r="T22" s="3">
        <f t="shared" si="7"/>
        <v>72.36</v>
      </c>
      <c r="U22" s="3">
        <f t="shared" si="8"/>
        <v>85.9517584</v>
      </c>
    </row>
    <row r="23">
      <c r="A23" s="1">
        <v>25.0</v>
      </c>
      <c r="B23" s="1">
        <f>'H2CH4 overview'!D$21</f>
        <v>769.72</v>
      </c>
      <c r="C23" s="1">
        <v>60.0</v>
      </c>
      <c r="D23" s="1">
        <v>0.196856</v>
      </c>
      <c r="E23" s="7">
        <f t="shared" si="1"/>
        <v>0.8878143793</v>
      </c>
      <c r="F23" s="1">
        <f>'H2CH4 overview'!H$7</f>
        <v>0.255</v>
      </c>
      <c r="G23" s="1">
        <f>'H2CH4 overview'!I$7</f>
        <v>7.82</v>
      </c>
      <c r="H23" s="1">
        <f>'H2CH4 overview'!J$7</f>
        <v>0.8</v>
      </c>
      <c r="I23" s="1">
        <f>'H2CH4 overview'!K$7</f>
        <v>1.8</v>
      </c>
      <c r="J23" s="3">
        <f t="shared" si="2"/>
        <v>1.8</v>
      </c>
      <c r="K23" s="1">
        <v>0.0294</v>
      </c>
      <c r="L23" s="1">
        <v>0.02913</v>
      </c>
      <c r="M23" s="1">
        <v>0.0371</v>
      </c>
      <c r="N23" s="1">
        <v>0.07488</v>
      </c>
      <c r="O23" s="3">
        <v>40.2</v>
      </c>
      <c r="P23" s="3">
        <f t="shared" si="3"/>
        <v>0.262395</v>
      </c>
      <c r="Q23" s="3">
        <f t="shared" si="4"/>
        <v>7.972881</v>
      </c>
      <c r="R23" s="3">
        <f t="shared" si="5"/>
        <v>1.0388</v>
      </c>
      <c r="S23" s="3">
        <f t="shared" si="6"/>
        <v>4.71744</v>
      </c>
      <c r="T23" s="3">
        <f t="shared" si="7"/>
        <v>72.36</v>
      </c>
      <c r="U23" s="3">
        <f t="shared" si="8"/>
        <v>86.351516</v>
      </c>
    </row>
    <row r="24">
      <c r="A24" s="1">
        <v>25.0</v>
      </c>
      <c r="B24" s="1">
        <f>'H2CH4 overview'!D$21</f>
        <v>769.72</v>
      </c>
      <c r="C24" s="1">
        <v>61.0</v>
      </c>
      <c r="D24" s="1">
        <v>0.206148</v>
      </c>
      <c r="E24" s="7">
        <f t="shared" si="1"/>
        <v>0.8872950247</v>
      </c>
      <c r="F24" s="1">
        <f>'H2CH4 overview'!H$7</f>
        <v>0.255</v>
      </c>
      <c r="G24" s="1">
        <f>'H2CH4 overview'!I$7</f>
        <v>7.82</v>
      </c>
      <c r="H24" s="1">
        <f>'H2CH4 overview'!J$7</f>
        <v>0.8</v>
      </c>
      <c r="I24" s="1">
        <f>'H2CH4 overview'!K$7</f>
        <v>1.8</v>
      </c>
      <c r="J24" s="3">
        <f t="shared" si="2"/>
        <v>1.8</v>
      </c>
      <c r="K24" s="1">
        <v>0.0294</v>
      </c>
      <c r="L24" s="1">
        <v>0.02913</v>
      </c>
      <c r="M24" s="1">
        <v>0.0371</v>
      </c>
      <c r="N24" s="1">
        <v>0.07488</v>
      </c>
      <c r="O24" s="3">
        <v>40.2</v>
      </c>
      <c r="P24" s="3">
        <f t="shared" si="3"/>
        <v>0.269892</v>
      </c>
      <c r="Q24" s="3">
        <f t="shared" si="4"/>
        <v>8.2006776</v>
      </c>
      <c r="R24" s="3">
        <f t="shared" si="5"/>
        <v>1.06848</v>
      </c>
      <c r="S24" s="3">
        <f t="shared" si="6"/>
        <v>4.852224</v>
      </c>
      <c r="T24" s="3">
        <f t="shared" si="7"/>
        <v>72.36</v>
      </c>
      <c r="U24" s="3">
        <f t="shared" si="8"/>
        <v>86.7512736</v>
      </c>
    </row>
    <row r="25">
      <c r="A25" s="1">
        <v>25.0</v>
      </c>
      <c r="B25" s="1">
        <f>'H2CH4 overview'!D$21</f>
        <v>769.72</v>
      </c>
      <c r="C25" s="1">
        <v>62.0</v>
      </c>
      <c r="D25" s="1">
        <v>0.21581</v>
      </c>
      <c r="E25" s="7">
        <f t="shared" si="1"/>
        <v>0.8867756701</v>
      </c>
      <c r="F25" s="1">
        <f>'H2CH4 overview'!H$7</f>
        <v>0.255</v>
      </c>
      <c r="G25" s="1">
        <f>'H2CH4 overview'!I$7</f>
        <v>7.82</v>
      </c>
      <c r="H25" s="1">
        <f>'H2CH4 overview'!J$7</f>
        <v>0.8</v>
      </c>
      <c r="I25" s="1">
        <f>'H2CH4 overview'!K$7</f>
        <v>1.8</v>
      </c>
      <c r="J25" s="3">
        <f t="shared" si="2"/>
        <v>1.8</v>
      </c>
      <c r="K25" s="1">
        <v>0.0294</v>
      </c>
      <c r="L25" s="1">
        <v>0.02913</v>
      </c>
      <c r="M25" s="1">
        <v>0.0371</v>
      </c>
      <c r="N25" s="1">
        <v>0.07488</v>
      </c>
      <c r="O25" s="3">
        <v>40.2</v>
      </c>
      <c r="P25" s="3">
        <f t="shared" si="3"/>
        <v>0.277389</v>
      </c>
      <c r="Q25" s="3">
        <f t="shared" si="4"/>
        <v>8.4284742</v>
      </c>
      <c r="R25" s="3">
        <f t="shared" si="5"/>
        <v>1.09816</v>
      </c>
      <c r="S25" s="3">
        <f t="shared" si="6"/>
        <v>4.987008</v>
      </c>
      <c r="T25" s="3">
        <f t="shared" si="7"/>
        <v>72.36</v>
      </c>
      <c r="U25" s="3">
        <f t="shared" si="8"/>
        <v>87.1510312</v>
      </c>
    </row>
    <row r="26">
      <c r="A26" s="1">
        <v>25.0</v>
      </c>
      <c r="B26" s="1">
        <f>'H2CH4 overview'!D$21</f>
        <v>769.72</v>
      </c>
      <c r="C26" s="1">
        <v>63.0</v>
      </c>
      <c r="D26" s="1">
        <v>0.225855</v>
      </c>
      <c r="E26" s="7">
        <f t="shared" si="1"/>
        <v>0.8862563155</v>
      </c>
      <c r="F26" s="1">
        <f>'H2CH4 overview'!H$7</f>
        <v>0.255</v>
      </c>
      <c r="G26" s="1">
        <f>'H2CH4 overview'!I$7</f>
        <v>7.82</v>
      </c>
      <c r="H26" s="1">
        <f>'H2CH4 overview'!J$7</f>
        <v>0.8</v>
      </c>
      <c r="I26" s="1">
        <f>'H2CH4 overview'!K$7</f>
        <v>1.8</v>
      </c>
      <c r="J26" s="3">
        <f t="shared" si="2"/>
        <v>1.8</v>
      </c>
      <c r="K26" s="1">
        <v>0.0294</v>
      </c>
      <c r="L26" s="1">
        <v>0.02913</v>
      </c>
      <c r="M26" s="1">
        <v>0.0371</v>
      </c>
      <c r="N26" s="1">
        <v>0.07488</v>
      </c>
      <c r="O26" s="3">
        <v>40.2</v>
      </c>
      <c r="P26" s="3">
        <f t="shared" si="3"/>
        <v>0.284886</v>
      </c>
      <c r="Q26" s="3">
        <f t="shared" si="4"/>
        <v>8.6562708</v>
      </c>
      <c r="R26" s="3">
        <f t="shared" si="5"/>
        <v>1.12784</v>
      </c>
      <c r="S26" s="3">
        <f t="shared" si="6"/>
        <v>5.121792</v>
      </c>
      <c r="T26" s="3">
        <f t="shared" si="7"/>
        <v>72.36</v>
      </c>
      <c r="U26" s="3">
        <f t="shared" si="8"/>
        <v>87.5507888</v>
      </c>
    </row>
    <row r="27">
      <c r="A27" s="1">
        <v>25.0</v>
      </c>
      <c r="B27" s="1">
        <f>'H2CH4 overview'!D$21</f>
        <v>769.72</v>
      </c>
      <c r="C27" s="1">
        <v>64.0</v>
      </c>
      <c r="D27" s="1">
        <v>0.236295</v>
      </c>
      <c r="E27" s="7">
        <f t="shared" si="1"/>
        <v>0.885736961</v>
      </c>
      <c r="F27" s="1">
        <f>'H2CH4 overview'!H$7</f>
        <v>0.255</v>
      </c>
      <c r="G27" s="1">
        <f>'H2CH4 overview'!I$7</f>
        <v>7.82</v>
      </c>
      <c r="H27" s="1">
        <f>'H2CH4 overview'!J$7</f>
        <v>0.8</v>
      </c>
      <c r="I27" s="1">
        <f>'H2CH4 overview'!K$7</f>
        <v>1.8</v>
      </c>
      <c r="J27" s="3">
        <f t="shared" si="2"/>
        <v>1.8</v>
      </c>
      <c r="K27" s="1">
        <v>0.0294</v>
      </c>
      <c r="L27" s="1">
        <v>0.02913</v>
      </c>
      <c r="M27" s="1">
        <v>0.0371</v>
      </c>
      <c r="N27" s="1">
        <v>0.07488</v>
      </c>
      <c r="O27" s="3">
        <v>40.2</v>
      </c>
      <c r="P27" s="3">
        <f t="shared" si="3"/>
        <v>0.292383</v>
      </c>
      <c r="Q27" s="3">
        <f t="shared" si="4"/>
        <v>8.8840674</v>
      </c>
      <c r="R27" s="3">
        <f t="shared" si="5"/>
        <v>1.15752</v>
      </c>
      <c r="S27" s="3">
        <f t="shared" si="6"/>
        <v>5.256576</v>
      </c>
      <c r="T27" s="3">
        <f t="shared" si="7"/>
        <v>72.36</v>
      </c>
      <c r="U27" s="3">
        <f t="shared" si="8"/>
        <v>87.9505464</v>
      </c>
    </row>
    <row r="28">
      <c r="A28" s="1">
        <v>25.0</v>
      </c>
      <c r="B28" s="1">
        <f>'H2CH4 overview'!D$21</f>
        <v>769.72</v>
      </c>
      <c r="C28" s="1">
        <v>65.0</v>
      </c>
      <c r="D28" s="1">
        <v>0.247141</v>
      </c>
      <c r="E28" s="7">
        <f t="shared" si="1"/>
        <v>0.8852176064</v>
      </c>
      <c r="F28" s="1">
        <f>'H2CH4 overview'!H$7</f>
        <v>0.255</v>
      </c>
      <c r="G28" s="1">
        <f>'H2CH4 overview'!I$7</f>
        <v>7.82</v>
      </c>
      <c r="H28" s="1">
        <f>'H2CH4 overview'!J$7</f>
        <v>0.8</v>
      </c>
      <c r="I28" s="1">
        <f>'H2CH4 overview'!K$7</f>
        <v>1.8</v>
      </c>
      <c r="J28" s="3">
        <f t="shared" si="2"/>
        <v>1.8</v>
      </c>
      <c r="K28" s="1">
        <v>0.0294</v>
      </c>
      <c r="L28" s="1">
        <v>0.02913</v>
      </c>
      <c r="M28" s="1">
        <v>0.0371</v>
      </c>
      <c r="N28" s="1">
        <v>0.07488</v>
      </c>
      <c r="O28" s="3">
        <v>40.2</v>
      </c>
      <c r="P28" s="3">
        <f t="shared" si="3"/>
        <v>0.29988</v>
      </c>
      <c r="Q28" s="3">
        <f t="shared" si="4"/>
        <v>9.111864</v>
      </c>
      <c r="R28" s="3">
        <f t="shared" si="5"/>
        <v>1.1872</v>
      </c>
      <c r="S28" s="3">
        <f t="shared" si="6"/>
        <v>5.39136</v>
      </c>
      <c r="T28" s="3">
        <f t="shared" si="7"/>
        <v>72.36</v>
      </c>
      <c r="U28" s="3">
        <f t="shared" si="8"/>
        <v>88.350304</v>
      </c>
    </row>
    <row r="29">
      <c r="A29" s="1">
        <v>25.0</v>
      </c>
      <c r="B29" s="1">
        <f>'H2CH4 overview'!D$21</f>
        <v>769.72</v>
      </c>
      <c r="C29" s="1">
        <v>66.0</v>
      </c>
      <c r="D29" s="1">
        <v>0.258407</v>
      </c>
      <c r="E29" s="7">
        <f t="shared" si="1"/>
        <v>0.8846982518</v>
      </c>
      <c r="F29" s="1">
        <f>'H2CH4 overview'!H$7</f>
        <v>0.255</v>
      </c>
      <c r="G29" s="1">
        <f>'H2CH4 overview'!I$7</f>
        <v>7.82</v>
      </c>
      <c r="H29" s="1">
        <f>'H2CH4 overview'!J$7</f>
        <v>0.8</v>
      </c>
      <c r="I29" s="1">
        <f>'H2CH4 overview'!K$7</f>
        <v>1.8</v>
      </c>
      <c r="J29" s="3">
        <f t="shared" si="2"/>
        <v>1.8</v>
      </c>
      <c r="K29" s="1">
        <v>0.0294</v>
      </c>
      <c r="L29" s="1">
        <v>0.02913</v>
      </c>
      <c r="M29" s="1">
        <v>0.0371</v>
      </c>
      <c r="N29" s="1">
        <v>0.07488</v>
      </c>
      <c r="O29" s="3">
        <v>40.2</v>
      </c>
      <c r="P29" s="3">
        <f t="shared" si="3"/>
        <v>0.307377</v>
      </c>
      <c r="Q29" s="3">
        <f t="shared" si="4"/>
        <v>9.3396606</v>
      </c>
      <c r="R29" s="3">
        <f t="shared" si="5"/>
        <v>1.21688</v>
      </c>
      <c r="S29" s="3">
        <f t="shared" si="6"/>
        <v>5.526144</v>
      </c>
      <c r="T29" s="3">
        <f t="shared" si="7"/>
        <v>72.36</v>
      </c>
      <c r="U29" s="3">
        <f t="shared" si="8"/>
        <v>88.7500616</v>
      </c>
    </row>
    <row r="30">
      <c r="A30" s="1">
        <v>25.0</v>
      </c>
      <c r="B30" s="1">
        <f>'H2CH4 overview'!D$21</f>
        <v>769.72</v>
      </c>
      <c r="C30" s="1">
        <v>67.0</v>
      </c>
      <c r="D30" s="1">
        <v>0.270106</v>
      </c>
      <c r="E30" s="7">
        <f t="shared" si="1"/>
        <v>0.8841788973</v>
      </c>
      <c r="F30" s="1">
        <f>'H2CH4 overview'!H$7</f>
        <v>0.255</v>
      </c>
      <c r="G30" s="1">
        <f>'H2CH4 overview'!I$7</f>
        <v>7.82</v>
      </c>
      <c r="H30" s="1">
        <f>'H2CH4 overview'!J$7</f>
        <v>0.8</v>
      </c>
      <c r="I30" s="1">
        <f>'H2CH4 overview'!K$7</f>
        <v>1.8</v>
      </c>
      <c r="J30" s="3">
        <f t="shared" si="2"/>
        <v>1.8</v>
      </c>
      <c r="K30" s="1">
        <v>0.0294</v>
      </c>
      <c r="L30" s="1">
        <v>0.02913</v>
      </c>
      <c r="M30" s="1">
        <v>0.0371</v>
      </c>
      <c r="N30" s="1">
        <v>0.07488</v>
      </c>
      <c r="O30" s="3">
        <v>40.2</v>
      </c>
      <c r="P30" s="3">
        <f t="shared" si="3"/>
        <v>0.314874</v>
      </c>
      <c r="Q30" s="3">
        <f t="shared" si="4"/>
        <v>9.5674572</v>
      </c>
      <c r="R30" s="3">
        <f t="shared" si="5"/>
        <v>1.24656</v>
      </c>
      <c r="S30" s="3">
        <f t="shared" si="6"/>
        <v>5.660928</v>
      </c>
      <c r="T30" s="3">
        <f t="shared" si="7"/>
        <v>72.36</v>
      </c>
      <c r="U30" s="3">
        <f t="shared" si="8"/>
        <v>89.1498192</v>
      </c>
    </row>
    <row r="31">
      <c r="A31" s="1">
        <v>25.0</v>
      </c>
      <c r="B31" s="1">
        <f>'H2CH4 overview'!D$21</f>
        <v>769.72</v>
      </c>
      <c r="C31" s="1">
        <v>68.0</v>
      </c>
      <c r="D31" s="1">
        <v>0.28225</v>
      </c>
      <c r="E31" s="7">
        <f t="shared" si="1"/>
        <v>0.8836595427</v>
      </c>
      <c r="F31" s="1">
        <f>'H2CH4 overview'!H$7</f>
        <v>0.255</v>
      </c>
      <c r="G31" s="1">
        <f>'H2CH4 overview'!I$7</f>
        <v>7.82</v>
      </c>
      <c r="H31" s="1">
        <f>'H2CH4 overview'!J$7</f>
        <v>0.8</v>
      </c>
      <c r="I31" s="1">
        <f>'H2CH4 overview'!K$7</f>
        <v>1.8</v>
      </c>
      <c r="J31" s="3">
        <f t="shared" si="2"/>
        <v>1.8</v>
      </c>
      <c r="K31" s="1">
        <v>0.0294</v>
      </c>
      <c r="L31" s="1">
        <v>0.02913</v>
      </c>
      <c r="M31" s="1">
        <v>0.0371</v>
      </c>
      <c r="N31" s="1">
        <v>0.07488</v>
      </c>
      <c r="O31" s="3">
        <v>40.2</v>
      </c>
      <c r="P31" s="3">
        <f t="shared" si="3"/>
        <v>0.322371</v>
      </c>
      <c r="Q31" s="3">
        <f t="shared" si="4"/>
        <v>9.7952538</v>
      </c>
      <c r="R31" s="3">
        <f t="shared" si="5"/>
        <v>1.27624</v>
      </c>
      <c r="S31" s="3">
        <f t="shared" si="6"/>
        <v>5.795712</v>
      </c>
      <c r="T31" s="3">
        <f t="shared" si="7"/>
        <v>72.36</v>
      </c>
      <c r="U31" s="3">
        <f t="shared" si="8"/>
        <v>89.5495768</v>
      </c>
    </row>
    <row r="32">
      <c r="A32" s="1">
        <v>25.0</v>
      </c>
      <c r="B32" s="1">
        <f>'H2CH4 overview'!D$21</f>
        <v>769.72</v>
      </c>
      <c r="C32" s="1">
        <v>69.0</v>
      </c>
      <c r="D32" s="1">
        <v>0.294853</v>
      </c>
      <c r="E32" s="7">
        <f t="shared" si="1"/>
        <v>0.8831401881</v>
      </c>
      <c r="F32" s="1">
        <f>'H2CH4 overview'!H$7</f>
        <v>0.255</v>
      </c>
      <c r="G32" s="1">
        <f>'H2CH4 overview'!I$7</f>
        <v>7.82</v>
      </c>
      <c r="H32" s="1">
        <f>'H2CH4 overview'!J$7</f>
        <v>0.8</v>
      </c>
      <c r="I32" s="1">
        <f>'H2CH4 overview'!K$7</f>
        <v>1.8</v>
      </c>
      <c r="J32" s="3">
        <f t="shared" si="2"/>
        <v>1.8</v>
      </c>
      <c r="K32" s="1">
        <v>0.0294</v>
      </c>
      <c r="L32" s="1">
        <v>0.02913</v>
      </c>
      <c r="M32" s="1">
        <v>0.0371</v>
      </c>
      <c r="N32" s="1">
        <v>0.07488</v>
      </c>
      <c r="O32" s="3">
        <v>40.2</v>
      </c>
      <c r="P32" s="3">
        <f t="shared" si="3"/>
        <v>0.329868</v>
      </c>
      <c r="Q32" s="3">
        <f t="shared" si="4"/>
        <v>10.0230504</v>
      </c>
      <c r="R32" s="3">
        <f t="shared" si="5"/>
        <v>1.30592</v>
      </c>
      <c r="S32" s="3">
        <f t="shared" si="6"/>
        <v>5.930496</v>
      </c>
      <c r="T32" s="3">
        <f t="shared" si="7"/>
        <v>72.36</v>
      </c>
      <c r="U32" s="3">
        <f t="shared" si="8"/>
        <v>89.9493344</v>
      </c>
    </row>
    <row r="33">
      <c r="A33" s="1">
        <v>25.0</v>
      </c>
      <c r="B33" s="1">
        <f>'H2CH4 overview'!D$21</f>
        <v>769.72</v>
      </c>
      <c r="C33" s="1">
        <v>69.11066075252371</v>
      </c>
      <c r="D33" s="1">
        <v>0.2963</v>
      </c>
      <c r="E33" s="7">
        <f t="shared" si="1"/>
        <v>0.883082716</v>
      </c>
      <c r="F33" s="1">
        <f>'H2CH4 overview'!H$7</f>
        <v>0.255</v>
      </c>
      <c r="G33" s="1">
        <f>'H2CH4 overview'!I$7</f>
        <v>7.82</v>
      </c>
      <c r="H33" s="1">
        <f>'H2CH4 overview'!J$7</f>
        <v>0.8</v>
      </c>
      <c r="I33" s="1">
        <f>'H2CH4 overview'!K$7</f>
        <v>1.8</v>
      </c>
      <c r="J33" s="3">
        <f t="shared" si="2"/>
        <v>1.8</v>
      </c>
      <c r="K33" s="1">
        <v>0.0294</v>
      </c>
      <c r="L33" s="1">
        <v>0.02913</v>
      </c>
      <c r="M33" s="1">
        <v>0.0371</v>
      </c>
      <c r="N33" s="1">
        <v>0.07488</v>
      </c>
      <c r="O33" s="3">
        <v>40.2</v>
      </c>
      <c r="P33" s="3">
        <f t="shared" si="3"/>
        <v>0.3306976237</v>
      </c>
      <c r="Q33" s="3">
        <f t="shared" si="4"/>
        <v>10.04825854</v>
      </c>
      <c r="R33" s="3">
        <f t="shared" si="5"/>
        <v>1.309204411</v>
      </c>
      <c r="S33" s="3">
        <f t="shared" si="6"/>
        <v>5.945411299</v>
      </c>
      <c r="T33" s="3">
        <f t="shared" si="7"/>
        <v>72.36</v>
      </c>
      <c r="U33" s="3">
        <f t="shared" si="8"/>
        <v>89.99357188</v>
      </c>
    </row>
    <row r="34">
      <c r="A34" s="1">
        <v>25.0</v>
      </c>
      <c r="B34" s="1">
        <f>'H2CH4 overview'!D$21</f>
        <v>769.72</v>
      </c>
      <c r="C34" s="1">
        <v>70.0</v>
      </c>
      <c r="D34" s="1">
        <v>0.307929</v>
      </c>
      <c r="E34" s="7">
        <f t="shared" si="1"/>
        <v>0.8826208335</v>
      </c>
      <c r="F34" s="1">
        <f>'H2CH4 overview'!H$7</f>
        <v>0.255</v>
      </c>
      <c r="G34" s="1">
        <f>'H2CH4 overview'!I$7</f>
        <v>7.82</v>
      </c>
      <c r="H34" s="1">
        <f>'H2CH4 overview'!J$7</f>
        <v>0.8</v>
      </c>
      <c r="I34" s="1">
        <f>'H2CH4 overview'!K$7</f>
        <v>1.8</v>
      </c>
      <c r="J34" s="3">
        <f t="shared" si="2"/>
        <v>1.8</v>
      </c>
      <c r="K34" s="1">
        <v>0.0294</v>
      </c>
      <c r="L34" s="1">
        <v>0.02913</v>
      </c>
      <c r="M34" s="1">
        <v>0.0371</v>
      </c>
      <c r="N34" s="1">
        <v>0.07488</v>
      </c>
      <c r="O34" s="3">
        <v>40.2</v>
      </c>
      <c r="P34" s="3">
        <f t="shared" si="3"/>
        <v>0.337365</v>
      </c>
      <c r="Q34" s="3">
        <f t="shared" si="4"/>
        <v>10.250847</v>
      </c>
      <c r="R34" s="3">
        <f t="shared" si="5"/>
        <v>1.3356</v>
      </c>
      <c r="S34" s="3">
        <f t="shared" si="6"/>
        <v>6.06528</v>
      </c>
      <c r="T34" s="3">
        <f t="shared" si="7"/>
        <v>72.36</v>
      </c>
      <c r="U34" s="3">
        <f t="shared" si="8"/>
        <v>90.349092</v>
      </c>
    </row>
    <row r="35">
      <c r="A35" s="1">
        <v>25.0</v>
      </c>
      <c r="B35" s="1">
        <f>'H2CH4 overview'!D$21</f>
        <v>769.72</v>
      </c>
      <c r="C35" s="1">
        <v>71.0</v>
      </c>
      <c r="D35" s="1">
        <v>0.321492</v>
      </c>
      <c r="E35" s="7">
        <f t="shared" si="1"/>
        <v>0.882101479</v>
      </c>
      <c r="F35" s="1">
        <f>'H2CH4 overview'!H$7</f>
        <v>0.255</v>
      </c>
      <c r="G35" s="1">
        <f>'H2CH4 overview'!I$7</f>
        <v>7.82</v>
      </c>
      <c r="H35" s="1">
        <f>'H2CH4 overview'!J$7</f>
        <v>0.8</v>
      </c>
      <c r="I35" s="1">
        <f>'H2CH4 overview'!K$7</f>
        <v>1.8</v>
      </c>
      <c r="J35" s="3">
        <f t="shared" si="2"/>
        <v>1.8</v>
      </c>
      <c r="K35" s="1">
        <v>0.0294</v>
      </c>
      <c r="L35" s="1">
        <v>0.02913</v>
      </c>
      <c r="M35" s="1">
        <v>0.0371</v>
      </c>
      <c r="N35" s="1">
        <v>0.07488</v>
      </c>
      <c r="O35" s="3">
        <v>40.2</v>
      </c>
      <c r="P35" s="3">
        <f t="shared" si="3"/>
        <v>0.344862</v>
      </c>
      <c r="Q35" s="3">
        <f t="shared" si="4"/>
        <v>10.4786436</v>
      </c>
      <c r="R35" s="3">
        <f t="shared" si="5"/>
        <v>1.36528</v>
      </c>
      <c r="S35" s="3">
        <f t="shared" si="6"/>
        <v>6.200064</v>
      </c>
      <c r="T35" s="3">
        <f t="shared" si="7"/>
        <v>72.36</v>
      </c>
      <c r="U35" s="3">
        <f t="shared" si="8"/>
        <v>90.7488496</v>
      </c>
    </row>
    <row r="36">
      <c r="A36" s="1">
        <v>25.0</v>
      </c>
      <c r="B36" s="1">
        <f>'H2CH4 overview'!D$21</f>
        <v>769.72</v>
      </c>
      <c r="C36" s="1">
        <v>72.0</v>
      </c>
      <c r="D36" s="1">
        <v>0.335557</v>
      </c>
      <c r="E36" s="7">
        <f t="shared" si="1"/>
        <v>0.8815821244</v>
      </c>
      <c r="F36" s="1">
        <f>'H2CH4 overview'!H$7</f>
        <v>0.255</v>
      </c>
      <c r="G36" s="1">
        <f>'H2CH4 overview'!I$7</f>
        <v>7.82</v>
      </c>
      <c r="H36" s="1">
        <f>'H2CH4 overview'!J$7</f>
        <v>0.8</v>
      </c>
      <c r="I36" s="1">
        <f>'H2CH4 overview'!K$7</f>
        <v>1.8</v>
      </c>
      <c r="J36" s="3">
        <f t="shared" si="2"/>
        <v>1.8</v>
      </c>
      <c r="K36" s="1">
        <v>0.0294</v>
      </c>
      <c r="L36" s="1">
        <v>0.02913</v>
      </c>
      <c r="M36" s="1">
        <v>0.0371</v>
      </c>
      <c r="N36" s="1">
        <v>0.07488</v>
      </c>
      <c r="O36" s="3">
        <v>40.2</v>
      </c>
      <c r="P36" s="3">
        <f t="shared" si="3"/>
        <v>0.352359</v>
      </c>
      <c r="Q36" s="3">
        <f t="shared" si="4"/>
        <v>10.7064402</v>
      </c>
      <c r="R36" s="3">
        <f t="shared" si="5"/>
        <v>1.39496</v>
      </c>
      <c r="S36" s="3">
        <f t="shared" si="6"/>
        <v>6.334848</v>
      </c>
      <c r="T36" s="3">
        <f t="shared" si="7"/>
        <v>72.36</v>
      </c>
      <c r="U36" s="3">
        <f t="shared" si="8"/>
        <v>91.1486072</v>
      </c>
    </row>
    <row r="37">
      <c r="A37" s="1">
        <v>25.0</v>
      </c>
      <c r="B37" s="1">
        <f>'H2CH4 overview'!D$21</f>
        <v>769.72</v>
      </c>
      <c r="C37" s="1">
        <v>73.0</v>
      </c>
      <c r="D37" s="1">
        <v>0.350138</v>
      </c>
      <c r="E37" s="7">
        <f t="shared" si="1"/>
        <v>0.8810627698</v>
      </c>
      <c r="F37" s="1">
        <f>'H2CH4 overview'!H$7</f>
        <v>0.255</v>
      </c>
      <c r="G37" s="1">
        <f>'H2CH4 overview'!I$7</f>
        <v>7.82</v>
      </c>
      <c r="H37" s="1">
        <f>'H2CH4 overview'!J$7</f>
        <v>0.8</v>
      </c>
      <c r="I37" s="1">
        <f>'H2CH4 overview'!K$7</f>
        <v>1.8</v>
      </c>
      <c r="J37" s="3">
        <f t="shared" si="2"/>
        <v>1.8</v>
      </c>
      <c r="K37" s="1">
        <v>0.0294</v>
      </c>
      <c r="L37" s="1">
        <v>0.02913</v>
      </c>
      <c r="M37" s="1">
        <v>0.0371</v>
      </c>
      <c r="N37" s="1">
        <v>0.07488</v>
      </c>
      <c r="O37" s="3">
        <v>40.2</v>
      </c>
      <c r="P37" s="3">
        <f t="shared" si="3"/>
        <v>0.359856</v>
      </c>
      <c r="Q37" s="3">
        <f t="shared" si="4"/>
        <v>10.9342368</v>
      </c>
      <c r="R37" s="3">
        <f t="shared" si="5"/>
        <v>1.42464</v>
      </c>
      <c r="S37" s="3">
        <f t="shared" si="6"/>
        <v>6.469632</v>
      </c>
      <c r="T37" s="3">
        <f t="shared" si="7"/>
        <v>72.36</v>
      </c>
      <c r="U37" s="3">
        <f t="shared" si="8"/>
        <v>91.5483648</v>
      </c>
    </row>
    <row r="38">
      <c r="A38" s="1">
        <v>25.0</v>
      </c>
      <c r="B38" s="1">
        <f>'H2CH4 overview'!D$21</f>
        <v>769.72</v>
      </c>
      <c r="C38" s="1">
        <v>74.0</v>
      </c>
      <c r="D38" s="1">
        <v>0.365249</v>
      </c>
      <c r="E38" s="7">
        <f t="shared" si="1"/>
        <v>0.8805434153</v>
      </c>
      <c r="F38" s="1">
        <f>'H2CH4 overview'!H$7</f>
        <v>0.255</v>
      </c>
      <c r="G38" s="1">
        <f>'H2CH4 overview'!I$7</f>
        <v>7.82</v>
      </c>
      <c r="H38" s="1">
        <f>'H2CH4 overview'!J$7</f>
        <v>0.8</v>
      </c>
      <c r="I38" s="1">
        <f>'H2CH4 overview'!K$7</f>
        <v>1.8</v>
      </c>
      <c r="J38" s="3">
        <f t="shared" si="2"/>
        <v>1.8</v>
      </c>
      <c r="K38" s="1">
        <v>0.0294</v>
      </c>
      <c r="L38" s="1">
        <v>0.02913</v>
      </c>
      <c r="M38" s="1">
        <v>0.0371</v>
      </c>
      <c r="N38" s="1">
        <v>0.07488</v>
      </c>
      <c r="O38" s="3">
        <v>40.2</v>
      </c>
      <c r="P38" s="3">
        <f t="shared" si="3"/>
        <v>0.367353</v>
      </c>
      <c r="Q38" s="3">
        <f t="shared" si="4"/>
        <v>11.1620334</v>
      </c>
      <c r="R38" s="3">
        <f t="shared" si="5"/>
        <v>1.45432</v>
      </c>
      <c r="S38" s="3">
        <f t="shared" si="6"/>
        <v>6.604416</v>
      </c>
      <c r="T38" s="3">
        <f t="shared" si="7"/>
        <v>72.36</v>
      </c>
      <c r="U38" s="3">
        <f t="shared" si="8"/>
        <v>91.9481224</v>
      </c>
    </row>
    <row r="39">
      <c r="A39" s="1">
        <v>25.0</v>
      </c>
      <c r="B39" s="1">
        <f>'H2CH4 overview'!D$21</f>
        <v>769.72</v>
      </c>
      <c r="C39" s="1">
        <v>75.0</v>
      </c>
      <c r="D39" s="1">
        <v>0.380907</v>
      </c>
      <c r="E39" s="7">
        <f t="shared" si="1"/>
        <v>0.8800240607</v>
      </c>
      <c r="F39" s="1">
        <f>'H2CH4 overview'!H$7</f>
        <v>0.255</v>
      </c>
      <c r="G39" s="1">
        <f>'H2CH4 overview'!I$7</f>
        <v>7.82</v>
      </c>
      <c r="H39" s="1">
        <f>'H2CH4 overview'!J$7</f>
        <v>0.8</v>
      </c>
      <c r="I39" s="1">
        <f>'H2CH4 overview'!K$7</f>
        <v>1.8</v>
      </c>
      <c r="J39" s="3">
        <f t="shared" si="2"/>
        <v>1.8</v>
      </c>
      <c r="K39" s="1">
        <v>0.0294</v>
      </c>
      <c r="L39" s="1">
        <v>0.02913</v>
      </c>
      <c r="M39" s="1">
        <v>0.0371</v>
      </c>
      <c r="N39" s="1">
        <v>0.07488</v>
      </c>
      <c r="O39" s="3">
        <v>40.2</v>
      </c>
      <c r="P39" s="3">
        <f t="shared" si="3"/>
        <v>0.37485</v>
      </c>
      <c r="Q39" s="3">
        <f t="shared" si="4"/>
        <v>11.38983</v>
      </c>
      <c r="R39" s="3">
        <f t="shared" si="5"/>
        <v>1.484</v>
      </c>
      <c r="S39" s="3">
        <f t="shared" si="6"/>
        <v>6.7392</v>
      </c>
      <c r="T39" s="3">
        <f t="shared" si="7"/>
        <v>72.36</v>
      </c>
      <c r="U39" s="3">
        <f t="shared" si="8"/>
        <v>92.34788</v>
      </c>
    </row>
    <row r="40">
      <c r="A40" s="1">
        <v>25.0</v>
      </c>
      <c r="B40" s="1">
        <f>'H2CH4 overview'!D$21</f>
        <v>769.72</v>
      </c>
      <c r="C40" s="1">
        <v>76.0</v>
      </c>
      <c r="D40" s="1">
        <v>0.397127</v>
      </c>
      <c r="E40" s="7">
        <f t="shared" si="1"/>
        <v>0.8795047061</v>
      </c>
      <c r="F40" s="1">
        <f>'H2CH4 overview'!H$7</f>
        <v>0.255</v>
      </c>
      <c r="G40" s="1">
        <f>'H2CH4 overview'!I$7</f>
        <v>7.82</v>
      </c>
      <c r="H40" s="1">
        <f>'H2CH4 overview'!J$7</f>
        <v>0.8</v>
      </c>
      <c r="I40" s="1">
        <f>'H2CH4 overview'!K$7</f>
        <v>1.8</v>
      </c>
      <c r="J40" s="3">
        <f t="shared" si="2"/>
        <v>1.8</v>
      </c>
      <c r="K40" s="1">
        <v>0.0294</v>
      </c>
      <c r="L40" s="1">
        <v>0.02913</v>
      </c>
      <c r="M40" s="1">
        <v>0.0371</v>
      </c>
      <c r="N40" s="1">
        <v>0.07488</v>
      </c>
      <c r="O40" s="3">
        <v>40.2</v>
      </c>
      <c r="P40" s="3">
        <f t="shared" si="3"/>
        <v>0.382347</v>
      </c>
      <c r="Q40" s="3">
        <f t="shared" si="4"/>
        <v>11.6176266</v>
      </c>
      <c r="R40" s="3">
        <f t="shared" si="5"/>
        <v>1.51368</v>
      </c>
      <c r="S40" s="3">
        <f t="shared" si="6"/>
        <v>6.873984</v>
      </c>
      <c r="T40" s="3">
        <f t="shared" si="7"/>
        <v>72.36</v>
      </c>
      <c r="U40" s="3">
        <f t="shared" si="8"/>
        <v>92.7476376</v>
      </c>
    </row>
    <row r="41">
      <c r="A41" s="1">
        <v>25.0</v>
      </c>
      <c r="B41" s="1">
        <f>'H2CH4 overview'!D$21</f>
        <v>769.72</v>
      </c>
      <c r="C41" s="1">
        <v>77.0</v>
      </c>
      <c r="D41" s="1">
        <v>0.413924</v>
      </c>
      <c r="E41" s="7">
        <f t="shared" si="1"/>
        <v>0.8789853516</v>
      </c>
      <c r="F41" s="1">
        <f>'H2CH4 overview'!H$7</f>
        <v>0.255</v>
      </c>
      <c r="G41" s="1">
        <f>'H2CH4 overview'!I$7</f>
        <v>7.82</v>
      </c>
      <c r="H41" s="1">
        <f>'H2CH4 overview'!J$7</f>
        <v>0.8</v>
      </c>
      <c r="I41" s="1">
        <f>'H2CH4 overview'!K$7</f>
        <v>1.8</v>
      </c>
      <c r="J41" s="3">
        <f t="shared" si="2"/>
        <v>1.8</v>
      </c>
      <c r="K41" s="1">
        <v>0.0294</v>
      </c>
      <c r="L41" s="1">
        <v>0.02913</v>
      </c>
      <c r="M41" s="1">
        <v>0.0371</v>
      </c>
      <c r="N41" s="1">
        <v>0.07488</v>
      </c>
      <c r="O41" s="3">
        <v>40.2</v>
      </c>
      <c r="P41" s="3">
        <f t="shared" si="3"/>
        <v>0.389844</v>
      </c>
      <c r="Q41" s="3">
        <f t="shared" si="4"/>
        <v>11.8454232</v>
      </c>
      <c r="R41" s="3">
        <f t="shared" si="5"/>
        <v>1.54336</v>
      </c>
      <c r="S41" s="3">
        <f t="shared" si="6"/>
        <v>7.008768</v>
      </c>
      <c r="T41" s="3">
        <f t="shared" si="7"/>
        <v>72.36</v>
      </c>
      <c r="U41" s="3">
        <f t="shared" si="8"/>
        <v>93.1473952</v>
      </c>
    </row>
    <row r="42">
      <c r="A42" s="1">
        <v>25.0</v>
      </c>
      <c r="B42" s="1">
        <f>'H2CH4 overview'!D$21</f>
        <v>769.72</v>
      </c>
      <c r="C42" s="1">
        <v>78.0</v>
      </c>
      <c r="D42" s="1">
        <v>0.431315</v>
      </c>
      <c r="E42" s="7">
        <f t="shared" si="1"/>
        <v>0.878465997</v>
      </c>
      <c r="F42" s="1">
        <f>'H2CH4 overview'!H$7</f>
        <v>0.255</v>
      </c>
      <c r="G42" s="1">
        <f>'H2CH4 overview'!I$7</f>
        <v>7.82</v>
      </c>
      <c r="H42" s="1">
        <f>'H2CH4 overview'!J$7</f>
        <v>0.8</v>
      </c>
      <c r="I42" s="1">
        <f>'H2CH4 overview'!K$7</f>
        <v>1.8</v>
      </c>
      <c r="J42" s="3">
        <f t="shared" si="2"/>
        <v>1.8</v>
      </c>
      <c r="K42" s="1">
        <v>0.0294</v>
      </c>
      <c r="L42" s="1">
        <v>0.02913</v>
      </c>
      <c r="M42" s="1">
        <v>0.0371</v>
      </c>
      <c r="N42" s="1">
        <v>0.07488</v>
      </c>
      <c r="O42" s="3">
        <v>40.2</v>
      </c>
      <c r="P42" s="3">
        <f t="shared" si="3"/>
        <v>0.397341</v>
      </c>
      <c r="Q42" s="3">
        <f t="shared" si="4"/>
        <v>12.0732198</v>
      </c>
      <c r="R42" s="3">
        <f t="shared" si="5"/>
        <v>1.57304</v>
      </c>
      <c r="S42" s="3">
        <f t="shared" si="6"/>
        <v>7.143552</v>
      </c>
      <c r="T42" s="3">
        <f t="shared" si="7"/>
        <v>72.36</v>
      </c>
      <c r="U42" s="3">
        <f t="shared" si="8"/>
        <v>93.5471528</v>
      </c>
    </row>
    <row r="43">
      <c r="A43" s="1">
        <v>25.0</v>
      </c>
      <c r="B43" s="1">
        <f>'H2CH4 overview'!D$21</f>
        <v>769.72</v>
      </c>
      <c r="C43" s="1">
        <v>79.0</v>
      </c>
      <c r="D43" s="1">
        <v>0.449316</v>
      </c>
      <c r="E43" s="7">
        <f t="shared" si="1"/>
        <v>0.8779466424</v>
      </c>
      <c r="F43" s="1">
        <f>'H2CH4 overview'!H$7</f>
        <v>0.255</v>
      </c>
      <c r="G43" s="1">
        <f>'H2CH4 overview'!I$7</f>
        <v>7.82</v>
      </c>
      <c r="H43" s="1">
        <f>'H2CH4 overview'!J$7</f>
        <v>0.8</v>
      </c>
      <c r="I43" s="1">
        <f>'H2CH4 overview'!K$7</f>
        <v>1.8</v>
      </c>
      <c r="J43" s="3">
        <f t="shared" si="2"/>
        <v>1.8</v>
      </c>
      <c r="K43" s="1">
        <v>0.0294</v>
      </c>
      <c r="L43" s="1">
        <v>0.02913</v>
      </c>
      <c r="M43" s="1">
        <v>0.0371</v>
      </c>
      <c r="N43" s="1">
        <v>0.07488</v>
      </c>
      <c r="O43" s="3">
        <v>40.2</v>
      </c>
      <c r="P43" s="3">
        <f t="shared" si="3"/>
        <v>0.404838</v>
      </c>
      <c r="Q43" s="3">
        <f t="shared" si="4"/>
        <v>12.3010164</v>
      </c>
      <c r="R43" s="3">
        <f t="shared" si="5"/>
        <v>1.60272</v>
      </c>
      <c r="S43" s="3">
        <f t="shared" si="6"/>
        <v>7.278336</v>
      </c>
      <c r="T43" s="3">
        <f t="shared" si="7"/>
        <v>72.36</v>
      </c>
      <c r="U43" s="3">
        <f t="shared" si="8"/>
        <v>93.9469104</v>
      </c>
    </row>
    <row r="44">
      <c r="A44" s="1">
        <v>25.0</v>
      </c>
      <c r="B44" s="1">
        <f>'H2CH4 overview'!D$21</f>
        <v>769.72</v>
      </c>
      <c r="C44" s="1">
        <v>80.0</v>
      </c>
      <c r="D44" s="1">
        <v>0.467944</v>
      </c>
      <c r="E44" s="7">
        <f t="shared" si="1"/>
        <v>0.8774272878</v>
      </c>
      <c r="F44" s="1">
        <f>'H2CH4 overview'!H$7</f>
        <v>0.255</v>
      </c>
      <c r="G44" s="1">
        <f>'H2CH4 overview'!I$7</f>
        <v>7.82</v>
      </c>
      <c r="H44" s="1">
        <f>'H2CH4 overview'!J$7</f>
        <v>0.8</v>
      </c>
      <c r="I44" s="1">
        <f>'H2CH4 overview'!K$7</f>
        <v>1.8</v>
      </c>
      <c r="J44" s="3">
        <f t="shared" si="2"/>
        <v>1.8</v>
      </c>
      <c r="K44" s="1">
        <v>0.0294</v>
      </c>
      <c r="L44" s="1">
        <v>0.02913</v>
      </c>
      <c r="M44" s="1">
        <v>0.0371</v>
      </c>
      <c r="N44" s="1">
        <v>0.07488</v>
      </c>
      <c r="O44" s="3">
        <v>40.2</v>
      </c>
      <c r="P44" s="3">
        <f t="shared" si="3"/>
        <v>0.412335</v>
      </c>
      <c r="Q44" s="3">
        <f t="shared" si="4"/>
        <v>12.528813</v>
      </c>
      <c r="R44" s="3">
        <f t="shared" si="5"/>
        <v>1.6324</v>
      </c>
      <c r="S44" s="3">
        <f t="shared" si="6"/>
        <v>7.41312</v>
      </c>
      <c r="T44" s="3">
        <f t="shared" si="7"/>
        <v>72.36</v>
      </c>
      <c r="U44" s="3">
        <f t="shared" si="8"/>
        <v>94.346668</v>
      </c>
    </row>
    <row r="45">
      <c r="A45" s="1">
        <v>25.0</v>
      </c>
      <c r="B45" s="1">
        <f>'H2CH4 overview'!D$21</f>
        <v>769.72</v>
      </c>
      <c r="C45" s="1">
        <v>81.0</v>
      </c>
      <c r="D45" s="1">
        <v>0.487217</v>
      </c>
      <c r="E45" s="7">
        <f t="shared" si="1"/>
        <v>0.8769079333</v>
      </c>
      <c r="F45" s="1">
        <f>'H2CH4 overview'!H$7</f>
        <v>0.255</v>
      </c>
      <c r="G45" s="1">
        <f>'H2CH4 overview'!I$7</f>
        <v>7.82</v>
      </c>
      <c r="H45" s="1">
        <f>'H2CH4 overview'!J$7</f>
        <v>0.8</v>
      </c>
      <c r="I45" s="1">
        <f>'H2CH4 overview'!K$7</f>
        <v>1.8</v>
      </c>
      <c r="J45" s="3">
        <f t="shared" si="2"/>
        <v>1.8</v>
      </c>
      <c r="K45" s="1">
        <v>0.0294</v>
      </c>
      <c r="L45" s="1">
        <v>0.02913</v>
      </c>
      <c r="M45" s="1">
        <v>0.0371</v>
      </c>
      <c r="N45" s="1">
        <v>0.07488</v>
      </c>
      <c r="O45" s="3">
        <v>40.2</v>
      </c>
      <c r="P45" s="3">
        <f t="shared" si="3"/>
        <v>0.419832</v>
      </c>
      <c r="Q45" s="3">
        <f t="shared" si="4"/>
        <v>12.7566096</v>
      </c>
      <c r="R45" s="3">
        <f t="shared" si="5"/>
        <v>1.66208</v>
      </c>
      <c r="S45" s="3">
        <f t="shared" si="6"/>
        <v>7.547904</v>
      </c>
      <c r="T45" s="3">
        <f t="shared" si="7"/>
        <v>72.36</v>
      </c>
      <c r="U45" s="3">
        <f t="shared" si="8"/>
        <v>94.7464256</v>
      </c>
    </row>
    <row r="46">
      <c r="A46" s="1">
        <v>25.0</v>
      </c>
      <c r="B46" s="1">
        <f>'H2CH4 overview'!D$21</f>
        <v>769.72</v>
      </c>
      <c r="C46" s="1">
        <v>82.0</v>
      </c>
      <c r="D46" s="1">
        <v>0.507151</v>
      </c>
      <c r="E46" s="7">
        <f t="shared" si="1"/>
        <v>0.8763885787</v>
      </c>
      <c r="F46" s="1">
        <f>'H2CH4 overview'!H$7</f>
        <v>0.255</v>
      </c>
      <c r="G46" s="1">
        <f>'H2CH4 overview'!I$7</f>
        <v>7.82</v>
      </c>
      <c r="H46" s="1">
        <f>'H2CH4 overview'!J$7</f>
        <v>0.8</v>
      </c>
      <c r="I46" s="1">
        <f>'H2CH4 overview'!K$7</f>
        <v>1.8</v>
      </c>
      <c r="J46" s="3">
        <f t="shared" si="2"/>
        <v>1.8</v>
      </c>
      <c r="K46" s="1">
        <v>0.0294</v>
      </c>
      <c r="L46" s="1">
        <v>0.02913</v>
      </c>
      <c r="M46" s="1">
        <v>0.0371</v>
      </c>
      <c r="N46" s="1">
        <v>0.07488</v>
      </c>
      <c r="O46" s="3">
        <v>40.2</v>
      </c>
      <c r="P46" s="3">
        <f t="shared" si="3"/>
        <v>0.427329</v>
      </c>
      <c r="Q46" s="3">
        <f t="shared" si="4"/>
        <v>12.9844062</v>
      </c>
      <c r="R46" s="3">
        <f t="shared" si="5"/>
        <v>1.69176</v>
      </c>
      <c r="S46" s="3">
        <f t="shared" si="6"/>
        <v>7.682688</v>
      </c>
      <c r="T46" s="3">
        <f t="shared" si="7"/>
        <v>72.36</v>
      </c>
      <c r="U46" s="3">
        <f t="shared" si="8"/>
        <v>95.1461832</v>
      </c>
    </row>
    <row r="47">
      <c r="A47" s="1">
        <v>25.0</v>
      </c>
      <c r="B47" s="1">
        <f>'H2CH4 overview'!D$21</f>
        <v>769.72</v>
      </c>
      <c r="C47" s="1">
        <v>83.0</v>
      </c>
      <c r="D47" s="1">
        <v>0.527765</v>
      </c>
      <c r="E47" s="7">
        <f t="shared" si="1"/>
        <v>0.8758692241</v>
      </c>
      <c r="F47" s="1">
        <f>'H2CH4 overview'!H$7</f>
        <v>0.255</v>
      </c>
      <c r="G47" s="1">
        <f>'H2CH4 overview'!I$7</f>
        <v>7.82</v>
      </c>
      <c r="H47" s="1">
        <f>'H2CH4 overview'!J$7</f>
        <v>0.8</v>
      </c>
      <c r="I47" s="1">
        <f>'H2CH4 overview'!K$7</f>
        <v>1.8</v>
      </c>
      <c r="J47" s="3">
        <f t="shared" si="2"/>
        <v>1.8</v>
      </c>
      <c r="K47" s="1">
        <v>0.0294</v>
      </c>
      <c r="L47" s="1">
        <v>0.02913</v>
      </c>
      <c r="M47" s="1">
        <v>0.0371</v>
      </c>
      <c r="N47" s="1">
        <v>0.07488</v>
      </c>
      <c r="O47" s="3">
        <v>40.2</v>
      </c>
      <c r="P47" s="3">
        <f t="shared" si="3"/>
        <v>0.434826</v>
      </c>
      <c r="Q47" s="3">
        <f t="shared" si="4"/>
        <v>13.2122028</v>
      </c>
      <c r="R47" s="3">
        <f t="shared" si="5"/>
        <v>1.72144</v>
      </c>
      <c r="S47" s="3">
        <f t="shared" si="6"/>
        <v>7.817472</v>
      </c>
      <c r="T47" s="3">
        <f t="shared" si="7"/>
        <v>72.36</v>
      </c>
      <c r="U47" s="3">
        <f t="shared" si="8"/>
        <v>95.5459408</v>
      </c>
    </row>
    <row r="48">
      <c r="A48" s="1">
        <v>25.0</v>
      </c>
      <c r="B48" s="1">
        <f>'H2CH4 overview'!D$21</f>
        <v>769.72</v>
      </c>
      <c r="C48" s="1">
        <v>84.0</v>
      </c>
      <c r="D48" s="1">
        <v>0.549076</v>
      </c>
      <c r="E48" s="7">
        <f t="shared" si="1"/>
        <v>0.8753498696</v>
      </c>
      <c r="F48" s="1">
        <f>'H2CH4 overview'!H$7</f>
        <v>0.255</v>
      </c>
      <c r="G48" s="1">
        <f>'H2CH4 overview'!I$7</f>
        <v>7.82</v>
      </c>
      <c r="H48" s="1">
        <f>'H2CH4 overview'!J$7</f>
        <v>0.8</v>
      </c>
      <c r="I48" s="1">
        <f>'H2CH4 overview'!K$7</f>
        <v>1.8</v>
      </c>
      <c r="J48" s="3">
        <f t="shared" si="2"/>
        <v>1.8</v>
      </c>
      <c r="K48" s="1">
        <v>0.0294</v>
      </c>
      <c r="L48" s="1">
        <v>0.02913</v>
      </c>
      <c r="M48" s="1">
        <v>0.0371</v>
      </c>
      <c r="N48" s="1">
        <v>0.07488</v>
      </c>
      <c r="O48" s="3">
        <v>40.2</v>
      </c>
      <c r="P48" s="3">
        <f t="shared" si="3"/>
        <v>0.442323</v>
      </c>
      <c r="Q48" s="3">
        <f t="shared" si="4"/>
        <v>13.4399994</v>
      </c>
      <c r="R48" s="3">
        <f t="shared" si="5"/>
        <v>1.75112</v>
      </c>
      <c r="S48" s="3">
        <f t="shared" si="6"/>
        <v>7.952256</v>
      </c>
      <c r="T48" s="3">
        <f t="shared" si="7"/>
        <v>72.36</v>
      </c>
      <c r="U48" s="3">
        <f t="shared" si="8"/>
        <v>95.9456984</v>
      </c>
    </row>
    <row r="49">
      <c r="A49" s="1">
        <v>25.0</v>
      </c>
      <c r="B49" s="1">
        <f>'H2CH4 overview'!D$21</f>
        <v>769.72</v>
      </c>
      <c r="C49" s="1">
        <v>85.0</v>
      </c>
      <c r="D49" s="1">
        <v>0.571103</v>
      </c>
      <c r="E49" s="7">
        <f t="shared" si="1"/>
        <v>0.874830515</v>
      </c>
      <c r="F49" s="1">
        <f>'H2CH4 overview'!H$7</f>
        <v>0.255</v>
      </c>
      <c r="G49" s="1">
        <f>'H2CH4 overview'!I$7</f>
        <v>7.82</v>
      </c>
      <c r="H49" s="1">
        <f>'H2CH4 overview'!J$7</f>
        <v>0.8</v>
      </c>
      <c r="I49" s="1">
        <f>'H2CH4 overview'!K$7</f>
        <v>1.8</v>
      </c>
      <c r="J49" s="3">
        <f t="shared" si="2"/>
        <v>1.8</v>
      </c>
      <c r="K49" s="1">
        <v>0.0294</v>
      </c>
      <c r="L49" s="1">
        <v>0.02913</v>
      </c>
      <c r="M49" s="1">
        <v>0.0371</v>
      </c>
      <c r="N49" s="1">
        <v>0.07488</v>
      </c>
      <c r="O49" s="3">
        <v>40.2</v>
      </c>
      <c r="P49" s="3">
        <f t="shared" si="3"/>
        <v>0.44982</v>
      </c>
      <c r="Q49" s="3">
        <f t="shared" si="4"/>
        <v>13.667796</v>
      </c>
      <c r="R49" s="3">
        <f t="shared" si="5"/>
        <v>1.7808</v>
      </c>
      <c r="S49" s="3">
        <f t="shared" si="6"/>
        <v>8.08704</v>
      </c>
      <c r="T49" s="3">
        <f t="shared" si="7"/>
        <v>72.36</v>
      </c>
      <c r="U49" s="3">
        <f t="shared" si="8"/>
        <v>96.345456</v>
      </c>
    </row>
    <row r="50">
      <c r="A50" s="1">
        <v>25.0</v>
      </c>
      <c r="B50" s="1">
        <f>'H2CH4 overview'!D$21</f>
        <v>769.72</v>
      </c>
      <c r="C50" s="1">
        <v>86.0</v>
      </c>
      <c r="D50" s="1">
        <v>0.593864</v>
      </c>
      <c r="E50" s="7">
        <f t="shared" si="1"/>
        <v>0.8743111604</v>
      </c>
      <c r="F50" s="1">
        <f>'H2CH4 overview'!H$7</f>
        <v>0.255</v>
      </c>
      <c r="G50" s="1">
        <f>'H2CH4 overview'!I$7</f>
        <v>7.82</v>
      </c>
      <c r="H50" s="1">
        <f>'H2CH4 overview'!J$7</f>
        <v>0.8</v>
      </c>
      <c r="I50" s="1">
        <f>'H2CH4 overview'!K$7</f>
        <v>1.8</v>
      </c>
      <c r="J50" s="3">
        <f t="shared" si="2"/>
        <v>1.8</v>
      </c>
      <c r="K50" s="1">
        <v>0.0294</v>
      </c>
      <c r="L50" s="1">
        <v>0.02913</v>
      </c>
      <c r="M50" s="1">
        <v>0.0371</v>
      </c>
      <c r="N50" s="1">
        <v>0.07488</v>
      </c>
      <c r="O50" s="3">
        <v>40.2</v>
      </c>
      <c r="P50" s="3">
        <f t="shared" si="3"/>
        <v>0.457317</v>
      </c>
      <c r="Q50" s="3">
        <f t="shared" si="4"/>
        <v>13.8955926</v>
      </c>
      <c r="R50" s="3">
        <f t="shared" si="5"/>
        <v>1.81048</v>
      </c>
      <c r="S50" s="3">
        <f t="shared" si="6"/>
        <v>8.221824</v>
      </c>
      <c r="T50" s="3">
        <f t="shared" si="7"/>
        <v>72.36</v>
      </c>
      <c r="U50" s="3">
        <f t="shared" si="8"/>
        <v>96.7452136</v>
      </c>
    </row>
    <row r="51">
      <c r="A51" s="1">
        <v>25.0</v>
      </c>
      <c r="B51" s="1">
        <f>'H2CH4 overview'!D$21</f>
        <v>769.72</v>
      </c>
      <c r="C51" s="1">
        <v>87.0</v>
      </c>
      <c r="D51" s="1">
        <v>0.617379</v>
      </c>
      <c r="E51" s="7">
        <f t="shared" si="1"/>
        <v>0.8737918059</v>
      </c>
      <c r="F51" s="1">
        <f>'H2CH4 overview'!H$7</f>
        <v>0.255</v>
      </c>
      <c r="G51" s="1">
        <f>'H2CH4 overview'!I$7</f>
        <v>7.82</v>
      </c>
      <c r="H51" s="1">
        <f>'H2CH4 overview'!J$7</f>
        <v>0.8</v>
      </c>
      <c r="I51" s="1">
        <f>'H2CH4 overview'!K$7</f>
        <v>1.8</v>
      </c>
      <c r="J51" s="3">
        <f t="shared" si="2"/>
        <v>1.8</v>
      </c>
      <c r="K51" s="1">
        <v>0.0294</v>
      </c>
      <c r="L51" s="1">
        <v>0.02913</v>
      </c>
      <c r="M51" s="1">
        <v>0.0371</v>
      </c>
      <c r="N51" s="1">
        <v>0.07488</v>
      </c>
      <c r="O51" s="3">
        <v>40.2</v>
      </c>
      <c r="P51" s="3">
        <f t="shared" si="3"/>
        <v>0.464814</v>
      </c>
      <c r="Q51" s="3">
        <f t="shared" si="4"/>
        <v>14.1233892</v>
      </c>
      <c r="R51" s="3">
        <f t="shared" si="5"/>
        <v>1.84016</v>
      </c>
      <c r="S51" s="3">
        <f t="shared" si="6"/>
        <v>8.356608</v>
      </c>
      <c r="T51" s="3">
        <f t="shared" si="7"/>
        <v>72.36</v>
      </c>
      <c r="U51" s="3">
        <f t="shared" si="8"/>
        <v>97.1449712</v>
      </c>
    </row>
    <row r="52">
      <c r="A52" s="1">
        <v>25.0</v>
      </c>
      <c r="B52" s="1">
        <f>'H2CH4 overview'!D$21</f>
        <v>769.72</v>
      </c>
      <c r="C52" s="1">
        <v>88.0</v>
      </c>
      <c r="D52" s="1">
        <v>0.641667</v>
      </c>
      <c r="E52" s="7">
        <f t="shared" si="1"/>
        <v>0.8732724513</v>
      </c>
      <c r="F52" s="1">
        <f>'H2CH4 overview'!H$7</f>
        <v>0.255</v>
      </c>
      <c r="G52" s="1">
        <f>'H2CH4 overview'!I$7</f>
        <v>7.82</v>
      </c>
      <c r="H52" s="1">
        <f>'H2CH4 overview'!J$7</f>
        <v>0.8</v>
      </c>
      <c r="I52" s="1">
        <f>'H2CH4 overview'!K$7</f>
        <v>1.8</v>
      </c>
      <c r="J52" s="3">
        <f t="shared" si="2"/>
        <v>1.8</v>
      </c>
      <c r="K52" s="1">
        <v>0.0294</v>
      </c>
      <c r="L52" s="1">
        <v>0.02913</v>
      </c>
      <c r="M52" s="1">
        <v>0.0371</v>
      </c>
      <c r="N52" s="1">
        <v>0.07488</v>
      </c>
      <c r="O52" s="3">
        <v>40.2</v>
      </c>
      <c r="P52" s="3">
        <f t="shared" si="3"/>
        <v>0.472311</v>
      </c>
      <c r="Q52" s="3">
        <f t="shared" si="4"/>
        <v>14.3511858</v>
      </c>
      <c r="R52" s="3">
        <f t="shared" si="5"/>
        <v>1.86984</v>
      </c>
      <c r="S52" s="3">
        <f t="shared" si="6"/>
        <v>8.491392</v>
      </c>
      <c r="T52" s="3">
        <f t="shared" si="7"/>
        <v>72.36</v>
      </c>
      <c r="U52" s="3">
        <f t="shared" si="8"/>
        <v>97.5447288</v>
      </c>
    </row>
    <row r="53">
      <c r="A53" s="1">
        <v>25.0</v>
      </c>
      <c r="B53" s="1">
        <f>'H2CH4 overview'!D$21</f>
        <v>769.72</v>
      </c>
      <c r="C53" s="1">
        <v>89.0</v>
      </c>
      <c r="D53" s="1">
        <v>0.666747</v>
      </c>
      <c r="E53" s="7">
        <f t="shared" si="1"/>
        <v>0.8727530967</v>
      </c>
      <c r="F53" s="1">
        <f>'H2CH4 overview'!H$7</f>
        <v>0.255</v>
      </c>
      <c r="G53" s="1">
        <f>'H2CH4 overview'!I$7</f>
        <v>7.82</v>
      </c>
      <c r="H53" s="1">
        <f>'H2CH4 overview'!J$7</f>
        <v>0.8</v>
      </c>
      <c r="I53" s="1">
        <f>'H2CH4 overview'!K$7</f>
        <v>1.8</v>
      </c>
      <c r="J53" s="3">
        <f t="shared" si="2"/>
        <v>1.8</v>
      </c>
      <c r="K53" s="1">
        <v>0.0294</v>
      </c>
      <c r="L53" s="1">
        <v>0.02913</v>
      </c>
      <c r="M53" s="1">
        <v>0.0371</v>
      </c>
      <c r="N53" s="1">
        <v>0.07488</v>
      </c>
      <c r="O53" s="3">
        <v>40.2</v>
      </c>
      <c r="P53" s="3">
        <f t="shared" si="3"/>
        <v>0.479808</v>
      </c>
      <c r="Q53" s="3">
        <f t="shared" si="4"/>
        <v>14.5789824</v>
      </c>
      <c r="R53" s="3">
        <f t="shared" si="5"/>
        <v>1.89952</v>
      </c>
      <c r="S53" s="3">
        <f t="shared" si="6"/>
        <v>8.626176</v>
      </c>
      <c r="T53" s="3">
        <f t="shared" si="7"/>
        <v>72.36</v>
      </c>
      <c r="U53" s="3">
        <f t="shared" si="8"/>
        <v>97.9444864</v>
      </c>
    </row>
    <row r="54">
      <c r="A54" s="1">
        <v>25.0</v>
      </c>
      <c r="B54" s="1">
        <f>'H2CH4 overview'!D$21</f>
        <v>769.72</v>
      </c>
      <c r="C54" s="1">
        <v>90.0</v>
      </c>
      <c r="D54" s="1">
        <v>0.69264</v>
      </c>
      <c r="E54" s="7">
        <f t="shared" si="1"/>
        <v>0.8722337421</v>
      </c>
      <c r="F54" s="1">
        <f>'H2CH4 overview'!H$7</f>
        <v>0.255</v>
      </c>
      <c r="G54" s="1">
        <f>'H2CH4 overview'!I$7</f>
        <v>7.82</v>
      </c>
      <c r="H54" s="1">
        <f>'H2CH4 overview'!J$7</f>
        <v>0.8</v>
      </c>
      <c r="I54" s="1">
        <f>'H2CH4 overview'!K$7</f>
        <v>1.8</v>
      </c>
      <c r="J54" s="3">
        <f t="shared" si="2"/>
        <v>1.8</v>
      </c>
      <c r="K54" s="1">
        <v>0.0294</v>
      </c>
      <c r="L54" s="1">
        <v>0.02913</v>
      </c>
      <c r="M54" s="1">
        <v>0.0371</v>
      </c>
      <c r="N54" s="1">
        <v>0.07488</v>
      </c>
      <c r="O54" s="3">
        <v>40.2</v>
      </c>
      <c r="P54" s="3">
        <f t="shared" si="3"/>
        <v>0.487305</v>
      </c>
      <c r="Q54" s="3">
        <f t="shared" si="4"/>
        <v>14.806779</v>
      </c>
      <c r="R54" s="3">
        <f t="shared" si="5"/>
        <v>1.9292</v>
      </c>
      <c r="S54" s="3">
        <f t="shared" si="6"/>
        <v>8.76096</v>
      </c>
      <c r="T54" s="3">
        <f t="shared" si="7"/>
        <v>72.36</v>
      </c>
      <c r="U54" s="3">
        <f t="shared" si="8"/>
        <v>98.344244</v>
      </c>
    </row>
    <row r="55">
      <c r="A55" s="1">
        <v>25.0</v>
      </c>
      <c r="B55" s="1">
        <f>'H2CH4 overview'!D$21</f>
        <v>769.72</v>
      </c>
      <c r="C55" s="1">
        <v>91.0</v>
      </c>
      <c r="D55" s="1">
        <v>0.719366</v>
      </c>
      <c r="E55" s="7">
        <f t="shared" si="1"/>
        <v>0.8717143876</v>
      </c>
      <c r="F55" s="1">
        <f>'H2CH4 overview'!H$7</f>
        <v>0.255</v>
      </c>
      <c r="G55" s="1">
        <f>'H2CH4 overview'!I$7</f>
        <v>7.82</v>
      </c>
      <c r="H55" s="1">
        <f>'H2CH4 overview'!J$7</f>
        <v>0.8</v>
      </c>
      <c r="I55" s="1">
        <f>'H2CH4 overview'!K$7</f>
        <v>1.8</v>
      </c>
      <c r="J55" s="3">
        <f t="shared" si="2"/>
        <v>1.8</v>
      </c>
      <c r="K55" s="1">
        <v>0.0294</v>
      </c>
      <c r="L55" s="1">
        <v>0.02913</v>
      </c>
      <c r="M55" s="1">
        <v>0.0371</v>
      </c>
      <c r="N55" s="1">
        <v>0.07488</v>
      </c>
      <c r="O55" s="3">
        <v>40.2</v>
      </c>
      <c r="P55" s="3">
        <f t="shared" si="3"/>
        <v>0.494802</v>
      </c>
      <c r="Q55" s="3">
        <f t="shared" si="4"/>
        <v>15.0345756</v>
      </c>
      <c r="R55" s="3">
        <f t="shared" si="5"/>
        <v>1.95888</v>
      </c>
      <c r="S55" s="3">
        <f t="shared" si="6"/>
        <v>8.895744</v>
      </c>
      <c r="T55" s="3">
        <f t="shared" si="7"/>
        <v>72.36</v>
      </c>
      <c r="U55" s="3">
        <f t="shared" si="8"/>
        <v>98.7440016</v>
      </c>
    </row>
    <row r="56">
      <c r="A56" s="1">
        <v>25.0</v>
      </c>
      <c r="B56" s="1">
        <f>'H2CH4 overview'!D$21</f>
        <v>769.72</v>
      </c>
      <c r="C56" s="1">
        <v>92.0</v>
      </c>
      <c r="D56" s="1">
        <v>0.746946</v>
      </c>
      <c r="E56" s="7">
        <f t="shared" si="1"/>
        <v>0.871195033</v>
      </c>
      <c r="F56" s="1">
        <f>'H2CH4 overview'!H$7</f>
        <v>0.255</v>
      </c>
      <c r="G56" s="1">
        <f>'H2CH4 overview'!I$7</f>
        <v>7.82</v>
      </c>
      <c r="H56" s="1">
        <f>'H2CH4 overview'!J$7</f>
        <v>0.8</v>
      </c>
      <c r="I56" s="1">
        <f>'H2CH4 overview'!K$7</f>
        <v>1.8</v>
      </c>
      <c r="J56" s="3">
        <f t="shared" si="2"/>
        <v>1.8</v>
      </c>
      <c r="K56" s="1">
        <v>0.0294</v>
      </c>
      <c r="L56" s="1">
        <v>0.02913</v>
      </c>
      <c r="M56" s="1">
        <v>0.0371</v>
      </c>
      <c r="N56" s="1">
        <v>0.07488</v>
      </c>
      <c r="O56" s="3">
        <v>40.2</v>
      </c>
      <c r="P56" s="3">
        <f t="shared" si="3"/>
        <v>0.502299</v>
      </c>
      <c r="Q56" s="3">
        <f t="shared" si="4"/>
        <v>15.2623722</v>
      </c>
      <c r="R56" s="3">
        <f t="shared" si="5"/>
        <v>1.98856</v>
      </c>
      <c r="S56" s="3">
        <f t="shared" si="6"/>
        <v>9.030528</v>
      </c>
      <c r="T56" s="3">
        <f t="shared" si="7"/>
        <v>72.36</v>
      </c>
      <c r="U56" s="3">
        <f t="shared" si="8"/>
        <v>99.1437592</v>
      </c>
    </row>
    <row r="57">
      <c r="A57" s="1">
        <v>25.0</v>
      </c>
      <c r="B57" s="1">
        <f>'H2CH4 overview'!D$21</f>
        <v>769.72</v>
      </c>
      <c r="C57" s="1">
        <v>93.0</v>
      </c>
      <c r="D57" s="1">
        <v>0.775401</v>
      </c>
      <c r="E57" s="7">
        <f t="shared" si="1"/>
        <v>0.8706756784</v>
      </c>
      <c r="F57" s="1">
        <f>'H2CH4 overview'!H$7</f>
        <v>0.255</v>
      </c>
      <c r="G57" s="1">
        <f>'H2CH4 overview'!I$7</f>
        <v>7.82</v>
      </c>
      <c r="H57" s="1">
        <f>'H2CH4 overview'!J$7</f>
        <v>0.8</v>
      </c>
      <c r="I57" s="1">
        <f>'H2CH4 overview'!K$7</f>
        <v>1.8</v>
      </c>
      <c r="J57" s="3">
        <f t="shared" si="2"/>
        <v>1.8</v>
      </c>
      <c r="K57" s="1">
        <v>0.0294</v>
      </c>
      <c r="L57" s="1">
        <v>0.02913</v>
      </c>
      <c r="M57" s="1">
        <v>0.0371</v>
      </c>
      <c r="N57" s="1">
        <v>0.07488</v>
      </c>
      <c r="O57" s="3">
        <v>40.2</v>
      </c>
      <c r="P57" s="3">
        <f t="shared" si="3"/>
        <v>0.509796</v>
      </c>
      <c r="Q57" s="3">
        <f t="shared" si="4"/>
        <v>15.4901688</v>
      </c>
      <c r="R57" s="3">
        <f t="shared" si="5"/>
        <v>2.01824</v>
      </c>
      <c r="S57" s="3">
        <f t="shared" si="6"/>
        <v>9.165312</v>
      </c>
      <c r="T57" s="3">
        <f t="shared" si="7"/>
        <v>72.36</v>
      </c>
      <c r="U57" s="3">
        <f t="shared" si="8"/>
        <v>99.5435168</v>
      </c>
    </row>
    <row r="58">
      <c r="A58" s="1">
        <v>25.0</v>
      </c>
      <c r="B58" s="1">
        <f>'H2CH4 overview'!D$21</f>
        <v>769.72</v>
      </c>
      <c r="C58" s="1">
        <v>94.0</v>
      </c>
      <c r="D58" s="1">
        <v>0.804752</v>
      </c>
      <c r="E58" s="7">
        <f t="shared" si="1"/>
        <v>0.8701563239</v>
      </c>
      <c r="F58" s="1">
        <f>'H2CH4 overview'!H$7</f>
        <v>0.255</v>
      </c>
      <c r="G58" s="1">
        <f>'H2CH4 overview'!I$7</f>
        <v>7.82</v>
      </c>
      <c r="H58" s="1">
        <f>'H2CH4 overview'!J$7</f>
        <v>0.8</v>
      </c>
      <c r="I58" s="1">
        <f>'H2CH4 overview'!K$7</f>
        <v>1.8</v>
      </c>
      <c r="J58" s="3">
        <f t="shared" si="2"/>
        <v>1.8</v>
      </c>
      <c r="K58" s="1">
        <v>0.0294</v>
      </c>
      <c r="L58" s="1">
        <v>0.02913</v>
      </c>
      <c r="M58" s="1">
        <v>0.0371</v>
      </c>
      <c r="N58" s="1">
        <v>0.07488</v>
      </c>
      <c r="O58" s="3">
        <v>40.2</v>
      </c>
      <c r="P58" s="3">
        <f t="shared" si="3"/>
        <v>0.517293</v>
      </c>
      <c r="Q58" s="3">
        <f t="shared" si="4"/>
        <v>15.7179654</v>
      </c>
      <c r="R58" s="3">
        <f t="shared" si="5"/>
        <v>2.04792</v>
      </c>
      <c r="S58" s="3">
        <f t="shared" si="6"/>
        <v>9.300096</v>
      </c>
      <c r="T58" s="3">
        <f t="shared" si="7"/>
        <v>72.36</v>
      </c>
      <c r="U58" s="3">
        <f t="shared" si="8"/>
        <v>99.9432744</v>
      </c>
    </row>
    <row r="59">
      <c r="A59" s="1">
        <v>25.0</v>
      </c>
      <c r="B59" s="1">
        <f>'H2CH4 overview'!D$21</f>
        <v>769.72</v>
      </c>
      <c r="C59" s="1">
        <v>95.0</v>
      </c>
      <c r="D59" s="1">
        <v>0.835021</v>
      </c>
      <c r="E59" s="7">
        <f t="shared" si="1"/>
        <v>0.8696369693</v>
      </c>
      <c r="F59" s="1">
        <f>'H2CH4 overview'!H$7</f>
        <v>0.255</v>
      </c>
      <c r="G59" s="1">
        <f>'H2CH4 overview'!I$7</f>
        <v>7.82</v>
      </c>
      <c r="H59" s="1">
        <f>'H2CH4 overview'!J$7</f>
        <v>0.8</v>
      </c>
      <c r="I59" s="1">
        <f>'H2CH4 overview'!K$7</f>
        <v>1.8</v>
      </c>
      <c r="J59" s="3">
        <f t="shared" si="2"/>
        <v>1.8</v>
      </c>
      <c r="K59" s="1">
        <v>0.0294</v>
      </c>
      <c r="L59" s="1">
        <v>0.02913</v>
      </c>
      <c r="M59" s="1">
        <v>0.0371</v>
      </c>
      <c r="N59" s="1">
        <v>0.07488</v>
      </c>
      <c r="O59" s="3">
        <v>40.2</v>
      </c>
      <c r="P59" s="3">
        <f t="shared" si="3"/>
        <v>0.52479</v>
      </c>
      <c r="Q59" s="3">
        <f t="shared" si="4"/>
        <v>15.945762</v>
      </c>
      <c r="R59" s="3">
        <f t="shared" si="5"/>
        <v>2.0776</v>
      </c>
      <c r="S59" s="3">
        <f t="shared" si="6"/>
        <v>9.43488</v>
      </c>
      <c r="T59" s="3">
        <f t="shared" si="7"/>
        <v>72.36</v>
      </c>
      <c r="U59" s="3">
        <f t="shared" si="8"/>
        <v>100.343032</v>
      </c>
    </row>
    <row r="60">
      <c r="A60" s="1">
        <v>25.0</v>
      </c>
      <c r="B60" s="1">
        <f>'H2CH4 overview'!D$21</f>
        <v>769.72</v>
      </c>
      <c r="C60" s="1">
        <v>96.0</v>
      </c>
      <c r="D60" s="1">
        <v>0.866229</v>
      </c>
      <c r="E60" s="7">
        <f t="shared" si="1"/>
        <v>0.8691176147</v>
      </c>
      <c r="F60" s="1">
        <f>'H2CH4 overview'!H$7</f>
        <v>0.255</v>
      </c>
      <c r="G60" s="1">
        <f>'H2CH4 overview'!I$7</f>
        <v>7.82</v>
      </c>
      <c r="H60" s="1">
        <f>'H2CH4 overview'!J$7</f>
        <v>0.8</v>
      </c>
      <c r="I60" s="1">
        <f>'H2CH4 overview'!K$7</f>
        <v>1.8</v>
      </c>
      <c r="J60" s="3">
        <f t="shared" si="2"/>
        <v>1.8</v>
      </c>
      <c r="K60" s="1">
        <v>0.0294</v>
      </c>
      <c r="L60" s="1">
        <v>0.02913</v>
      </c>
      <c r="M60" s="1">
        <v>0.0371</v>
      </c>
      <c r="N60" s="1">
        <v>0.07488</v>
      </c>
      <c r="O60" s="3">
        <v>40.2</v>
      </c>
      <c r="P60" s="3">
        <f t="shared" si="3"/>
        <v>0.532287</v>
      </c>
      <c r="Q60" s="3">
        <f t="shared" si="4"/>
        <v>16.1735586</v>
      </c>
      <c r="R60" s="3">
        <f t="shared" si="5"/>
        <v>2.10728</v>
      </c>
      <c r="S60" s="3">
        <f t="shared" si="6"/>
        <v>9.569664</v>
      </c>
      <c r="T60" s="3">
        <f t="shared" si="7"/>
        <v>72.36</v>
      </c>
      <c r="U60" s="3">
        <f t="shared" si="8"/>
        <v>100.7427896</v>
      </c>
    </row>
    <row r="61">
      <c r="A61" s="1">
        <v>25.0</v>
      </c>
      <c r="B61" s="1">
        <f>'H2CH4 overview'!D$21</f>
        <v>769.72</v>
      </c>
      <c r="C61" s="1">
        <v>97.0</v>
      </c>
      <c r="D61" s="1">
        <v>0.898401</v>
      </c>
      <c r="E61" s="7">
        <f t="shared" si="1"/>
        <v>0.8685982601</v>
      </c>
      <c r="F61" s="1">
        <f>'H2CH4 overview'!H$7</f>
        <v>0.255</v>
      </c>
      <c r="G61" s="1">
        <f>'H2CH4 overview'!I$7</f>
        <v>7.82</v>
      </c>
      <c r="H61" s="1">
        <f>'H2CH4 overview'!J$7</f>
        <v>0.8</v>
      </c>
      <c r="I61" s="1">
        <f>'H2CH4 overview'!K$7</f>
        <v>1.8</v>
      </c>
      <c r="J61" s="3">
        <f t="shared" si="2"/>
        <v>1.8</v>
      </c>
      <c r="K61" s="1">
        <v>0.0294</v>
      </c>
      <c r="L61" s="1">
        <v>0.02913</v>
      </c>
      <c r="M61" s="1">
        <v>0.0371</v>
      </c>
      <c r="N61" s="1">
        <v>0.07488</v>
      </c>
      <c r="O61" s="3">
        <v>40.2</v>
      </c>
      <c r="P61" s="3">
        <f t="shared" si="3"/>
        <v>0.539784</v>
      </c>
      <c r="Q61" s="3">
        <f t="shared" si="4"/>
        <v>16.4013552</v>
      </c>
      <c r="R61" s="3">
        <f t="shared" si="5"/>
        <v>2.13696</v>
      </c>
      <c r="S61" s="3">
        <f t="shared" si="6"/>
        <v>9.704448</v>
      </c>
      <c r="T61" s="3">
        <f t="shared" si="7"/>
        <v>72.36</v>
      </c>
      <c r="U61" s="3">
        <f t="shared" si="8"/>
        <v>101.1425472</v>
      </c>
    </row>
    <row r="62">
      <c r="A62" s="1">
        <v>25.0</v>
      </c>
      <c r="B62" s="1">
        <f>'H2CH4 overview'!D$21</f>
        <v>769.72</v>
      </c>
      <c r="C62" s="1">
        <v>98.0</v>
      </c>
      <c r="D62" s="1">
        <v>0.931557</v>
      </c>
      <c r="E62" s="7">
        <f t="shared" si="1"/>
        <v>0.8680789056</v>
      </c>
      <c r="F62" s="1">
        <f>'H2CH4 overview'!H$7</f>
        <v>0.255</v>
      </c>
      <c r="G62" s="1">
        <f>'H2CH4 overview'!I$7</f>
        <v>7.82</v>
      </c>
      <c r="H62" s="1">
        <f>'H2CH4 overview'!J$7</f>
        <v>0.8</v>
      </c>
      <c r="I62" s="1">
        <f>'H2CH4 overview'!K$7</f>
        <v>1.8</v>
      </c>
      <c r="J62" s="3">
        <f t="shared" si="2"/>
        <v>1.8</v>
      </c>
      <c r="K62" s="1">
        <v>0.0294</v>
      </c>
      <c r="L62" s="1">
        <v>0.02913</v>
      </c>
      <c r="M62" s="1">
        <v>0.0371</v>
      </c>
      <c r="N62" s="1">
        <v>0.07488</v>
      </c>
      <c r="O62" s="3">
        <v>40.2</v>
      </c>
      <c r="P62" s="3">
        <f t="shared" si="3"/>
        <v>0.547281</v>
      </c>
      <c r="Q62" s="3">
        <f t="shared" si="4"/>
        <v>16.6291518</v>
      </c>
      <c r="R62" s="3">
        <f t="shared" si="5"/>
        <v>2.16664</v>
      </c>
      <c r="S62" s="3">
        <f t="shared" si="6"/>
        <v>9.839232</v>
      </c>
      <c r="T62" s="3">
        <f t="shared" si="7"/>
        <v>72.36</v>
      </c>
      <c r="U62" s="3">
        <f t="shared" si="8"/>
        <v>101.5423048</v>
      </c>
    </row>
    <row r="63">
      <c r="A63" s="1">
        <v>25.0</v>
      </c>
      <c r="B63" s="1">
        <f>'H2CH4 overview'!D$21</f>
        <v>769.72</v>
      </c>
      <c r="C63" s="1">
        <v>99.0</v>
      </c>
      <c r="D63" s="1">
        <v>0.965721</v>
      </c>
      <c r="E63" s="7">
        <f t="shared" si="1"/>
        <v>0.867559551</v>
      </c>
      <c r="F63" s="1">
        <f>'H2CH4 overview'!H$7</f>
        <v>0.255</v>
      </c>
      <c r="G63" s="1">
        <f>'H2CH4 overview'!I$7</f>
        <v>7.82</v>
      </c>
      <c r="H63" s="1">
        <f>'H2CH4 overview'!J$7</f>
        <v>0.8</v>
      </c>
      <c r="I63" s="1">
        <f>'H2CH4 overview'!K$7</f>
        <v>1.8</v>
      </c>
      <c r="J63" s="3">
        <f t="shared" si="2"/>
        <v>1.8</v>
      </c>
      <c r="K63" s="1">
        <v>0.0294</v>
      </c>
      <c r="L63" s="1">
        <v>0.02913</v>
      </c>
      <c r="M63" s="1">
        <v>0.0371</v>
      </c>
      <c r="N63" s="1">
        <v>0.07488</v>
      </c>
      <c r="O63" s="3">
        <v>40.2</v>
      </c>
      <c r="P63" s="3">
        <f t="shared" si="3"/>
        <v>0.554778</v>
      </c>
      <c r="Q63" s="3">
        <f t="shared" si="4"/>
        <v>16.8569484</v>
      </c>
      <c r="R63" s="3">
        <f t="shared" si="5"/>
        <v>2.19632</v>
      </c>
      <c r="S63" s="3">
        <f t="shared" si="6"/>
        <v>9.974016</v>
      </c>
      <c r="T63" s="3">
        <f t="shared" si="7"/>
        <v>72.36</v>
      </c>
      <c r="U63" s="3">
        <f t="shared" si="8"/>
        <v>101.9420624</v>
      </c>
    </row>
    <row r="64">
      <c r="A64" s="1">
        <v>25.0</v>
      </c>
      <c r="B64" s="1">
        <f>'H2CH4 overview'!D$21</f>
        <v>769.72</v>
      </c>
      <c r="C64" s="1">
        <v>100.0</v>
      </c>
      <c r="D64" s="1">
        <v>1.0</v>
      </c>
      <c r="E64" s="7">
        <f t="shared" si="1"/>
        <v>0.8670401964</v>
      </c>
      <c r="F64" s="1">
        <f>'H2CH4 overview'!H$7</f>
        <v>0.255</v>
      </c>
      <c r="G64" s="1">
        <f>'H2CH4 overview'!I$7</f>
        <v>7.82</v>
      </c>
      <c r="H64" s="1">
        <f>'H2CH4 overview'!J$7</f>
        <v>0.8</v>
      </c>
      <c r="I64" s="1">
        <f>'H2CH4 overview'!K$7</f>
        <v>1.8</v>
      </c>
      <c r="J64" s="1">
        <f>I64</f>
        <v>1.8</v>
      </c>
      <c r="K64" s="1">
        <v>0.0294</v>
      </c>
      <c r="L64" s="1">
        <v>0.02913</v>
      </c>
      <c r="M64" s="1">
        <v>0.0371</v>
      </c>
      <c r="N64" s="1">
        <v>0.07488</v>
      </c>
      <c r="O64" s="3">
        <v>40.2</v>
      </c>
      <c r="P64" s="3">
        <f t="shared" si="3"/>
        <v>0.562275</v>
      </c>
      <c r="Q64" s="3">
        <f t="shared" si="4"/>
        <v>17.084745</v>
      </c>
      <c r="R64" s="3">
        <f t="shared" si="5"/>
        <v>2.226</v>
      </c>
      <c r="S64" s="3">
        <f t="shared" si="6"/>
        <v>10.1088</v>
      </c>
      <c r="T64" s="3">
        <f t="shared" si="7"/>
        <v>72.36</v>
      </c>
      <c r="U64" s="3">
        <f t="shared" si="8"/>
        <v>102.34182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5.63"/>
    <col customWidth="1" min="3" max="11" width="11.5"/>
    <col customWidth="1" min="12" max="27" width="8.63"/>
  </cols>
  <sheetData>
    <row r="1" ht="12.75" customHeight="1">
      <c r="C1" s="3" t="s">
        <v>23</v>
      </c>
      <c r="F1" s="1" t="s">
        <v>72</v>
      </c>
      <c r="G1" s="1"/>
      <c r="H1" s="1" t="s">
        <v>76</v>
      </c>
      <c r="K1" s="1" t="s">
        <v>77</v>
      </c>
    </row>
    <row r="2" ht="12.75" customHeight="1">
      <c r="C2" s="3" t="s">
        <v>24</v>
      </c>
      <c r="F2" s="1" t="s">
        <v>73</v>
      </c>
      <c r="G2" s="1"/>
      <c r="H2" s="1" t="s">
        <v>78</v>
      </c>
      <c r="K2" s="1" t="s">
        <v>79</v>
      </c>
    </row>
    <row r="3" ht="12.75" customHeight="1"/>
    <row r="4" ht="12.75" customHeight="1">
      <c r="D4" s="1" t="s">
        <v>25</v>
      </c>
      <c r="E4" s="1" t="s">
        <v>80</v>
      </c>
      <c r="F4" s="1" t="s">
        <v>81</v>
      </c>
      <c r="G4" s="1" t="s">
        <v>74</v>
      </c>
      <c r="H4" s="3" t="s">
        <v>26</v>
      </c>
      <c r="I4" s="3" t="s">
        <v>27</v>
      </c>
      <c r="J4" s="3" t="s">
        <v>28</v>
      </c>
      <c r="K4" s="3" t="s">
        <v>29</v>
      </c>
    </row>
    <row r="5" ht="12.75" customHeight="1">
      <c r="B5" s="1" t="s">
        <v>30</v>
      </c>
      <c r="C5" s="3" t="s">
        <v>31</v>
      </c>
      <c r="D5" s="1">
        <f>0.8*0.8</f>
        <v>0.64</v>
      </c>
      <c r="E5" s="1">
        <f>0.05*0.8</f>
        <v>0.04</v>
      </c>
      <c r="F5" s="1">
        <f>0.03*0.8</f>
        <v>0.024</v>
      </c>
      <c r="G5" s="1">
        <v>0.2</v>
      </c>
      <c r="I5" s="1">
        <f>0.1*0.8</f>
        <v>0.08</v>
      </c>
      <c r="J5" s="1">
        <f>0.02*0.8</f>
        <v>0.016</v>
      </c>
    </row>
    <row r="6" ht="12.75" customHeight="1">
      <c r="B6" s="1" t="s">
        <v>32</v>
      </c>
      <c r="C6" s="1" t="s">
        <v>31</v>
      </c>
      <c r="E6" s="1"/>
      <c r="F6" s="1"/>
      <c r="G6" s="1"/>
      <c r="H6" s="1">
        <f>(D5*2+E5*3.5+F5*5+G5*0.5)*1.15</f>
        <v>1.886</v>
      </c>
      <c r="I6" s="3">
        <f>H6*4</f>
        <v>7.544</v>
      </c>
      <c r="J6" s="1">
        <v>0.02</v>
      </c>
    </row>
    <row r="7" ht="12.75" customHeight="1">
      <c r="B7" s="3" t="s">
        <v>33</v>
      </c>
      <c r="C7" s="3" t="s">
        <v>31</v>
      </c>
      <c r="E7" s="1"/>
      <c r="F7" s="1"/>
      <c r="G7" s="1"/>
      <c r="H7" s="1">
        <f>(D5*2+E5*3.5+F5*5+G5*0.5)*0.15</f>
        <v>0.246</v>
      </c>
      <c r="I7" s="3">
        <f>I5+I6</f>
        <v>7.624</v>
      </c>
      <c r="J7" s="3">
        <f>D5+2*E5+3*F5+J5</f>
        <v>0.808</v>
      </c>
      <c r="K7" s="3">
        <f>D5*2+E5*3+F5*4+G5</f>
        <v>1.696</v>
      </c>
    </row>
    <row r="8" ht="12.75" customHeight="1">
      <c r="B8" s="1" t="s">
        <v>34</v>
      </c>
      <c r="C8" s="1" t="s">
        <v>35</v>
      </c>
      <c r="D8" s="5"/>
      <c r="E8" s="5"/>
      <c r="F8" s="5"/>
      <c r="G8" s="5"/>
      <c r="H8" s="5">
        <f t="shared" ref="H8:K8" si="1">H7/sum($D7:$L7)</f>
        <v>0.02371312898</v>
      </c>
      <c r="I8" s="5">
        <f t="shared" si="1"/>
        <v>0.7349142086</v>
      </c>
      <c r="J8" s="5">
        <f t="shared" si="1"/>
        <v>0.07788702526</v>
      </c>
      <c r="K8" s="5">
        <f t="shared" si="1"/>
        <v>0.1634856372</v>
      </c>
      <c r="L8" s="5"/>
    </row>
    <row r="9" ht="12.75" customHeight="1"/>
    <row r="10" ht="12.75" customHeight="1">
      <c r="B10" s="3" t="s">
        <v>33</v>
      </c>
      <c r="C10" s="3" t="s">
        <v>31</v>
      </c>
      <c r="E10" s="1"/>
      <c r="F10" s="1"/>
      <c r="G10" s="1"/>
      <c r="H10" s="1">
        <v>0.075</v>
      </c>
      <c r="I10" s="1">
        <v>2.3</v>
      </c>
      <c r="J10" s="3">
        <v>0.0</v>
      </c>
      <c r="K10" s="6">
        <f>K11*(sum(D7:J7)/(1-K11))</f>
        <v>1.203575951</v>
      </c>
      <c r="L10" s="6"/>
    </row>
    <row r="11" ht="12.75" customHeight="1">
      <c r="B11" s="1" t="s">
        <v>34</v>
      </c>
      <c r="C11" s="1" t="s">
        <v>35</v>
      </c>
      <c r="D11" s="5"/>
      <c r="E11" s="5"/>
      <c r="F11" s="5"/>
      <c r="G11" s="5"/>
      <c r="H11" s="5">
        <f t="shared" ref="H11:J11" si="2">H10/sum($D10:$L10)</f>
        <v>0.02095805735</v>
      </c>
      <c r="I11" s="5">
        <f t="shared" si="2"/>
        <v>0.6427137587</v>
      </c>
      <c r="J11" s="5">
        <f t="shared" si="2"/>
        <v>0</v>
      </c>
      <c r="K11" s="7">
        <v>0.1218</v>
      </c>
      <c r="L11" s="7"/>
    </row>
    <row r="12" ht="12.75" customHeight="1"/>
    <row r="13" ht="12.75" customHeight="1">
      <c r="J13" s="1" t="s">
        <v>36</v>
      </c>
      <c r="K13" s="3">
        <f>1-K10/K7</f>
        <v>0.2903443686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>
      <c r="B20" s="3" t="s">
        <v>37</v>
      </c>
      <c r="C20" s="3" t="s">
        <v>38</v>
      </c>
      <c r="D20" s="3">
        <v>890.7</v>
      </c>
      <c r="E20" s="1">
        <v>1560.0</v>
      </c>
      <c r="F20" s="1">
        <v>2250.0</v>
      </c>
      <c r="G20" s="3">
        <v>285.8</v>
      </c>
    </row>
    <row r="21" ht="12.75" customHeight="1">
      <c r="B21" s="1" t="s">
        <v>39</v>
      </c>
      <c r="C21" s="3" t="s">
        <v>38</v>
      </c>
      <c r="D21" s="3">
        <f>D20*D5+E20*E5+F20*F5+G20*G5</f>
        <v>743.608</v>
      </c>
    </row>
    <row r="22" ht="12.75" customHeight="1">
      <c r="B22" s="3" t="s">
        <v>40</v>
      </c>
      <c r="C22" s="3" t="s">
        <v>41</v>
      </c>
      <c r="H22" s="3">
        <v>29.4</v>
      </c>
      <c r="I22" s="3">
        <v>29.13</v>
      </c>
      <c r="J22" s="3">
        <v>37.1</v>
      </c>
      <c r="K22" s="3">
        <v>74.88</v>
      </c>
    </row>
    <row r="23" ht="12.75" customHeight="1">
      <c r="B23" s="3" t="s">
        <v>42</v>
      </c>
      <c r="C23" s="3" t="s">
        <v>38</v>
      </c>
      <c r="K23" s="3">
        <v>40.2</v>
      </c>
    </row>
    <row r="24" ht="12.75" customHeight="1"/>
    <row r="25" ht="12.75" customHeight="1">
      <c r="B25" s="1" t="s">
        <v>43</v>
      </c>
      <c r="C25" s="8" t="s">
        <v>44</v>
      </c>
      <c r="D25" s="1">
        <v>25.0</v>
      </c>
    </row>
    <row r="26" ht="12.75" customHeight="1">
      <c r="B26" s="1" t="s">
        <v>45</v>
      </c>
      <c r="C26" s="8" t="s">
        <v>44</v>
      </c>
      <c r="D26" s="1">
        <v>50.0</v>
      </c>
    </row>
    <row r="27" ht="12.75" customHeight="1">
      <c r="B27" s="1" t="s">
        <v>46</v>
      </c>
      <c r="C27" s="1" t="s">
        <v>35</v>
      </c>
      <c r="D27" s="7">
        <f>1-K13</f>
        <v>0.7096556314</v>
      </c>
    </row>
    <row r="28" ht="12.75" customHeight="1">
      <c r="B28" s="1" t="s">
        <v>47</v>
      </c>
      <c r="C28" s="3" t="s">
        <v>38</v>
      </c>
      <c r="D28" s="3">
        <f>D7*D22/1000*($D26-$D25)</f>
        <v>0</v>
      </c>
      <c r="H28" s="3">
        <f t="shared" ref="H28:K28" si="3">H7*H22/1000*($D26-$D25)</f>
        <v>0.18081</v>
      </c>
      <c r="I28" s="3">
        <f t="shared" si="3"/>
        <v>5.552178</v>
      </c>
      <c r="J28" s="3">
        <f t="shared" si="3"/>
        <v>0.74942</v>
      </c>
      <c r="K28" s="3">
        <f t="shared" si="3"/>
        <v>3.174912</v>
      </c>
      <c r="L28" s="3">
        <f>SUM(B28:K28)</f>
        <v>9.65732</v>
      </c>
    </row>
    <row r="29" ht="12.75" customHeight="1">
      <c r="B29" s="1" t="s">
        <v>48</v>
      </c>
      <c r="C29" s="3" t="s">
        <v>38</v>
      </c>
      <c r="K29" s="3">
        <f>D27*K7*K23</f>
        <v>48.38375322</v>
      </c>
    </row>
    <row r="30" ht="12.75" customHeight="1">
      <c r="B30" s="1" t="s">
        <v>49</v>
      </c>
      <c r="C30" s="1" t="s">
        <v>50</v>
      </c>
      <c r="D30" s="3">
        <f>SUM(D28:K29)</f>
        <v>58.04107322</v>
      </c>
    </row>
    <row r="31" ht="12.75" customHeight="1">
      <c r="B31" s="1" t="s">
        <v>51</v>
      </c>
      <c r="C31" s="1" t="s">
        <v>50</v>
      </c>
      <c r="D31" s="9">
        <f>D21-D30</f>
        <v>685.5669268</v>
      </c>
      <c r="E31" s="7">
        <f>D31/D21</f>
        <v>0.9219466799</v>
      </c>
      <c r="F31" s="7"/>
      <c r="G31" s="7"/>
      <c r="H31" s="7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52</v>
      </c>
      <c r="B1" s="1" t="s">
        <v>53</v>
      </c>
      <c r="C1" s="1" t="s">
        <v>54</v>
      </c>
      <c r="D1" s="1" t="s">
        <v>55</v>
      </c>
      <c r="E1" s="10" t="s">
        <v>84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49</v>
      </c>
    </row>
    <row r="2">
      <c r="A2" s="1">
        <v>25.0</v>
      </c>
      <c r="B2" s="1">
        <f>'H2NSG overview'!D$21</f>
        <v>743.608</v>
      </c>
      <c r="C2" s="1">
        <v>0.0</v>
      </c>
      <c r="D2" s="1">
        <v>0.006</v>
      </c>
      <c r="E2" s="7">
        <f t="shared" ref="E2:E64" si="1">(B2-U2)/B2</f>
        <v>1.010155286</v>
      </c>
      <c r="F2" s="1">
        <f>'H2NSG overview'!H$7</f>
        <v>0.246</v>
      </c>
      <c r="G2" s="1">
        <f>'H2NSG overview'!I$7</f>
        <v>7.624</v>
      </c>
      <c r="H2" s="1">
        <f>'H2NSG overview'!J$7</f>
        <v>0.808</v>
      </c>
      <c r="I2" s="1">
        <f>'H2NSG overview'!K$7</f>
        <v>1.696</v>
      </c>
      <c r="J2" s="3">
        <f t="shared" ref="J2:J63" si="2">min(D2*sum(F2:H2)/(1-D2),I2)</f>
        <v>0.05238229376</v>
      </c>
      <c r="K2" s="1">
        <v>0.0294</v>
      </c>
      <c r="L2" s="1">
        <v>0.02913</v>
      </c>
      <c r="M2" s="1">
        <v>0.0371</v>
      </c>
      <c r="N2" s="1">
        <v>0.07488</v>
      </c>
      <c r="O2" s="3">
        <v>40.2</v>
      </c>
      <c r="P2" s="3">
        <f t="shared" ref="P2:P64" si="3">F2*K2*(C2-A2)</f>
        <v>-0.18081</v>
      </c>
      <c r="Q2" s="3">
        <f t="shared" ref="Q2:Q64" si="4">G2*L2*(C2-A2)</f>
        <v>-5.552178</v>
      </c>
      <c r="R2" s="3">
        <f t="shared" ref="R2:R64" si="5">H2*M2*(C2-A2)</f>
        <v>-0.74942</v>
      </c>
      <c r="S2" s="3">
        <f t="shared" ref="S2:S64" si="6">I2*N2*(C2-A2)</f>
        <v>-3.174912</v>
      </c>
      <c r="T2" s="3">
        <f t="shared" ref="T2:T64" si="7">J2*O2</f>
        <v>2.105768209</v>
      </c>
      <c r="U2" s="3">
        <f t="shared" ref="U2:U64" si="8">sum(P2:T2)</f>
        <v>-7.551551791</v>
      </c>
    </row>
    <row r="3">
      <c r="A3" s="1">
        <v>25.0</v>
      </c>
      <c r="B3" s="1">
        <f>'H2NSG overview'!D$21</f>
        <v>743.608</v>
      </c>
      <c r="C3" s="1">
        <v>5.0</v>
      </c>
      <c r="D3" s="1">
        <v>0.0086</v>
      </c>
      <c r="E3" s="7">
        <f t="shared" si="1"/>
        <v>1.006320094</v>
      </c>
      <c r="F3" s="1">
        <f>'H2NSG overview'!H$7</f>
        <v>0.246</v>
      </c>
      <c r="G3" s="1">
        <f>'H2NSG overview'!I$7</f>
        <v>7.624</v>
      </c>
      <c r="H3" s="1">
        <f>'H2NSG overview'!J$7</f>
        <v>0.808</v>
      </c>
      <c r="I3" s="1">
        <f>'H2NSG overview'!K$7</f>
        <v>1.696</v>
      </c>
      <c r="J3" s="3">
        <f t="shared" si="2"/>
        <v>0.07527819246</v>
      </c>
      <c r="K3" s="1">
        <v>0.0294</v>
      </c>
      <c r="L3" s="1">
        <v>0.02913</v>
      </c>
      <c r="M3" s="1">
        <v>0.0371</v>
      </c>
      <c r="N3" s="1">
        <v>0.07488</v>
      </c>
      <c r="O3" s="3">
        <v>40.2</v>
      </c>
      <c r="P3" s="3">
        <f t="shared" si="3"/>
        <v>-0.144648</v>
      </c>
      <c r="Q3" s="3">
        <f t="shared" si="4"/>
        <v>-4.4417424</v>
      </c>
      <c r="R3" s="3">
        <f t="shared" si="5"/>
        <v>-0.599536</v>
      </c>
      <c r="S3" s="3">
        <f t="shared" si="6"/>
        <v>-2.5399296</v>
      </c>
      <c r="T3" s="3">
        <f t="shared" si="7"/>
        <v>3.026183337</v>
      </c>
      <c r="U3" s="3">
        <f t="shared" si="8"/>
        <v>-4.699672663</v>
      </c>
    </row>
    <row r="4">
      <c r="A4" s="1">
        <v>25.0</v>
      </c>
      <c r="B4" s="1">
        <f>'H2NSG overview'!D$21</f>
        <v>743.608</v>
      </c>
      <c r="C4" s="1">
        <v>10.0</v>
      </c>
      <c r="D4" s="1">
        <v>0.0121</v>
      </c>
      <c r="E4" s="7">
        <f t="shared" si="1"/>
        <v>1.002046156</v>
      </c>
      <c r="F4" s="1">
        <f>'H2NSG overview'!H$7</f>
        <v>0.246</v>
      </c>
      <c r="G4" s="1">
        <f>'H2NSG overview'!I$7</f>
        <v>7.624</v>
      </c>
      <c r="H4" s="1">
        <f>'H2NSG overview'!J$7</f>
        <v>0.808</v>
      </c>
      <c r="I4" s="1">
        <f>'H2NSG overview'!K$7</f>
        <v>1.696</v>
      </c>
      <c r="J4" s="3">
        <f t="shared" si="2"/>
        <v>0.1062899079</v>
      </c>
      <c r="K4" s="1">
        <v>0.0294</v>
      </c>
      <c r="L4" s="1">
        <v>0.02913</v>
      </c>
      <c r="M4" s="1">
        <v>0.0371</v>
      </c>
      <c r="N4" s="1">
        <v>0.07488</v>
      </c>
      <c r="O4" s="3">
        <v>40.2</v>
      </c>
      <c r="P4" s="3">
        <f t="shared" si="3"/>
        <v>-0.108486</v>
      </c>
      <c r="Q4" s="3">
        <f t="shared" si="4"/>
        <v>-3.3313068</v>
      </c>
      <c r="R4" s="3">
        <f t="shared" si="5"/>
        <v>-0.449652</v>
      </c>
      <c r="S4" s="3">
        <f t="shared" si="6"/>
        <v>-1.9049472</v>
      </c>
      <c r="T4" s="3">
        <f t="shared" si="7"/>
        <v>4.272854297</v>
      </c>
      <c r="U4" s="3">
        <f t="shared" si="8"/>
        <v>-1.521537703</v>
      </c>
    </row>
    <row r="5">
      <c r="A5" s="1">
        <v>25.0</v>
      </c>
      <c r="B5" s="1">
        <f>'H2NSG overview'!D$21</f>
        <v>743.608</v>
      </c>
      <c r="C5" s="1">
        <v>15.0</v>
      </c>
      <c r="D5" s="1">
        <v>0.0168</v>
      </c>
      <c r="E5" s="7">
        <f t="shared" si="1"/>
        <v>0.9971786351</v>
      </c>
      <c r="F5" s="1">
        <f>'H2NSG overview'!H$7</f>
        <v>0.246</v>
      </c>
      <c r="G5" s="1">
        <f>'H2NSG overview'!I$7</f>
        <v>7.624</v>
      </c>
      <c r="H5" s="1">
        <f>'H2NSG overview'!J$7</f>
        <v>0.808</v>
      </c>
      <c r="I5" s="1">
        <f>'H2NSG overview'!K$7</f>
        <v>1.696</v>
      </c>
      <c r="J5" s="3">
        <f t="shared" si="2"/>
        <v>0.1482815297</v>
      </c>
      <c r="K5" s="1">
        <v>0.0294</v>
      </c>
      <c r="L5" s="1">
        <v>0.02913</v>
      </c>
      <c r="M5" s="1">
        <v>0.0371</v>
      </c>
      <c r="N5" s="1">
        <v>0.07488</v>
      </c>
      <c r="O5" s="3">
        <v>40.2</v>
      </c>
      <c r="P5" s="3">
        <f t="shared" si="3"/>
        <v>-0.072324</v>
      </c>
      <c r="Q5" s="3">
        <f t="shared" si="4"/>
        <v>-2.2208712</v>
      </c>
      <c r="R5" s="3">
        <f t="shared" si="5"/>
        <v>-0.299768</v>
      </c>
      <c r="S5" s="3">
        <f t="shared" si="6"/>
        <v>-1.2699648</v>
      </c>
      <c r="T5" s="3">
        <f t="shared" si="7"/>
        <v>5.960917494</v>
      </c>
      <c r="U5" s="3">
        <f t="shared" si="8"/>
        <v>2.097989494</v>
      </c>
    </row>
    <row r="6">
      <c r="A6" s="1">
        <v>25.0</v>
      </c>
      <c r="B6" s="1">
        <f>'H2NSG overview'!D$21</f>
        <v>743.608</v>
      </c>
      <c r="C6" s="1">
        <v>20.0</v>
      </c>
      <c r="D6" s="1">
        <v>0.0231</v>
      </c>
      <c r="E6" s="7">
        <f t="shared" si="1"/>
        <v>0.9915040519</v>
      </c>
      <c r="F6" s="1">
        <f>'H2NSG overview'!H$7</f>
        <v>0.246</v>
      </c>
      <c r="G6" s="1">
        <f>'H2NSG overview'!I$7</f>
        <v>7.624</v>
      </c>
      <c r="H6" s="1">
        <f>'H2NSG overview'!J$7</f>
        <v>0.808</v>
      </c>
      <c r="I6" s="1">
        <f>'H2NSG overview'!K$7</f>
        <v>1.696</v>
      </c>
      <c r="J6" s="3">
        <f t="shared" si="2"/>
        <v>0.2052019654</v>
      </c>
      <c r="K6" s="1">
        <v>0.0294</v>
      </c>
      <c r="L6" s="1">
        <v>0.02913</v>
      </c>
      <c r="M6" s="1">
        <v>0.0371</v>
      </c>
      <c r="N6" s="1">
        <v>0.07488</v>
      </c>
      <c r="O6" s="3">
        <v>40.2</v>
      </c>
      <c r="P6" s="3">
        <f t="shared" si="3"/>
        <v>-0.036162</v>
      </c>
      <c r="Q6" s="3">
        <f t="shared" si="4"/>
        <v>-1.1104356</v>
      </c>
      <c r="R6" s="3">
        <f t="shared" si="5"/>
        <v>-0.149884</v>
      </c>
      <c r="S6" s="3">
        <f t="shared" si="6"/>
        <v>-0.6349824</v>
      </c>
      <c r="T6" s="3">
        <f t="shared" si="7"/>
        <v>8.249119009</v>
      </c>
      <c r="U6" s="3">
        <f t="shared" si="8"/>
        <v>6.317655009</v>
      </c>
    </row>
    <row r="7">
      <c r="A7" s="1">
        <v>25.0</v>
      </c>
      <c r="B7" s="1">
        <f>'H2NSG overview'!D$21</f>
        <v>743.608</v>
      </c>
      <c r="C7" s="1">
        <v>25.0</v>
      </c>
      <c r="D7" s="1">
        <v>0.0313</v>
      </c>
      <c r="E7" s="7">
        <f t="shared" si="1"/>
        <v>0.9848414841</v>
      </c>
      <c r="F7" s="1">
        <f>'H2NSG overview'!H$7</f>
        <v>0.246</v>
      </c>
      <c r="G7" s="1">
        <f>'H2NSG overview'!I$7</f>
        <v>7.624</v>
      </c>
      <c r="H7" s="1">
        <f>'H2NSG overview'!J$7</f>
        <v>0.808</v>
      </c>
      <c r="I7" s="1">
        <f>'H2NSG overview'!K$7</f>
        <v>1.696</v>
      </c>
      <c r="J7" s="3">
        <f t="shared" si="2"/>
        <v>0.2803978528</v>
      </c>
      <c r="K7" s="1">
        <v>0.0294</v>
      </c>
      <c r="L7" s="1">
        <v>0.02913</v>
      </c>
      <c r="M7" s="1">
        <v>0.0371</v>
      </c>
      <c r="N7" s="1">
        <v>0.07488</v>
      </c>
      <c r="O7" s="3">
        <v>40.2</v>
      </c>
      <c r="P7" s="3">
        <f t="shared" si="3"/>
        <v>0</v>
      </c>
      <c r="Q7" s="3">
        <f t="shared" si="4"/>
        <v>0</v>
      </c>
      <c r="R7" s="3">
        <f t="shared" si="5"/>
        <v>0</v>
      </c>
      <c r="S7" s="3">
        <f t="shared" si="6"/>
        <v>0</v>
      </c>
      <c r="T7" s="3">
        <f t="shared" si="7"/>
        <v>11.27199368</v>
      </c>
      <c r="U7" s="3">
        <f t="shared" si="8"/>
        <v>11.27199368</v>
      </c>
    </row>
    <row r="8">
      <c r="A8" s="1">
        <v>25.0</v>
      </c>
      <c r="B8" s="1">
        <f>'H2NSG overview'!D$21</f>
        <v>743.608</v>
      </c>
      <c r="C8" s="1">
        <v>30.0</v>
      </c>
      <c r="D8" s="1">
        <v>0.0419</v>
      </c>
      <c r="E8" s="7">
        <f t="shared" si="1"/>
        <v>0.9768860043</v>
      </c>
      <c r="F8" s="1">
        <f>'H2NSG overview'!H$7</f>
        <v>0.246</v>
      </c>
      <c r="G8" s="1">
        <f>'H2NSG overview'!I$7</f>
        <v>7.624</v>
      </c>
      <c r="H8" s="1">
        <f>'H2NSG overview'!J$7</f>
        <v>0.808</v>
      </c>
      <c r="I8" s="1">
        <f>'H2NSG overview'!K$7</f>
        <v>1.696</v>
      </c>
      <c r="J8" s="3">
        <f t="shared" si="2"/>
        <v>0.3795096545</v>
      </c>
      <c r="K8" s="1">
        <v>0.0294</v>
      </c>
      <c r="L8" s="1">
        <v>0.02913</v>
      </c>
      <c r="M8" s="1">
        <v>0.0371</v>
      </c>
      <c r="N8" s="1">
        <v>0.07488</v>
      </c>
      <c r="O8" s="3">
        <v>40.2</v>
      </c>
      <c r="P8" s="3">
        <f t="shared" si="3"/>
        <v>0.036162</v>
      </c>
      <c r="Q8" s="3">
        <f t="shared" si="4"/>
        <v>1.1104356</v>
      </c>
      <c r="R8" s="3">
        <f t="shared" si="5"/>
        <v>0.149884</v>
      </c>
      <c r="S8" s="3">
        <f t="shared" si="6"/>
        <v>0.6349824</v>
      </c>
      <c r="T8" s="3">
        <f t="shared" si="7"/>
        <v>15.25628811</v>
      </c>
      <c r="U8" s="3">
        <f t="shared" si="8"/>
        <v>17.18775211</v>
      </c>
    </row>
    <row r="9">
      <c r="A9" s="1">
        <v>25.0</v>
      </c>
      <c r="B9" s="1">
        <f>'H2NSG overview'!D$21</f>
        <v>743.608</v>
      </c>
      <c r="C9" s="1">
        <v>35.0</v>
      </c>
      <c r="D9" s="1">
        <v>0.0555</v>
      </c>
      <c r="E9" s="7">
        <f t="shared" si="1"/>
        <v>0.9672379548</v>
      </c>
      <c r="F9" s="1">
        <f>'H2NSG overview'!H$7</f>
        <v>0.246</v>
      </c>
      <c r="G9" s="1">
        <f>'H2NSG overview'!I$7</f>
        <v>7.624</v>
      </c>
      <c r="H9" s="1">
        <f>'H2NSG overview'!J$7</f>
        <v>0.808</v>
      </c>
      <c r="I9" s="1">
        <f>'H2NSG overview'!K$7</f>
        <v>1.696</v>
      </c>
      <c r="J9" s="3">
        <f t="shared" si="2"/>
        <v>0.5099301218</v>
      </c>
      <c r="K9" s="1">
        <v>0.0294</v>
      </c>
      <c r="L9" s="1">
        <v>0.02913</v>
      </c>
      <c r="M9" s="1">
        <v>0.0371</v>
      </c>
      <c r="N9" s="1">
        <v>0.07488</v>
      </c>
      <c r="O9" s="3">
        <v>40.2</v>
      </c>
      <c r="P9" s="3">
        <f t="shared" si="3"/>
        <v>0.072324</v>
      </c>
      <c r="Q9" s="3">
        <f t="shared" si="4"/>
        <v>2.2208712</v>
      </c>
      <c r="R9" s="3">
        <f t="shared" si="5"/>
        <v>0.299768</v>
      </c>
      <c r="S9" s="3">
        <f t="shared" si="6"/>
        <v>1.2699648</v>
      </c>
      <c r="T9" s="3">
        <f t="shared" si="7"/>
        <v>20.49919089</v>
      </c>
      <c r="U9" s="3">
        <f t="shared" si="8"/>
        <v>24.36211889</v>
      </c>
    </row>
    <row r="10">
      <c r="A10" s="1">
        <v>25.0</v>
      </c>
      <c r="B10" s="1">
        <f>'H2NSG overview'!D$21</f>
        <v>743.608</v>
      </c>
      <c r="C10" s="1">
        <v>40.0</v>
      </c>
      <c r="D10" s="1">
        <v>0.0728</v>
      </c>
      <c r="E10" s="7">
        <f t="shared" si="1"/>
        <v>0.9553728241</v>
      </c>
      <c r="F10" s="1">
        <f>'H2NSG overview'!H$7</f>
        <v>0.246</v>
      </c>
      <c r="G10" s="1">
        <f>'H2NSG overview'!I$7</f>
        <v>7.624</v>
      </c>
      <c r="H10" s="1">
        <f>'H2NSG overview'!J$7</f>
        <v>0.808</v>
      </c>
      <c r="I10" s="1">
        <f>'H2NSG overview'!K$7</f>
        <v>1.696</v>
      </c>
      <c r="J10" s="3">
        <f t="shared" si="2"/>
        <v>0.6813615186</v>
      </c>
      <c r="K10" s="1">
        <v>0.0294</v>
      </c>
      <c r="L10" s="1">
        <v>0.02913</v>
      </c>
      <c r="M10" s="1">
        <v>0.0371</v>
      </c>
      <c r="N10" s="1">
        <v>0.07488</v>
      </c>
      <c r="O10" s="3">
        <v>40.2</v>
      </c>
      <c r="P10" s="3">
        <f t="shared" si="3"/>
        <v>0.108486</v>
      </c>
      <c r="Q10" s="3">
        <f t="shared" si="4"/>
        <v>3.3313068</v>
      </c>
      <c r="R10" s="3">
        <f t="shared" si="5"/>
        <v>0.449652</v>
      </c>
      <c r="S10" s="3">
        <f t="shared" si="6"/>
        <v>1.9049472</v>
      </c>
      <c r="T10" s="3">
        <f t="shared" si="7"/>
        <v>27.39073305</v>
      </c>
      <c r="U10" s="3">
        <f t="shared" si="8"/>
        <v>33.18512505</v>
      </c>
    </row>
    <row r="11">
      <c r="A11" s="1">
        <v>25.0</v>
      </c>
      <c r="B11" s="1">
        <f>'H2NSG overview'!D$21</f>
        <v>743.608</v>
      </c>
      <c r="C11" s="1">
        <v>45.0</v>
      </c>
      <c r="D11" s="1">
        <v>0.0946</v>
      </c>
      <c r="E11" s="7">
        <f t="shared" si="1"/>
        <v>0.9405926828</v>
      </c>
      <c r="F11" s="1">
        <f>'H2NSG overview'!H$7</f>
        <v>0.246</v>
      </c>
      <c r="G11" s="1">
        <f>'H2NSG overview'!I$7</f>
        <v>7.624</v>
      </c>
      <c r="H11" s="1">
        <f>'H2NSG overview'!J$7</f>
        <v>0.808</v>
      </c>
      <c r="I11" s="1">
        <f>'H2NSG overview'!K$7</f>
        <v>1.696</v>
      </c>
      <c r="J11" s="3">
        <f t="shared" si="2"/>
        <v>0.9067139386</v>
      </c>
      <c r="K11" s="1">
        <v>0.0294</v>
      </c>
      <c r="L11" s="1">
        <v>0.02913</v>
      </c>
      <c r="M11" s="1">
        <v>0.0371</v>
      </c>
      <c r="N11" s="1">
        <v>0.07488</v>
      </c>
      <c r="O11" s="3">
        <v>40.2</v>
      </c>
      <c r="P11" s="3">
        <f t="shared" si="3"/>
        <v>0.144648</v>
      </c>
      <c r="Q11" s="3">
        <f t="shared" si="4"/>
        <v>4.4417424</v>
      </c>
      <c r="R11" s="3">
        <f t="shared" si="5"/>
        <v>0.599536</v>
      </c>
      <c r="S11" s="3">
        <f t="shared" si="6"/>
        <v>2.5399296</v>
      </c>
      <c r="T11" s="3">
        <f t="shared" si="7"/>
        <v>36.44990033</v>
      </c>
      <c r="U11" s="3">
        <f t="shared" si="8"/>
        <v>44.17575633</v>
      </c>
    </row>
    <row r="12">
      <c r="A12" s="1">
        <v>25.0</v>
      </c>
      <c r="B12" s="1">
        <f>'H2NSG overview'!D$21</f>
        <v>743.608</v>
      </c>
      <c r="C12" s="1">
        <v>50.0</v>
      </c>
      <c r="D12" s="1">
        <v>0.1218</v>
      </c>
      <c r="E12" s="7">
        <f t="shared" si="1"/>
        <v>0.9219466799</v>
      </c>
      <c r="F12" s="1">
        <f>'H2NSG overview'!H$7</f>
        <v>0.246</v>
      </c>
      <c r="G12" s="1">
        <f>'H2NSG overview'!I$7</f>
        <v>7.624</v>
      </c>
      <c r="H12" s="1">
        <f>'H2NSG overview'!J$7</f>
        <v>0.808</v>
      </c>
      <c r="I12" s="1">
        <f>'H2NSG overview'!K$7</f>
        <v>1.696</v>
      </c>
      <c r="J12" s="3">
        <f t="shared" si="2"/>
        <v>1.203575951</v>
      </c>
      <c r="K12" s="1">
        <v>0.0294</v>
      </c>
      <c r="L12" s="1">
        <v>0.02913</v>
      </c>
      <c r="M12" s="1">
        <v>0.0371</v>
      </c>
      <c r="N12" s="1">
        <v>0.07488</v>
      </c>
      <c r="O12" s="3">
        <v>40.2</v>
      </c>
      <c r="P12" s="3">
        <f t="shared" si="3"/>
        <v>0.18081</v>
      </c>
      <c r="Q12" s="3">
        <f t="shared" si="4"/>
        <v>5.552178</v>
      </c>
      <c r="R12" s="3">
        <f t="shared" si="5"/>
        <v>0.74942</v>
      </c>
      <c r="S12" s="3">
        <f t="shared" si="6"/>
        <v>3.174912</v>
      </c>
      <c r="T12" s="3">
        <f t="shared" si="7"/>
        <v>48.38375322</v>
      </c>
      <c r="U12" s="3">
        <f t="shared" si="8"/>
        <v>58.04107322</v>
      </c>
    </row>
    <row r="13">
      <c r="A13" s="1">
        <v>25.0</v>
      </c>
      <c r="B13" s="1">
        <f>'H2NSG overview'!D$21</f>
        <v>743.608</v>
      </c>
      <c r="C13" s="1">
        <v>51.0</v>
      </c>
      <c r="D13" s="1">
        <v>0.128084</v>
      </c>
      <c r="E13" s="7">
        <f t="shared" si="1"/>
        <v>0.9175771156</v>
      </c>
      <c r="F13" s="1">
        <f>'H2NSG overview'!H$7</f>
        <v>0.246</v>
      </c>
      <c r="G13" s="1">
        <f>'H2NSG overview'!I$7</f>
        <v>7.624</v>
      </c>
      <c r="H13" s="1">
        <f>'H2NSG overview'!J$7</f>
        <v>0.808</v>
      </c>
      <c r="I13" s="1">
        <f>'H2NSG overview'!K$7</f>
        <v>1.696</v>
      </c>
      <c r="J13" s="3">
        <f t="shared" si="2"/>
        <v>1.274793618</v>
      </c>
      <c r="K13" s="1">
        <v>0.0294</v>
      </c>
      <c r="L13" s="1">
        <v>0.02913</v>
      </c>
      <c r="M13" s="1">
        <v>0.0371</v>
      </c>
      <c r="N13" s="1">
        <v>0.07488</v>
      </c>
      <c r="O13" s="3">
        <v>40.2</v>
      </c>
      <c r="P13" s="3">
        <f t="shared" si="3"/>
        <v>0.1880424</v>
      </c>
      <c r="Q13" s="3">
        <f t="shared" si="4"/>
        <v>5.77426512</v>
      </c>
      <c r="R13" s="3">
        <f t="shared" si="5"/>
        <v>0.7793968</v>
      </c>
      <c r="S13" s="3">
        <f t="shared" si="6"/>
        <v>3.30190848</v>
      </c>
      <c r="T13" s="3">
        <f t="shared" si="7"/>
        <v>51.24670343</v>
      </c>
      <c r="U13" s="3">
        <f t="shared" si="8"/>
        <v>61.29031623</v>
      </c>
    </row>
    <row r="14">
      <c r="A14" s="1">
        <v>25.0</v>
      </c>
      <c r="B14" s="1">
        <f>'H2NSG overview'!D$21</f>
        <v>743.608</v>
      </c>
      <c r="C14" s="1">
        <v>52.0</v>
      </c>
      <c r="D14" s="1">
        <v>0.134529</v>
      </c>
      <c r="E14" s="7">
        <f t="shared" si="1"/>
        <v>0.9130508336</v>
      </c>
      <c r="F14" s="1">
        <f>'H2NSG overview'!H$7</f>
        <v>0.246</v>
      </c>
      <c r="G14" s="1">
        <f>'H2NSG overview'!I$7</f>
        <v>7.624</v>
      </c>
      <c r="H14" s="1">
        <f>'H2NSG overview'!J$7</f>
        <v>0.808</v>
      </c>
      <c r="I14" s="1">
        <f>'H2NSG overview'!K$7</f>
        <v>1.696</v>
      </c>
      <c r="J14" s="3">
        <f t="shared" si="2"/>
        <v>1.348910203</v>
      </c>
      <c r="K14" s="1">
        <v>0.0294</v>
      </c>
      <c r="L14" s="1">
        <v>0.02913</v>
      </c>
      <c r="M14" s="1">
        <v>0.0371</v>
      </c>
      <c r="N14" s="1">
        <v>0.07488</v>
      </c>
      <c r="O14" s="3">
        <v>40.2</v>
      </c>
      <c r="P14" s="3">
        <f t="shared" si="3"/>
        <v>0.1952748</v>
      </c>
      <c r="Q14" s="3">
        <f t="shared" si="4"/>
        <v>5.99635224</v>
      </c>
      <c r="R14" s="3">
        <f t="shared" si="5"/>
        <v>0.8093736</v>
      </c>
      <c r="S14" s="3">
        <f t="shared" si="6"/>
        <v>3.42890496</v>
      </c>
      <c r="T14" s="3">
        <f t="shared" si="7"/>
        <v>54.22619015</v>
      </c>
      <c r="U14" s="3">
        <f t="shared" si="8"/>
        <v>64.65609575</v>
      </c>
    </row>
    <row r="15">
      <c r="A15" s="1">
        <v>25.0</v>
      </c>
      <c r="B15" s="1">
        <f>'H2NSG overview'!D$21</f>
        <v>743.608</v>
      </c>
      <c r="C15" s="1">
        <v>53.0</v>
      </c>
      <c r="D15" s="1">
        <v>0.141251</v>
      </c>
      <c r="E15" s="7">
        <f t="shared" si="1"/>
        <v>0.9082882675</v>
      </c>
      <c r="F15" s="1">
        <f>'H2NSG overview'!H$7</f>
        <v>0.246</v>
      </c>
      <c r="G15" s="1">
        <f>'H2NSG overview'!I$7</f>
        <v>7.624</v>
      </c>
      <c r="H15" s="1">
        <f>'H2NSG overview'!J$7</f>
        <v>0.808</v>
      </c>
      <c r="I15" s="1">
        <f>'H2NSG overview'!K$7</f>
        <v>1.696</v>
      </c>
      <c r="J15" s="3">
        <f t="shared" si="2"/>
        <v>1.427397503</v>
      </c>
      <c r="K15" s="1">
        <v>0.0294</v>
      </c>
      <c r="L15" s="1">
        <v>0.02913</v>
      </c>
      <c r="M15" s="1">
        <v>0.0371</v>
      </c>
      <c r="N15" s="1">
        <v>0.07488</v>
      </c>
      <c r="O15" s="3">
        <v>40.2</v>
      </c>
      <c r="P15" s="3">
        <f t="shared" si="3"/>
        <v>0.2025072</v>
      </c>
      <c r="Q15" s="3">
        <f t="shared" si="4"/>
        <v>6.21843936</v>
      </c>
      <c r="R15" s="3">
        <f t="shared" si="5"/>
        <v>0.8393504</v>
      </c>
      <c r="S15" s="3">
        <f t="shared" si="6"/>
        <v>3.55590144</v>
      </c>
      <c r="T15" s="3">
        <f t="shared" si="7"/>
        <v>57.38137961</v>
      </c>
      <c r="U15" s="3">
        <f t="shared" si="8"/>
        <v>68.19757801</v>
      </c>
    </row>
    <row r="16">
      <c r="A16" s="1">
        <v>25.0</v>
      </c>
      <c r="B16" s="1">
        <f>'H2NSG overview'!D$21</f>
        <v>743.608</v>
      </c>
      <c r="C16" s="1">
        <v>54.0</v>
      </c>
      <c r="D16" s="1">
        <v>0.148258</v>
      </c>
      <c r="E16" s="7">
        <f t="shared" si="1"/>
        <v>0.9032745099</v>
      </c>
      <c r="F16" s="1">
        <f>'H2NSG overview'!H$7</f>
        <v>0.246</v>
      </c>
      <c r="G16" s="1">
        <f>'H2NSG overview'!I$7</f>
        <v>7.624</v>
      </c>
      <c r="H16" s="1">
        <f>'H2NSG overview'!J$7</f>
        <v>0.808</v>
      </c>
      <c r="I16" s="1">
        <f>'H2NSG overview'!K$7</f>
        <v>1.696</v>
      </c>
      <c r="J16" s="3">
        <f t="shared" si="2"/>
        <v>1.510531269</v>
      </c>
      <c r="K16" s="1">
        <v>0.0294</v>
      </c>
      <c r="L16" s="1">
        <v>0.02913</v>
      </c>
      <c r="M16" s="1">
        <v>0.0371</v>
      </c>
      <c r="N16" s="1">
        <v>0.07488</v>
      </c>
      <c r="O16" s="3">
        <v>40.2</v>
      </c>
      <c r="P16" s="3">
        <f t="shared" si="3"/>
        <v>0.2097396</v>
      </c>
      <c r="Q16" s="3">
        <f t="shared" si="4"/>
        <v>6.44052648</v>
      </c>
      <c r="R16" s="3">
        <f t="shared" si="5"/>
        <v>0.8693272</v>
      </c>
      <c r="S16" s="3">
        <f t="shared" si="6"/>
        <v>3.68289792</v>
      </c>
      <c r="T16" s="3">
        <f t="shared" si="7"/>
        <v>60.72335701</v>
      </c>
      <c r="U16" s="3">
        <f t="shared" si="8"/>
        <v>71.92584821</v>
      </c>
    </row>
    <row r="17">
      <c r="A17" s="1">
        <v>25.0</v>
      </c>
      <c r="B17" s="1">
        <f>'H2NSG overview'!D$21</f>
        <v>743.608</v>
      </c>
      <c r="C17" s="1">
        <v>55.0</v>
      </c>
      <c r="D17" s="1">
        <v>0.15556</v>
      </c>
      <c r="E17" s="7">
        <f t="shared" si="1"/>
        <v>0.8979921787</v>
      </c>
      <c r="F17" s="1">
        <f>'H2NSG overview'!H$7</f>
        <v>0.246</v>
      </c>
      <c r="G17" s="1">
        <f>'H2NSG overview'!I$7</f>
        <v>7.624</v>
      </c>
      <c r="H17" s="1">
        <f>'H2NSG overview'!J$7</f>
        <v>0.808</v>
      </c>
      <c r="I17" s="1">
        <f>'H2NSG overview'!K$7</f>
        <v>1.696</v>
      </c>
      <c r="J17" s="3">
        <f t="shared" si="2"/>
        <v>1.598633035</v>
      </c>
      <c r="K17" s="1">
        <v>0.0294</v>
      </c>
      <c r="L17" s="1">
        <v>0.02913</v>
      </c>
      <c r="M17" s="1">
        <v>0.0371</v>
      </c>
      <c r="N17" s="1">
        <v>0.07488</v>
      </c>
      <c r="O17" s="3">
        <v>40.2</v>
      </c>
      <c r="P17" s="3">
        <f t="shared" si="3"/>
        <v>0.216972</v>
      </c>
      <c r="Q17" s="3">
        <f t="shared" si="4"/>
        <v>6.6626136</v>
      </c>
      <c r="R17" s="3">
        <f t="shared" si="5"/>
        <v>0.899304</v>
      </c>
      <c r="S17" s="3">
        <f t="shared" si="6"/>
        <v>3.8098944</v>
      </c>
      <c r="T17" s="3">
        <f t="shared" si="7"/>
        <v>64.265048</v>
      </c>
      <c r="U17" s="3">
        <f t="shared" si="8"/>
        <v>75.853832</v>
      </c>
    </row>
    <row r="18">
      <c r="A18" s="1">
        <v>25.0</v>
      </c>
      <c r="B18" s="1">
        <f>'H2NSG overview'!D$21</f>
        <v>743.608</v>
      </c>
      <c r="C18" s="1">
        <v>55.58367293282503</v>
      </c>
      <c r="D18" s="1">
        <v>0.16</v>
      </c>
      <c r="E18" s="7">
        <f t="shared" si="1"/>
        <v>0.8947524255</v>
      </c>
      <c r="F18" s="1">
        <f>'H2NSG overview'!H$7</f>
        <v>0.246</v>
      </c>
      <c r="G18" s="1">
        <f>'H2NSG overview'!I$7</f>
        <v>7.624</v>
      </c>
      <c r="H18" s="1">
        <f>'H2NSG overview'!J$7</f>
        <v>0.808</v>
      </c>
      <c r="I18" s="1">
        <f>'H2NSG overview'!K$7</f>
        <v>1.696</v>
      </c>
      <c r="J18" s="3">
        <f t="shared" si="2"/>
        <v>1.652952381</v>
      </c>
      <c r="K18" s="1">
        <v>0.0294</v>
      </c>
      <c r="L18" s="1">
        <v>0.02913</v>
      </c>
      <c r="M18" s="1">
        <v>0.0371</v>
      </c>
      <c r="N18" s="1">
        <v>0.07488</v>
      </c>
      <c r="O18" s="3">
        <v>40.2</v>
      </c>
      <c r="P18" s="3">
        <f t="shared" si="3"/>
        <v>0.2211933561</v>
      </c>
      <c r="Q18" s="3">
        <f t="shared" si="4"/>
        <v>6.792239841</v>
      </c>
      <c r="R18" s="3">
        <f t="shared" si="5"/>
        <v>0.9168006468</v>
      </c>
      <c r="S18" s="3">
        <f t="shared" si="6"/>
        <v>3.884018808</v>
      </c>
      <c r="T18" s="3">
        <f t="shared" si="7"/>
        <v>66.44868571</v>
      </c>
      <c r="U18" s="3">
        <f t="shared" si="8"/>
        <v>78.26293837</v>
      </c>
    </row>
    <row r="19">
      <c r="A19" s="1">
        <v>25.0</v>
      </c>
      <c r="B19" s="1">
        <f>'H2NSG overview'!D$21</f>
        <v>743.608</v>
      </c>
      <c r="C19" s="1">
        <v>56.0</v>
      </c>
      <c r="D19" s="1">
        <v>0.163167</v>
      </c>
      <c r="E19" s="7">
        <f t="shared" si="1"/>
        <v>0.8924225071</v>
      </c>
      <c r="F19" s="1">
        <f>'H2NSG overview'!H$7</f>
        <v>0.246</v>
      </c>
      <c r="G19" s="1">
        <f>'H2NSG overview'!I$7</f>
        <v>7.624</v>
      </c>
      <c r="H19" s="1">
        <f>'H2NSG overview'!J$7</f>
        <v>0.808</v>
      </c>
      <c r="I19" s="1">
        <f>'H2NSG overview'!K$7</f>
        <v>1.696</v>
      </c>
      <c r="J19" s="3">
        <f t="shared" si="2"/>
        <v>1.692049938</v>
      </c>
      <c r="K19" s="1">
        <v>0.0294</v>
      </c>
      <c r="L19" s="1">
        <v>0.02913</v>
      </c>
      <c r="M19" s="1">
        <v>0.0371</v>
      </c>
      <c r="N19" s="1">
        <v>0.07488</v>
      </c>
      <c r="O19" s="3">
        <v>40.2</v>
      </c>
      <c r="P19" s="3">
        <f t="shared" si="3"/>
        <v>0.2242044</v>
      </c>
      <c r="Q19" s="3">
        <f t="shared" si="4"/>
        <v>6.88470072</v>
      </c>
      <c r="R19" s="3">
        <f t="shared" si="5"/>
        <v>0.9292808</v>
      </c>
      <c r="S19" s="3">
        <f t="shared" si="6"/>
        <v>3.93689088</v>
      </c>
      <c r="T19" s="3">
        <f t="shared" si="7"/>
        <v>68.02040752</v>
      </c>
      <c r="U19" s="3">
        <f t="shared" si="8"/>
        <v>79.99548432</v>
      </c>
    </row>
    <row r="20">
      <c r="A20" s="1">
        <v>25.0</v>
      </c>
      <c r="B20" s="1">
        <f>'H2NSG overview'!D$21</f>
        <v>743.608</v>
      </c>
      <c r="C20" s="1">
        <v>57.0</v>
      </c>
      <c r="D20" s="1">
        <v>0.171089</v>
      </c>
      <c r="E20" s="7">
        <f t="shared" si="1"/>
        <v>0.8916894794</v>
      </c>
      <c r="F20" s="1">
        <f>'H2NSG overview'!H$7</f>
        <v>0.246</v>
      </c>
      <c r="G20" s="1">
        <f>'H2NSG overview'!I$7</f>
        <v>7.624</v>
      </c>
      <c r="H20" s="1">
        <f>'H2NSG overview'!J$7</f>
        <v>0.808</v>
      </c>
      <c r="I20" s="1">
        <f>'H2NSG overview'!K$7</f>
        <v>1.696</v>
      </c>
      <c r="J20" s="3">
        <f t="shared" si="2"/>
        <v>1.696</v>
      </c>
      <c r="K20" s="1">
        <v>0.0294</v>
      </c>
      <c r="L20" s="1">
        <v>0.02913</v>
      </c>
      <c r="M20" s="1">
        <v>0.0371</v>
      </c>
      <c r="N20" s="1">
        <v>0.07488</v>
      </c>
      <c r="O20" s="3">
        <v>40.2</v>
      </c>
      <c r="P20" s="3">
        <f t="shared" si="3"/>
        <v>0.2314368</v>
      </c>
      <c r="Q20" s="3">
        <f t="shared" si="4"/>
        <v>7.10678784</v>
      </c>
      <c r="R20" s="3">
        <f t="shared" si="5"/>
        <v>0.9592576</v>
      </c>
      <c r="S20" s="3">
        <f t="shared" si="6"/>
        <v>4.06388736</v>
      </c>
      <c r="T20" s="3">
        <f t="shared" si="7"/>
        <v>68.1792</v>
      </c>
      <c r="U20" s="3">
        <f t="shared" si="8"/>
        <v>80.5405696</v>
      </c>
    </row>
    <row r="21">
      <c r="A21" s="1">
        <v>25.0</v>
      </c>
      <c r="B21" s="1">
        <f>'H2NSG overview'!D$21</f>
        <v>743.608</v>
      </c>
      <c r="C21" s="1">
        <v>58.0</v>
      </c>
      <c r="D21" s="1">
        <v>0.179338</v>
      </c>
      <c r="E21" s="7">
        <f t="shared" si="1"/>
        <v>0.8911699949</v>
      </c>
      <c r="F21" s="1">
        <f>'H2NSG overview'!H$7</f>
        <v>0.246</v>
      </c>
      <c r="G21" s="1">
        <f>'H2NSG overview'!I$7</f>
        <v>7.624</v>
      </c>
      <c r="H21" s="1">
        <f>'H2NSG overview'!J$7</f>
        <v>0.808</v>
      </c>
      <c r="I21" s="1">
        <f>'H2NSG overview'!K$7</f>
        <v>1.696</v>
      </c>
      <c r="J21" s="3">
        <f t="shared" si="2"/>
        <v>1.696</v>
      </c>
      <c r="K21" s="1">
        <v>0.0294</v>
      </c>
      <c r="L21" s="1">
        <v>0.02913</v>
      </c>
      <c r="M21" s="1">
        <v>0.0371</v>
      </c>
      <c r="N21" s="1">
        <v>0.07488</v>
      </c>
      <c r="O21" s="3">
        <v>40.2</v>
      </c>
      <c r="P21" s="3">
        <f t="shared" si="3"/>
        <v>0.2386692</v>
      </c>
      <c r="Q21" s="3">
        <f t="shared" si="4"/>
        <v>7.32887496</v>
      </c>
      <c r="R21" s="3">
        <f t="shared" si="5"/>
        <v>0.9892344</v>
      </c>
      <c r="S21" s="3">
        <f t="shared" si="6"/>
        <v>4.19088384</v>
      </c>
      <c r="T21" s="3">
        <f t="shared" si="7"/>
        <v>68.1792</v>
      </c>
      <c r="U21" s="3">
        <f t="shared" si="8"/>
        <v>80.9268624</v>
      </c>
    </row>
    <row r="22">
      <c r="A22" s="1">
        <v>25.0</v>
      </c>
      <c r="B22" s="1">
        <f>'H2NSG overview'!D$21</f>
        <v>743.608</v>
      </c>
      <c r="C22" s="1">
        <v>59.0</v>
      </c>
      <c r="D22" s="1">
        <v>0.187923</v>
      </c>
      <c r="E22" s="7">
        <f t="shared" si="1"/>
        <v>0.8906505105</v>
      </c>
      <c r="F22" s="1">
        <f>'H2NSG overview'!H$7</f>
        <v>0.246</v>
      </c>
      <c r="G22" s="1">
        <f>'H2NSG overview'!I$7</f>
        <v>7.624</v>
      </c>
      <c r="H22" s="1">
        <f>'H2NSG overview'!J$7</f>
        <v>0.808</v>
      </c>
      <c r="I22" s="1">
        <f>'H2NSG overview'!K$7</f>
        <v>1.696</v>
      </c>
      <c r="J22" s="3">
        <f t="shared" si="2"/>
        <v>1.696</v>
      </c>
      <c r="K22" s="1">
        <v>0.0294</v>
      </c>
      <c r="L22" s="1">
        <v>0.02913</v>
      </c>
      <c r="M22" s="1">
        <v>0.0371</v>
      </c>
      <c r="N22" s="1">
        <v>0.07488</v>
      </c>
      <c r="O22" s="3">
        <v>40.2</v>
      </c>
      <c r="P22" s="3">
        <f t="shared" si="3"/>
        <v>0.2459016</v>
      </c>
      <c r="Q22" s="3">
        <f t="shared" si="4"/>
        <v>7.55096208</v>
      </c>
      <c r="R22" s="3">
        <f t="shared" si="5"/>
        <v>1.0192112</v>
      </c>
      <c r="S22" s="3">
        <f t="shared" si="6"/>
        <v>4.31788032</v>
      </c>
      <c r="T22" s="3">
        <f t="shared" si="7"/>
        <v>68.1792</v>
      </c>
      <c r="U22" s="3">
        <f t="shared" si="8"/>
        <v>81.3131552</v>
      </c>
    </row>
    <row r="23">
      <c r="A23" s="1">
        <v>25.0</v>
      </c>
      <c r="B23" s="1">
        <f>'H2NSG overview'!D$21</f>
        <v>743.608</v>
      </c>
      <c r="C23" s="1">
        <v>60.0</v>
      </c>
      <c r="D23" s="1">
        <v>0.196856</v>
      </c>
      <c r="E23" s="7">
        <f t="shared" si="1"/>
        <v>0.890131026</v>
      </c>
      <c r="F23" s="1">
        <f>'H2NSG overview'!H$7</f>
        <v>0.246</v>
      </c>
      <c r="G23" s="1">
        <f>'H2NSG overview'!I$7</f>
        <v>7.624</v>
      </c>
      <c r="H23" s="1">
        <f>'H2NSG overview'!J$7</f>
        <v>0.808</v>
      </c>
      <c r="I23" s="1">
        <f>'H2NSG overview'!K$7</f>
        <v>1.696</v>
      </c>
      <c r="J23" s="3">
        <f t="shared" si="2"/>
        <v>1.696</v>
      </c>
      <c r="K23" s="1">
        <v>0.0294</v>
      </c>
      <c r="L23" s="1">
        <v>0.02913</v>
      </c>
      <c r="M23" s="1">
        <v>0.0371</v>
      </c>
      <c r="N23" s="1">
        <v>0.07488</v>
      </c>
      <c r="O23" s="3">
        <v>40.2</v>
      </c>
      <c r="P23" s="3">
        <f t="shared" si="3"/>
        <v>0.253134</v>
      </c>
      <c r="Q23" s="3">
        <f t="shared" si="4"/>
        <v>7.7730492</v>
      </c>
      <c r="R23" s="3">
        <f t="shared" si="5"/>
        <v>1.049188</v>
      </c>
      <c r="S23" s="3">
        <f t="shared" si="6"/>
        <v>4.4448768</v>
      </c>
      <c r="T23" s="3">
        <f t="shared" si="7"/>
        <v>68.1792</v>
      </c>
      <c r="U23" s="3">
        <f t="shared" si="8"/>
        <v>81.699448</v>
      </c>
    </row>
    <row r="24">
      <c r="A24" s="1">
        <v>25.0</v>
      </c>
      <c r="B24" s="1">
        <f>'H2NSG overview'!D$21</f>
        <v>743.608</v>
      </c>
      <c r="C24" s="1">
        <v>61.0</v>
      </c>
      <c r="D24" s="1">
        <v>0.206148</v>
      </c>
      <c r="E24" s="7">
        <f t="shared" si="1"/>
        <v>0.8896115416</v>
      </c>
      <c r="F24" s="1">
        <f>'H2NSG overview'!H$7</f>
        <v>0.246</v>
      </c>
      <c r="G24" s="1">
        <f>'H2NSG overview'!I$7</f>
        <v>7.624</v>
      </c>
      <c r="H24" s="1">
        <f>'H2NSG overview'!J$7</f>
        <v>0.808</v>
      </c>
      <c r="I24" s="1">
        <f>'H2NSG overview'!K$7</f>
        <v>1.696</v>
      </c>
      <c r="J24" s="3">
        <f t="shared" si="2"/>
        <v>1.696</v>
      </c>
      <c r="K24" s="1">
        <v>0.0294</v>
      </c>
      <c r="L24" s="1">
        <v>0.02913</v>
      </c>
      <c r="M24" s="1">
        <v>0.0371</v>
      </c>
      <c r="N24" s="1">
        <v>0.07488</v>
      </c>
      <c r="O24" s="3">
        <v>40.2</v>
      </c>
      <c r="P24" s="3">
        <f t="shared" si="3"/>
        <v>0.2603664</v>
      </c>
      <c r="Q24" s="3">
        <f t="shared" si="4"/>
        <v>7.99513632</v>
      </c>
      <c r="R24" s="3">
        <f t="shared" si="5"/>
        <v>1.0791648</v>
      </c>
      <c r="S24" s="3">
        <f t="shared" si="6"/>
        <v>4.57187328</v>
      </c>
      <c r="T24" s="3">
        <f t="shared" si="7"/>
        <v>68.1792</v>
      </c>
      <c r="U24" s="3">
        <f t="shared" si="8"/>
        <v>82.0857408</v>
      </c>
    </row>
    <row r="25">
      <c r="A25" s="1">
        <v>25.0</v>
      </c>
      <c r="B25" s="1">
        <f>'H2NSG overview'!D$21</f>
        <v>743.608</v>
      </c>
      <c r="C25" s="1">
        <v>62.0</v>
      </c>
      <c r="D25" s="1">
        <v>0.21581</v>
      </c>
      <c r="E25" s="7">
        <f t="shared" si="1"/>
        <v>0.8890920571</v>
      </c>
      <c r="F25" s="1">
        <f>'H2NSG overview'!H$7</f>
        <v>0.246</v>
      </c>
      <c r="G25" s="1">
        <f>'H2NSG overview'!I$7</f>
        <v>7.624</v>
      </c>
      <c r="H25" s="1">
        <f>'H2NSG overview'!J$7</f>
        <v>0.808</v>
      </c>
      <c r="I25" s="1">
        <f>'H2NSG overview'!K$7</f>
        <v>1.696</v>
      </c>
      <c r="J25" s="3">
        <f t="shared" si="2"/>
        <v>1.696</v>
      </c>
      <c r="K25" s="1">
        <v>0.0294</v>
      </c>
      <c r="L25" s="1">
        <v>0.02913</v>
      </c>
      <c r="M25" s="1">
        <v>0.0371</v>
      </c>
      <c r="N25" s="1">
        <v>0.07488</v>
      </c>
      <c r="O25" s="3">
        <v>40.2</v>
      </c>
      <c r="P25" s="3">
        <f t="shared" si="3"/>
        <v>0.2675988</v>
      </c>
      <c r="Q25" s="3">
        <f t="shared" si="4"/>
        <v>8.21722344</v>
      </c>
      <c r="R25" s="3">
        <f t="shared" si="5"/>
        <v>1.1091416</v>
      </c>
      <c r="S25" s="3">
        <f t="shared" si="6"/>
        <v>4.69886976</v>
      </c>
      <c r="T25" s="3">
        <f t="shared" si="7"/>
        <v>68.1792</v>
      </c>
      <c r="U25" s="3">
        <f t="shared" si="8"/>
        <v>82.4720336</v>
      </c>
    </row>
    <row r="26">
      <c r="A26" s="1">
        <v>25.0</v>
      </c>
      <c r="B26" s="1">
        <f>'H2NSG overview'!D$21</f>
        <v>743.608</v>
      </c>
      <c r="C26" s="1">
        <v>63.0</v>
      </c>
      <c r="D26" s="1">
        <v>0.225855</v>
      </c>
      <c r="E26" s="7">
        <f t="shared" si="1"/>
        <v>0.8885725726</v>
      </c>
      <c r="F26" s="1">
        <f>'H2NSG overview'!H$7</f>
        <v>0.246</v>
      </c>
      <c r="G26" s="1">
        <f>'H2NSG overview'!I$7</f>
        <v>7.624</v>
      </c>
      <c r="H26" s="1">
        <f>'H2NSG overview'!J$7</f>
        <v>0.808</v>
      </c>
      <c r="I26" s="1">
        <f>'H2NSG overview'!K$7</f>
        <v>1.696</v>
      </c>
      <c r="J26" s="3">
        <f t="shared" si="2"/>
        <v>1.696</v>
      </c>
      <c r="K26" s="1">
        <v>0.0294</v>
      </c>
      <c r="L26" s="1">
        <v>0.02913</v>
      </c>
      <c r="M26" s="1">
        <v>0.0371</v>
      </c>
      <c r="N26" s="1">
        <v>0.07488</v>
      </c>
      <c r="O26" s="3">
        <v>40.2</v>
      </c>
      <c r="P26" s="3">
        <f t="shared" si="3"/>
        <v>0.2748312</v>
      </c>
      <c r="Q26" s="3">
        <f t="shared" si="4"/>
        <v>8.43931056</v>
      </c>
      <c r="R26" s="3">
        <f t="shared" si="5"/>
        <v>1.1391184</v>
      </c>
      <c r="S26" s="3">
        <f t="shared" si="6"/>
        <v>4.82586624</v>
      </c>
      <c r="T26" s="3">
        <f t="shared" si="7"/>
        <v>68.1792</v>
      </c>
      <c r="U26" s="3">
        <f t="shared" si="8"/>
        <v>82.8583264</v>
      </c>
    </row>
    <row r="27">
      <c r="A27" s="1">
        <v>25.0</v>
      </c>
      <c r="B27" s="1">
        <f>'H2NSG overview'!D$21</f>
        <v>743.608</v>
      </c>
      <c r="C27" s="1">
        <v>64.0</v>
      </c>
      <c r="D27" s="1">
        <v>0.236295</v>
      </c>
      <c r="E27" s="7">
        <f t="shared" si="1"/>
        <v>0.8880530882</v>
      </c>
      <c r="F27" s="1">
        <f>'H2NSG overview'!H$7</f>
        <v>0.246</v>
      </c>
      <c r="G27" s="1">
        <f>'H2NSG overview'!I$7</f>
        <v>7.624</v>
      </c>
      <c r="H27" s="1">
        <f>'H2NSG overview'!J$7</f>
        <v>0.808</v>
      </c>
      <c r="I27" s="1">
        <f>'H2NSG overview'!K$7</f>
        <v>1.696</v>
      </c>
      <c r="J27" s="3">
        <f t="shared" si="2"/>
        <v>1.696</v>
      </c>
      <c r="K27" s="1">
        <v>0.0294</v>
      </c>
      <c r="L27" s="1">
        <v>0.02913</v>
      </c>
      <c r="M27" s="1">
        <v>0.0371</v>
      </c>
      <c r="N27" s="1">
        <v>0.07488</v>
      </c>
      <c r="O27" s="3">
        <v>40.2</v>
      </c>
      <c r="P27" s="3">
        <f t="shared" si="3"/>
        <v>0.2820636</v>
      </c>
      <c r="Q27" s="3">
        <f t="shared" si="4"/>
        <v>8.66139768</v>
      </c>
      <c r="R27" s="3">
        <f t="shared" si="5"/>
        <v>1.1690952</v>
      </c>
      <c r="S27" s="3">
        <f t="shared" si="6"/>
        <v>4.95286272</v>
      </c>
      <c r="T27" s="3">
        <f t="shared" si="7"/>
        <v>68.1792</v>
      </c>
      <c r="U27" s="3">
        <f t="shared" si="8"/>
        <v>83.2446192</v>
      </c>
    </row>
    <row r="28">
      <c r="A28" s="1">
        <v>25.0</v>
      </c>
      <c r="B28" s="1">
        <f>'H2NSG overview'!D$21</f>
        <v>743.608</v>
      </c>
      <c r="C28" s="1">
        <v>65.0</v>
      </c>
      <c r="D28" s="1">
        <v>0.247141</v>
      </c>
      <c r="E28" s="7">
        <f t="shared" si="1"/>
        <v>0.8875336037</v>
      </c>
      <c r="F28" s="1">
        <f>'H2NSG overview'!H$7</f>
        <v>0.246</v>
      </c>
      <c r="G28" s="1">
        <f>'H2NSG overview'!I$7</f>
        <v>7.624</v>
      </c>
      <c r="H28" s="1">
        <f>'H2NSG overview'!J$7</f>
        <v>0.808</v>
      </c>
      <c r="I28" s="1">
        <f>'H2NSG overview'!K$7</f>
        <v>1.696</v>
      </c>
      <c r="J28" s="3">
        <f t="shared" si="2"/>
        <v>1.696</v>
      </c>
      <c r="K28" s="1">
        <v>0.0294</v>
      </c>
      <c r="L28" s="1">
        <v>0.02913</v>
      </c>
      <c r="M28" s="1">
        <v>0.0371</v>
      </c>
      <c r="N28" s="1">
        <v>0.07488</v>
      </c>
      <c r="O28" s="3">
        <v>40.2</v>
      </c>
      <c r="P28" s="3">
        <f t="shared" si="3"/>
        <v>0.289296</v>
      </c>
      <c r="Q28" s="3">
        <f t="shared" si="4"/>
        <v>8.8834848</v>
      </c>
      <c r="R28" s="3">
        <f t="shared" si="5"/>
        <v>1.199072</v>
      </c>
      <c r="S28" s="3">
        <f t="shared" si="6"/>
        <v>5.0798592</v>
      </c>
      <c r="T28" s="3">
        <f t="shared" si="7"/>
        <v>68.1792</v>
      </c>
      <c r="U28" s="3">
        <f t="shared" si="8"/>
        <v>83.630912</v>
      </c>
    </row>
    <row r="29">
      <c r="A29" s="1">
        <v>25.0</v>
      </c>
      <c r="B29" s="1">
        <f>'H2NSG overview'!D$21</f>
        <v>743.608</v>
      </c>
      <c r="C29" s="1">
        <v>66.0</v>
      </c>
      <c r="D29" s="1">
        <v>0.258407</v>
      </c>
      <c r="E29" s="7">
        <f t="shared" si="1"/>
        <v>0.8870141193</v>
      </c>
      <c r="F29" s="1">
        <f>'H2NSG overview'!H$7</f>
        <v>0.246</v>
      </c>
      <c r="G29" s="1">
        <f>'H2NSG overview'!I$7</f>
        <v>7.624</v>
      </c>
      <c r="H29" s="1">
        <f>'H2NSG overview'!J$7</f>
        <v>0.808</v>
      </c>
      <c r="I29" s="1">
        <f>'H2NSG overview'!K$7</f>
        <v>1.696</v>
      </c>
      <c r="J29" s="3">
        <f t="shared" si="2"/>
        <v>1.696</v>
      </c>
      <c r="K29" s="1">
        <v>0.0294</v>
      </c>
      <c r="L29" s="1">
        <v>0.02913</v>
      </c>
      <c r="M29" s="1">
        <v>0.0371</v>
      </c>
      <c r="N29" s="1">
        <v>0.07488</v>
      </c>
      <c r="O29" s="3">
        <v>40.2</v>
      </c>
      <c r="P29" s="3">
        <f t="shared" si="3"/>
        <v>0.2965284</v>
      </c>
      <c r="Q29" s="3">
        <f t="shared" si="4"/>
        <v>9.10557192</v>
      </c>
      <c r="R29" s="3">
        <f t="shared" si="5"/>
        <v>1.2290488</v>
      </c>
      <c r="S29" s="3">
        <f t="shared" si="6"/>
        <v>5.20685568</v>
      </c>
      <c r="T29" s="3">
        <f t="shared" si="7"/>
        <v>68.1792</v>
      </c>
      <c r="U29" s="3">
        <f t="shared" si="8"/>
        <v>84.0172048</v>
      </c>
    </row>
    <row r="30">
      <c r="A30" s="1">
        <v>25.0</v>
      </c>
      <c r="B30" s="1">
        <f>'H2NSG overview'!D$21</f>
        <v>743.608</v>
      </c>
      <c r="C30" s="1">
        <v>67.0</v>
      </c>
      <c r="D30" s="1">
        <v>0.270106</v>
      </c>
      <c r="E30" s="7">
        <f t="shared" si="1"/>
        <v>0.8864946348</v>
      </c>
      <c r="F30" s="1">
        <f>'H2NSG overview'!H$7</f>
        <v>0.246</v>
      </c>
      <c r="G30" s="1">
        <f>'H2NSG overview'!I$7</f>
        <v>7.624</v>
      </c>
      <c r="H30" s="1">
        <f>'H2NSG overview'!J$7</f>
        <v>0.808</v>
      </c>
      <c r="I30" s="1">
        <f>'H2NSG overview'!K$7</f>
        <v>1.696</v>
      </c>
      <c r="J30" s="3">
        <f t="shared" si="2"/>
        <v>1.696</v>
      </c>
      <c r="K30" s="1">
        <v>0.0294</v>
      </c>
      <c r="L30" s="1">
        <v>0.02913</v>
      </c>
      <c r="M30" s="1">
        <v>0.0371</v>
      </c>
      <c r="N30" s="1">
        <v>0.07488</v>
      </c>
      <c r="O30" s="3">
        <v>40.2</v>
      </c>
      <c r="P30" s="3">
        <f t="shared" si="3"/>
        <v>0.3037608</v>
      </c>
      <c r="Q30" s="3">
        <f t="shared" si="4"/>
        <v>9.32765904</v>
      </c>
      <c r="R30" s="3">
        <f t="shared" si="5"/>
        <v>1.2590256</v>
      </c>
      <c r="S30" s="3">
        <f t="shared" si="6"/>
        <v>5.33385216</v>
      </c>
      <c r="T30" s="3">
        <f t="shared" si="7"/>
        <v>68.1792</v>
      </c>
      <c r="U30" s="3">
        <f t="shared" si="8"/>
        <v>84.4034976</v>
      </c>
    </row>
    <row r="31">
      <c r="A31" s="1">
        <v>25.0</v>
      </c>
      <c r="B31" s="1">
        <f>'H2NSG overview'!D$21</f>
        <v>743.608</v>
      </c>
      <c r="C31" s="1">
        <v>68.0</v>
      </c>
      <c r="D31" s="1">
        <v>0.28225</v>
      </c>
      <c r="E31" s="7">
        <f t="shared" si="1"/>
        <v>0.8859751503</v>
      </c>
      <c r="F31" s="1">
        <f>'H2NSG overview'!H$7</f>
        <v>0.246</v>
      </c>
      <c r="G31" s="1">
        <f>'H2NSG overview'!I$7</f>
        <v>7.624</v>
      </c>
      <c r="H31" s="1">
        <f>'H2NSG overview'!J$7</f>
        <v>0.808</v>
      </c>
      <c r="I31" s="1">
        <f>'H2NSG overview'!K$7</f>
        <v>1.696</v>
      </c>
      <c r="J31" s="3">
        <f t="shared" si="2"/>
        <v>1.696</v>
      </c>
      <c r="K31" s="1">
        <v>0.0294</v>
      </c>
      <c r="L31" s="1">
        <v>0.02913</v>
      </c>
      <c r="M31" s="1">
        <v>0.0371</v>
      </c>
      <c r="N31" s="1">
        <v>0.07488</v>
      </c>
      <c r="O31" s="3">
        <v>40.2</v>
      </c>
      <c r="P31" s="3">
        <f t="shared" si="3"/>
        <v>0.3109932</v>
      </c>
      <c r="Q31" s="3">
        <f t="shared" si="4"/>
        <v>9.54974616</v>
      </c>
      <c r="R31" s="3">
        <f t="shared" si="5"/>
        <v>1.2890024</v>
      </c>
      <c r="S31" s="3">
        <f t="shared" si="6"/>
        <v>5.46084864</v>
      </c>
      <c r="T31" s="3">
        <f t="shared" si="7"/>
        <v>68.1792</v>
      </c>
      <c r="U31" s="3">
        <f t="shared" si="8"/>
        <v>84.7897904</v>
      </c>
    </row>
    <row r="32">
      <c r="A32" s="1">
        <v>25.0</v>
      </c>
      <c r="B32" s="1">
        <f>'H2NSG overview'!D$21</f>
        <v>743.608</v>
      </c>
      <c r="C32" s="1">
        <v>69.0</v>
      </c>
      <c r="D32" s="1">
        <v>0.294853</v>
      </c>
      <c r="E32" s="7">
        <f t="shared" si="1"/>
        <v>0.8854556659</v>
      </c>
      <c r="F32" s="1">
        <f>'H2NSG overview'!H$7</f>
        <v>0.246</v>
      </c>
      <c r="G32" s="1">
        <f>'H2NSG overview'!I$7</f>
        <v>7.624</v>
      </c>
      <c r="H32" s="1">
        <f>'H2NSG overview'!J$7</f>
        <v>0.808</v>
      </c>
      <c r="I32" s="1">
        <f>'H2NSG overview'!K$7</f>
        <v>1.696</v>
      </c>
      <c r="J32" s="3">
        <f t="shared" si="2"/>
        <v>1.696</v>
      </c>
      <c r="K32" s="1">
        <v>0.0294</v>
      </c>
      <c r="L32" s="1">
        <v>0.02913</v>
      </c>
      <c r="M32" s="1">
        <v>0.0371</v>
      </c>
      <c r="N32" s="1">
        <v>0.07488</v>
      </c>
      <c r="O32" s="3">
        <v>40.2</v>
      </c>
      <c r="P32" s="3">
        <f t="shared" si="3"/>
        <v>0.3182256</v>
      </c>
      <c r="Q32" s="3">
        <f t="shared" si="4"/>
        <v>9.77183328</v>
      </c>
      <c r="R32" s="3">
        <f t="shared" si="5"/>
        <v>1.3189792</v>
      </c>
      <c r="S32" s="3">
        <f t="shared" si="6"/>
        <v>5.58784512</v>
      </c>
      <c r="T32" s="3">
        <f t="shared" si="7"/>
        <v>68.1792</v>
      </c>
      <c r="U32" s="3">
        <f t="shared" si="8"/>
        <v>85.1760832</v>
      </c>
    </row>
    <row r="33">
      <c r="A33" s="1">
        <v>25.0</v>
      </c>
      <c r="B33" s="1">
        <f>'H2NSG overview'!D$21</f>
        <v>743.608</v>
      </c>
      <c r="C33" s="1">
        <v>69.11066075252371</v>
      </c>
      <c r="D33" s="1">
        <v>0.2963</v>
      </c>
      <c r="E33" s="7">
        <f t="shared" si="1"/>
        <v>0.8853981793</v>
      </c>
      <c r="F33" s="1">
        <f>'H2NSG overview'!H$7</f>
        <v>0.246</v>
      </c>
      <c r="G33" s="1">
        <f>'H2NSG overview'!I$7</f>
        <v>7.624</v>
      </c>
      <c r="H33" s="1">
        <f>'H2NSG overview'!J$7</f>
        <v>0.808</v>
      </c>
      <c r="I33" s="1">
        <f>'H2NSG overview'!K$7</f>
        <v>1.696</v>
      </c>
      <c r="J33" s="3">
        <f t="shared" si="2"/>
        <v>1.696</v>
      </c>
      <c r="K33" s="1">
        <v>0.0294</v>
      </c>
      <c r="L33" s="1">
        <v>0.02913</v>
      </c>
      <c r="M33" s="1">
        <v>0.0371</v>
      </c>
      <c r="N33" s="1">
        <v>0.07488</v>
      </c>
      <c r="O33" s="3">
        <v>40.2</v>
      </c>
      <c r="P33" s="3">
        <f t="shared" si="3"/>
        <v>0.3190259428</v>
      </c>
      <c r="Q33" s="3">
        <f t="shared" si="4"/>
        <v>9.796409608</v>
      </c>
      <c r="R33" s="3">
        <f t="shared" si="5"/>
        <v>1.322296455</v>
      </c>
      <c r="S33" s="3">
        <f t="shared" si="6"/>
        <v>5.601898646</v>
      </c>
      <c r="T33" s="3">
        <f t="shared" si="7"/>
        <v>68.1792</v>
      </c>
      <c r="U33" s="3">
        <f t="shared" si="8"/>
        <v>85.21883065</v>
      </c>
    </row>
    <row r="34">
      <c r="A34" s="1">
        <v>25.0</v>
      </c>
      <c r="B34" s="1">
        <f>'H2NSG overview'!D$21</f>
        <v>743.608</v>
      </c>
      <c r="C34" s="1">
        <v>70.0</v>
      </c>
      <c r="D34" s="1">
        <v>0.307929</v>
      </c>
      <c r="E34" s="7">
        <f t="shared" si="1"/>
        <v>0.8849361814</v>
      </c>
      <c r="F34" s="1">
        <f>'H2NSG overview'!H$7</f>
        <v>0.246</v>
      </c>
      <c r="G34" s="1">
        <f>'H2NSG overview'!I$7</f>
        <v>7.624</v>
      </c>
      <c r="H34" s="1">
        <f>'H2NSG overview'!J$7</f>
        <v>0.808</v>
      </c>
      <c r="I34" s="1">
        <f>'H2NSG overview'!K$7</f>
        <v>1.696</v>
      </c>
      <c r="J34" s="3">
        <f t="shared" si="2"/>
        <v>1.696</v>
      </c>
      <c r="K34" s="1">
        <v>0.0294</v>
      </c>
      <c r="L34" s="1">
        <v>0.02913</v>
      </c>
      <c r="M34" s="1">
        <v>0.0371</v>
      </c>
      <c r="N34" s="1">
        <v>0.07488</v>
      </c>
      <c r="O34" s="3">
        <v>40.2</v>
      </c>
      <c r="P34" s="3">
        <f t="shared" si="3"/>
        <v>0.325458</v>
      </c>
      <c r="Q34" s="3">
        <f t="shared" si="4"/>
        <v>9.9939204</v>
      </c>
      <c r="R34" s="3">
        <f t="shared" si="5"/>
        <v>1.348956</v>
      </c>
      <c r="S34" s="3">
        <f t="shared" si="6"/>
        <v>5.7148416</v>
      </c>
      <c r="T34" s="3">
        <f t="shared" si="7"/>
        <v>68.1792</v>
      </c>
      <c r="U34" s="3">
        <f t="shared" si="8"/>
        <v>85.562376</v>
      </c>
    </row>
    <row r="35">
      <c r="A35" s="1">
        <v>25.0</v>
      </c>
      <c r="B35" s="1">
        <f>'H2NSG overview'!D$21</f>
        <v>743.608</v>
      </c>
      <c r="C35" s="1">
        <v>71.0</v>
      </c>
      <c r="D35" s="1">
        <v>0.321492</v>
      </c>
      <c r="E35" s="7">
        <f t="shared" si="1"/>
        <v>0.884416697</v>
      </c>
      <c r="F35" s="1">
        <f>'H2NSG overview'!H$7</f>
        <v>0.246</v>
      </c>
      <c r="G35" s="1">
        <f>'H2NSG overview'!I$7</f>
        <v>7.624</v>
      </c>
      <c r="H35" s="1">
        <f>'H2NSG overview'!J$7</f>
        <v>0.808</v>
      </c>
      <c r="I35" s="1">
        <f>'H2NSG overview'!K$7</f>
        <v>1.696</v>
      </c>
      <c r="J35" s="3">
        <f t="shared" si="2"/>
        <v>1.696</v>
      </c>
      <c r="K35" s="1">
        <v>0.0294</v>
      </c>
      <c r="L35" s="1">
        <v>0.02913</v>
      </c>
      <c r="M35" s="1">
        <v>0.0371</v>
      </c>
      <c r="N35" s="1">
        <v>0.07488</v>
      </c>
      <c r="O35" s="3">
        <v>40.2</v>
      </c>
      <c r="P35" s="3">
        <f t="shared" si="3"/>
        <v>0.3326904</v>
      </c>
      <c r="Q35" s="3">
        <f t="shared" si="4"/>
        <v>10.21600752</v>
      </c>
      <c r="R35" s="3">
        <f t="shared" si="5"/>
        <v>1.3789328</v>
      </c>
      <c r="S35" s="3">
        <f t="shared" si="6"/>
        <v>5.84183808</v>
      </c>
      <c r="T35" s="3">
        <f t="shared" si="7"/>
        <v>68.1792</v>
      </c>
      <c r="U35" s="3">
        <f t="shared" si="8"/>
        <v>85.9486688</v>
      </c>
    </row>
    <row r="36">
      <c r="A36" s="1">
        <v>25.0</v>
      </c>
      <c r="B36" s="1">
        <f>'H2NSG overview'!D$21</f>
        <v>743.608</v>
      </c>
      <c r="C36" s="1">
        <v>72.0</v>
      </c>
      <c r="D36" s="1">
        <v>0.335557</v>
      </c>
      <c r="E36" s="7">
        <f t="shared" si="1"/>
        <v>0.8838972125</v>
      </c>
      <c r="F36" s="1">
        <f>'H2NSG overview'!H$7</f>
        <v>0.246</v>
      </c>
      <c r="G36" s="1">
        <f>'H2NSG overview'!I$7</f>
        <v>7.624</v>
      </c>
      <c r="H36" s="1">
        <f>'H2NSG overview'!J$7</f>
        <v>0.808</v>
      </c>
      <c r="I36" s="1">
        <f>'H2NSG overview'!K$7</f>
        <v>1.696</v>
      </c>
      <c r="J36" s="3">
        <f t="shared" si="2"/>
        <v>1.696</v>
      </c>
      <c r="K36" s="1">
        <v>0.0294</v>
      </c>
      <c r="L36" s="1">
        <v>0.02913</v>
      </c>
      <c r="M36" s="1">
        <v>0.0371</v>
      </c>
      <c r="N36" s="1">
        <v>0.07488</v>
      </c>
      <c r="O36" s="3">
        <v>40.2</v>
      </c>
      <c r="P36" s="3">
        <f t="shared" si="3"/>
        <v>0.3399228</v>
      </c>
      <c r="Q36" s="3">
        <f t="shared" si="4"/>
        <v>10.43809464</v>
      </c>
      <c r="R36" s="3">
        <f t="shared" si="5"/>
        <v>1.4089096</v>
      </c>
      <c r="S36" s="3">
        <f t="shared" si="6"/>
        <v>5.96883456</v>
      </c>
      <c r="T36" s="3">
        <f t="shared" si="7"/>
        <v>68.1792</v>
      </c>
      <c r="U36" s="3">
        <f t="shared" si="8"/>
        <v>86.3349616</v>
      </c>
    </row>
    <row r="37">
      <c r="A37" s="1">
        <v>25.0</v>
      </c>
      <c r="B37" s="1">
        <f>'H2NSG overview'!D$21</f>
        <v>743.608</v>
      </c>
      <c r="C37" s="1">
        <v>73.0</v>
      </c>
      <c r="D37" s="1">
        <v>0.350138</v>
      </c>
      <c r="E37" s="7">
        <f t="shared" si="1"/>
        <v>0.8833777281</v>
      </c>
      <c r="F37" s="1">
        <f>'H2NSG overview'!H$7</f>
        <v>0.246</v>
      </c>
      <c r="G37" s="1">
        <f>'H2NSG overview'!I$7</f>
        <v>7.624</v>
      </c>
      <c r="H37" s="1">
        <f>'H2NSG overview'!J$7</f>
        <v>0.808</v>
      </c>
      <c r="I37" s="1">
        <f>'H2NSG overview'!K$7</f>
        <v>1.696</v>
      </c>
      <c r="J37" s="3">
        <f t="shared" si="2"/>
        <v>1.696</v>
      </c>
      <c r="K37" s="1">
        <v>0.0294</v>
      </c>
      <c r="L37" s="1">
        <v>0.02913</v>
      </c>
      <c r="M37" s="1">
        <v>0.0371</v>
      </c>
      <c r="N37" s="1">
        <v>0.07488</v>
      </c>
      <c r="O37" s="3">
        <v>40.2</v>
      </c>
      <c r="P37" s="3">
        <f t="shared" si="3"/>
        <v>0.3471552</v>
      </c>
      <c r="Q37" s="3">
        <f t="shared" si="4"/>
        <v>10.66018176</v>
      </c>
      <c r="R37" s="3">
        <f t="shared" si="5"/>
        <v>1.4388864</v>
      </c>
      <c r="S37" s="3">
        <f t="shared" si="6"/>
        <v>6.09583104</v>
      </c>
      <c r="T37" s="3">
        <f t="shared" si="7"/>
        <v>68.1792</v>
      </c>
      <c r="U37" s="3">
        <f t="shared" si="8"/>
        <v>86.7212544</v>
      </c>
    </row>
    <row r="38">
      <c r="A38" s="1">
        <v>25.0</v>
      </c>
      <c r="B38" s="1">
        <f>'H2NSG overview'!D$21</f>
        <v>743.608</v>
      </c>
      <c r="C38" s="1">
        <v>74.0</v>
      </c>
      <c r="D38" s="1">
        <v>0.365249</v>
      </c>
      <c r="E38" s="7">
        <f t="shared" si="1"/>
        <v>0.8828582436</v>
      </c>
      <c r="F38" s="1">
        <f>'H2NSG overview'!H$7</f>
        <v>0.246</v>
      </c>
      <c r="G38" s="1">
        <f>'H2NSG overview'!I$7</f>
        <v>7.624</v>
      </c>
      <c r="H38" s="1">
        <f>'H2NSG overview'!J$7</f>
        <v>0.808</v>
      </c>
      <c r="I38" s="1">
        <f>'H2NSG overview'!K$7</f>
        <v>1.696</v>
      </c>
      <c r="J38" s="3">
        <f t="shared" si="2"/>
        <v>1.696</v>
      </c>
      <c r="K38" s="1">
        <v>0.0294</v>
      </c>
      <c r="L38" s="1">
        <v>0.02913</v>
      </c>
      <c r="M38" s="1">
        <v>0.0371</v>
      </c>
      <c r="N38" s="1">
        <v>0.07488</v>
      </c>
      <c r="O38" s="3">
        <v>40.2</v>
      </c>
      <c r="P38" s="3">
        <f t="shared" si="3"/>
        <v>0.3543876</v>
      </c>
      <c r="Q38" s="3">
        <f t="shared" si="4"/>
        <v>10.88226888</v>
      </c>
      <c r="R38" s="3">
        <f t="shared" si="5"/>
        <v>1.4688632</v>
      </c>
      <c r="S38" s="3">
        <f t="shared" si="6"/>
        <v>6.22282752</v>
      </c>
      <c r="T38" s="3">
        <f t="shared" si="7"/>
        <v>68.1792</v>
      </c>
      <c r="U38" s="3">
        <f t="shared" si="8"/>
        <v>87.1075472</v>
      </c>
    </row>
    <row r="39">
      <c r="A39" s="1">
        <v>25.0</v>
      </c>
      <c r="B39" s="1">
        <f>'H2NSG overview'!D$21</f>
        <v>743.608</v>
      </c>
      <c r="C39" s="1">
        <v>75.0</v>
      </c>
      <c r="D39" s="1">
        <v>0.380907</v>
      </c>
      <c r="E39" s="7">
        <f t="shared" si="1"/>
        <v>0.8823387591</v>
      </c>
      <c r="F39" s="1">
        <f>'H2NSG overview'!H$7</f>
        <v>0.246</v>
      </c>
      <c r="G39" s="1">
        <f>'H2NSG overview'!I$7</f>
        <v>7.624</v>
      </c>
      <c r="H39" s="1">
        <f>'H2NSG overview'!J$7</f>
        <v>0.808</v>
      </c>
      <c r="I39" s="1">
        <f>'H2NSG overview'!K$7</f>
        <v>1.696</v>
      </c>
      <c r="J39" s="3">
        <f t="shared" si="2"/>
        <v>1.696</v>
      </c>
      <c r="K39" s="1">
        <v>0.0294</v>
      </c>
      <c r="L39" s="1">
        <v>0.02913</v>
      </c>
      <c r="M39" s="1">
        <v>0.0371</v>
      </c>
      <c r="N39" s="1">
        <v>0.07488</v>
      </c>
      <c r="O39" s="3">
        <v>40.2</v>
      </c>
      <c r="P39" s="3">
        <f t="shared" si="3"/>
        <v>0.36162</v>
      </c>
      <c r="Q39" s="3">
        <f t="shared" si="4"/>
        <v>11.104356</v>
      </c>
      <c r="R39" s="3">
        <f t="shared" si="5"/>
        <v>1.49884</v>
      </c>
      <c r="S39" s="3">
        <f t="shared" si="6"/>
        <v>6.349824</v>
      </c>
      <c r="T39" s="3">
        <f t="shared" si="7"/>
        <v>68.1792</v>
      </c>
      <c r="U39" s="3">
        <f t="shared" si="8"/>
        <v>87.49384</v>
      </c>
    </row>
    <row r="40">
      <c r="A40" s="1">
        <v>25.0</v>
      </c>
      <c r="B40" s="1">
        <f>'H2NSG overview'!D$21</f>
        <v>743.608</v>
      </c>
      <c r="C40" s="1">
        <v>76.0</v>
      </c>
      <c r="D40" s="1">
        <v>0.397127</v>
      </c>
      <c r="E40" s="7">
        <f t="shared" si="1"/>
        <v>0.8818192747</v>
      </c>
      <c r="F40" s="1">
        <f>'H2NSG overview'!H$7</f>
        <v>0.246</v>
      </c>
      <c r="G40" s="1">
        <f>'H2NSG overview'!I$7</f>
        <v>7.624</v>
      </c>
      <c r="H40" s="1">
        <f>'H2NSG overview'!J$7</f>
        <v>0.808</v>
      </c>
      <c r="I40" s="1">
        <f>'H2NSG overview'!K$7</f>
        <v>1.696</v>
      </c>
      <c r="J40" s="3">
        <f t="shared" si="2"/>
        <v>1.696</v>
      </c>
      <c r="K40" s="1">
        <v>0.0294</v>
      </c>
      <c r="L40" s="1">
        <v>0.02913</v>
      </c>
      <c r="M40" s="1">
        <v>0.0371</v>
      </c>
      <c r="N40" s="1">
        <v>0.07488</v>
      </c>
      <c r="O40" s="3">
        <v>40.2</v>
      </c>
      <c r="P40" s="3">
        <f t="shared" si="3"/>
        <v>0.3688524</v>
      </c>
      <c r="Q40" s="3">
        <f t="shared" si="4"/>
        <v>11.32644312</v>
      </c>
      <c r="R40" s="3">
        <f t="shared" si="5"/>
        <v>1.5288168</v>
      </c>
      <c r="S40" s="3">
        <f t="shared" si="6"/>
        <v>6.47682048</v>
      </c>
      <c r="T40" s="3">
        <f t="shared" si="7"/>
        <v>68.1792</v>
      </c>
      <c r="U40" s="3">
        <f t="shared" si="8"/>
        <v>87.8801328</v>
      </c>
    </row>
    <row r="41">
      <c r="A41" s="1">
        <v>25.0</v>
      </c>
      <c r="B41" s="1">
        <f>'H2NSG overview'!D$21</f>
        <v>743.608</v>
      </c>
      <c r="C41" s="1">
        <v>77.0</v>
      </c>
      <c r="D41" s="1">
        <v>0.413924</v>
      </c>
      <c r="E41" s="7">
        <f t="shared" si="1"/>
        <v>0.8812997902</v>
      </c>
      <c r="F41" s="1">
        <f>'H2NSG overview'!H$7</f>
        <v>0.246</v>
      </c>
      <c r="G41" s="1">
        <f>'H2NSG overview'!I$7</f>
        <v>7.624</v>
      </c>
      <c r="H41" s="1">
        <f>'H2NSG overview'!J$7</f>
        <v>0.808</v>
      </c>
      <c r="I41" s="1">
        <f>'H2NSG overview'!K$7</f>
        <v>1.696</v>
      </c>
      <c r="J41" s="3">
        <f t="shared" si="2"/>
        <v>1.696</v>
      </c>
      <c r="K41" s="1">
        <v>0.0294</v>
      </c>
      <c r="L41" s="1">
        <v>0.02913</v>
      </c>
      <c r="M41" s="1">
        <v>0.0371</v>
      </c>
      <c r="N41" s="1">
        <v>0.07488</v>
      </c>
      <c r="O41" s="3">
        <v>40.2</v>
      </c>
      <c r="P41" s="3">
        <f t="shared" si="3"/>
        <v>0.3760848</v>
      </c>
      <c r="Q41" s="3">
        <f t="shared" si="4"/>
        <v>11.54853024</v>
      </c>
      <c r="R41" s="3">
        <f t="shared" si="5"/>
        <v>1.5587936</v>
      </c>
      <c r="S41" s="3">
        <f t="shared" si="6"/>
        <v>6.60381696</v>
      </c>
      <c r="T41" s="3">
        <f t="shared" si="7"/>
        <v>68.1792</v>
      </c>
      <c r="U41" s="3">
        <f t="shared" si="8"/>
        <v>88.2664256</v>
      </c>
    </row>
    <row r="42">
      <c r="A42" s="1">
        <v>25.0</v>
      </c>
      <c r="B42" s="1">
        <f>'H2NSG overview'!D$21</f>
        <v>743.608</v>
      </c>
      <c r="C42" s="1">
        <v>78.0</v>
      </c>
      <c r="D42" s="1">
        <v>0.431315</v>
      </c>
      <c r="E42" s="7">
        <f t="shared" si="1"/>
        <v>0.8807803058</v>
      </c>
      <c r="F42" s="1">
        <f>'H2NSG overview'!H$7</f>
        <v>0.246</v>
      </c>
      <c r="G42" s="1">
        <f>'H2NSG overview'!I$7</f>
        <v>7.624</v>
      </c>
      <c r="H42" s="1">
        <f>'H2NSG overview'!J$7</f>
        <v>0.808</v>
      </c>
      <c r="I42" s="1">
        <f>'H2NSG overview'!K$7</f>
        <v>1.696</v>
      </c>
      <c r="J42" s="3">
        <f t="shared" si="2"/>
        <v>1.696</v>
      </c>
      <c r="K42" s="1">
        <v>0.0294</v>
      </c>
      <c r="L42" s="1">
        <v>0.02913</v>
      </c>
      <c r="M42" s="1">
        <v>0.0371</v>
      </c>
      <c r="N42" s="1">
        <v>0.07488</v>
      </c>
      <c r="O42" s="3">
        <v>40.2</v>
      </c>
      <c r="P42" s="3">
        <f t="shared" si="3"/>
        <v>0.3833172</v>
      </c>
      <c r="Q42" s="3">
        <f t="shared" si="4"/>
        <v>11.77061736</v>
      </c>
      <c r="R42" s="3">
        <f t="shared" si="5"/>
        <v>1.5887704</v>
      </c>
      <c r="S42" s="3">
        <f t="shared" si="6"/>
        <v>6.73081344</v>
      </c>
      <c r="T42" s="3">
        <f t="shared" si="7"/>
        <v>68.1792</v>
      </c>
      <c r="U42" s="3">
        <f t="shared" si="8"/>
        <v>88.6527184</v>
      </c>
    </row>
    <row r="43">
      <c r="A43" s="1">
        <v>25.0</v>
      </c>
      <c r="B43" s="1">
        <f>'H2NSG overview'!D$21</f>
        <v>743.608</v>
      </c>
      <c r="C43" s="1">
        <v>79.0</v>
      </c>
      <c r="D43" s="1">
        <v>0.449316</v>
      </c>
      <c r="E43" s="7">
        <f t="shared" si="1"/>
        <v>0.8802608213</v>
      </c>
      <c r="F43" s="1">
        <f>'H2NSG overview'!H$7</f>
        <v>0.246</v>
      </c>
      <c r="G43" s="1">
        <f>'H2NSG overview'!I$7</f>
        <v>7.624</v>
      </c>
      <c r="H43" s="1">
        <f>'H2NSG overview'!J$7</f>
        <v>0.808</v>
      </c>
      <c r="I43" s="1">
        <f>'H2NSG overview'!K$7</f>
        <v>1.696</v>
      </c>
      <c r="J43" s="3">
        <f t="shared" si="2"/>
        <v>1.696</v>
      </c>
      <c r="K43" s="1">
        <v>0.0294</v>
      </c>
      <c r="L43" s="1">
        <v>0.02913</v>
      </c>
      <c r="M43" s="1">
        <v>0.0371</v>
      </c>
      <c r="N43" s="1">
        <v>0.07488</v>
      </c>
      <c r="O43" s="3">
        <v>40.2</v>
      </c>
      <c r="P43" s="3">
        <f t="shared" si="3"/>
        <v>0.3905496</v>
      </c>
      <c r="Q43" s="3">
        <f t="shared" si="4"/>
        <v>11.99270448</v>
      </c>
      <c r="R43" s="3">
        <f t="shared" si="5"/>
        <v>1.6187472</v>
      </c>
      <c r="S43" s="3">
        <f t="shared" si="6"/>
        <v>6.85780992</v>
      </c>
      <c r="T43" s="3">
        <f t="shared" si="7"/>
        <v>68.1792</v>
      </c>
      <c r="U43" s="3">
        <f t="shared" si="8"/>
        <v>89.0390112</v>
      </c>
    </row>
    <row r="44">
      <c r="A44" s="1">
        <v>25.0</v>
      </c>
      <c r="B44" s="1">
        <f>'H2NSG overview'!D$21</f>
        <v>743.608</v>
      </c>
      <c r="C44" s="1">
        <v>80.0</v>
      </c>
      <c r="D44" s="1">
        <v>0.467944</v>
      </c>
      <c r="E44" s="7">
        <f t="shared" si="1"/>
        <v>0.8797413368</v>
      </c>
      <c r="F44" s="1">
        <f>'H2NSG overview'!H$7</f>
        <v>0.246</v>
      </c>
      <c r="G44" s="1">
        <f>'H2NSG overview'!I$7</f>
        <v>7.624</v>
      </c>
      <c r="H44" s="1">
        <f>'H2NSG overview'!J$7</f>
        <v>0.808</v>
      </c>
      <c r="I44" s="1">
        <f>'H2NSG overview'!K$7</f>
        <v>1.696</v>
      </c>
      <c r="J44" s="3">
        <f t="shared" si="2"/>
        <v>1.696</v>
      </c>
      <c r="K44" s="1">
        <v>0.0294</v>
      </c>
      <c r="L44" s="1">
        <v>0.02913</v>
      </c>
      <c r="M44" s="1">
        <v>0.0371</v>
      </c>
      <c r="N44" s="1">
        <v>0.07488</v>
      </c>
      <c r="O44" s="3">
        <v>40.2</v>
      </c>
      <c r="P44" s="3">
        <f t="shared" si="3"/>
        <v>0.397782</v>
      </c>
      <c r="Q44" s="3">
        <f t="shared" si="4"/>
        <v>12.2147916</v>
      </c>
      <c r="R44" s="3">
        <f t="shared" si="5"/>
        <v>1.648724</v>
      </c>
      <c r="S44" s="3">
        <f t="shared" si="6"/>
        <v>6.9848064</v>
      </c>
      <c r="T44" s="3">
        <f t="shared" si="7"/>
        <v>68.1792</v>
      </c>
      <c r="U44" s="3">
        <f t="shared" si="8"/>
        <v>89.425304</v>
      </c>
    </row>
    <row r="45">
      <c r="A45" s="1">
        <v>25.0</v>
      </c>
      <c r="B45" s="1">
        <f>'H2NSG overview'!D$21</f>
        <v>743.608</v>
      </c>
      <c r="C45" s="1">
        <v>81.0</v>
      </c>
      <c r="D45" s="1">
        <v>0.487217</v>
      </c>
      <c r="E45" s="7">
        <f t="shared" si="1"/>
        <v>0.8792218524</v>
      </c>
      <c r="F45" s="1">
        <f>'H2NSG overview'!H$7</f>
        <v>0.246</v>
      </c>
      <c r="G45" s="1">
        <f>'H2NSG overview'!I$7</f>
        <v>7.624</v>
      </c>
      <c r="H45" s="1">
        <f>'H2NSG overview'!J$7</f>
        <v>0.808</v>
      </c>
      <c r="I45" s="1">
        <f>'H2NSG overview'!K$7</f>
        <v>1.696</v>
      </c>
      <c r="J45" s="3">
        <f t="shared" si="2"/>
        <v>1.696</v>
      </c>
      <c r="K45" s="1">
        <v>0.0294</v>
      </c>
      <c r="L45" s="1">
        <v>0.02913</v>
      </c>
      <c r="M45" s="1">
        <v>0.0371</v>
      </c>
      <c r="N45" s="1">
        <v>0.07488</v>
      </c>
      <c r="O45" s="3">
        <v>40.2</v>
      </c>
      <c r="P45" s="3">
        <f t="shared" si="3"/>
        <v>0.4050144</v>
      </c>
      <c r="Q45" s="3">
        <f t="shared" si="4"/>
        <v>12.43687872</v>
      </c>
      <c r="R45" s="3">
        <f t="shared" si="5"/>
        <v>1.6787008</v>
      </c>
      <c r="S45" s="3">
        <f t="shared" si="6"/>
        <v>7.11180288</v>
      </c>
      <c r="T45" s="3">
        <f t="shared" si="7"/>
        <v>68.1792</v>
      </c>
      <c r="U45" s="3">
        <f t="shared" si="8"/>
        <v>89.8115968</v>
      </c>
    </row>
    <row r="46">
      <c r="A46" s="1">
        <v>25.0</v>
      </c>
      <c r="B46" s="1">
        <f>'H2NSG overview'!D$21</f>
        <v>743.608</v>
      </c>
      <c r="C46" s="1">
        <v>82.0</v>
      </c>
      <c r="D46" s="1">
        <v>0.507151</v>
      </c>
      <c r="E46" s="7">
        <f t="shared" si="1"/>
        <v>0.8787023679</v>
      </c>
      <c r="F46" s="1">
        <f>'H2NSG overview'!H$7</f>
        <v>0.246</v>
      </c>
      <c r="G46" s="1">
        <f>'H2NSG overview'!I$7</f>
        <v>7.624</v>
      </c>
      <c r="H46" s="1">
        <f>'H2NSG overview'!J$7</f>
        <v>0.808</v>
      </c>
      <c r="I46" s="1">
        <f>'H2NSG overview'!K$7</f>
        <v>1.696</v>
      </c>
      <c r="J46" s="3">
        <f t="shared" si="2"/>
        <v>1.696</v>
      </c>
      <c r="K46" s="1">
        <v>0.0294</v>
      </c>
      <c r="L46" s="1">
        <v>0.02913</v>
      </c>
      <c r="M46" s="1">
        <v>0.0371</v>
      </c>
      <c r="N46" s="1">
        <v>0.07488</v>
      </c>
      <c r="O46" s="3">
        <v>40.2</v>
      </c>
      <c r="P46" s="3">
        <f t="shared" si="3"/>
        <v>0.4122468</v>
      </c>
      <c r="Q46" s="3">
        <f t="shared" si="4"/>
        <v>12.65896584</v>
      </c>
      <c r="R46" s="3">
        <f t="shared" si="5"/>
        <v>1.7086776</v>
      </c>
      <c r="S46" s="3">
        <f t="shared" si="6"/>
        <v>7.23879936</v>
      </c>
      <c r="T46" s="3">
        <f t="shared" si="7"/>
        <v>68.1792</v>
      </c>
      <c r="U46" s="3">
        <f t="shared" si="8"/>
        <v>90.1978896</v>
      </c>
    </row>
    <row r="47">
      <c r="A47" s="1">
        <v>25.0</v>
      </c>
      <c r="B47" s="1">
        <f>'H2NSG overview'!D$21</f>
        <v>743.608</v>
      </c>
      <c r="C47" s="1">
        <v>83.0</v>
      </c>
      <c r="D47" s="1">
        <v>0.527765</v>
      </c>
      <c r="E47" s="7">
        <f t="shared" si="1"/>
        <v>0.8781828835</v>
      </c>
      <c r="F47" s="1">
        <f>'H2NSG overview'!H$7</f>
        <v>0.246</v>
      </c>
      <c r="G47" s="1">
        <f>'H2NSG overview'!I$7</f>
        <v>7.624</v>
      </c>
      <c r="H47" s="1">
        <f>'H2NSG overview'!J$7</f>
        <v>0.808</v>
      </c>
      <c r="I47" s="1">
        <f>'H2NSG overview'!K$7</f>
        <v>1.696</v>
      </c>
      <c r="J47" s="3">
        <f t="shared" si="2"/>
        <v>1.696</v>
      </c>
      <c r="K47" s="1">
        <v>0.0294</v>
      </c>
      <c r="L47" s="1">
        <v>0.02913</v>
      </c>
      <c r="M47" s="1">
        <v>0.0371</v>
      </c>
      <c r="N47" s="1">
        <v>0.07488</v>
      </c>
      <c r="O47" s="3">
        <v>40.2</v>
      </c>
      <c r="P47" s="3">
        <f t="shared" si="3"/>
        <v>0.4194792</v>
      </c>
      <c r="Q47" s="3">
        <f t="shared" si="4"/>
        <v>12.88105296</v>
      </c>
      <c r="R47" s="3">
        <f t="shared" si="5"/>
        <v>1.7386544</v>
      </c>
      <c r="S47" s="3">
        <f t="shared" si="6"/>
        <v>7.36579584</v>
      </c>
      <c r="T47" s="3">
        <f t="shared" si="7"/>
        <v>68.1792</v>
      </c>
      <c r="U47" s="3">
        <f t="shared" si="8"/>
        <v>90.5841824</v>
      </c>
    </row>
    <row r="48">
      <c r="A48" s="1">
        <v>25.0</v>
      </c>
      <c r="B48" s="1">
        <f>'H2NSG overview'!D$21</f>
        <v>743.608</v>
      </c>
      <c r="C48" s="1">
        <v>84.0</v>
      </c>
      <c r="D48" s="1">
        <v>0.549076</v>
      </c>
      <c r="E48" s="7">
        <f t="shared" si="1"/>
        <v>0.877663399</v>
      </c>
      <c r="F48" s="1">
        <f>'H2NSG overview'!H$7</f>
        <v>0.246</v>
      </c>
      <c r="G48" s="1">
        <f>'H2NSG overview'!I$7</f>
        <v>7.624</v>
      </c>
      <c r="H48" s="1">
        <f>'H2NSG overview'!J$7</f>
        <v>0.808</v>
      </c>
      <c r="I48" s="1">
        <f>'H2NSG overview'!K$7</f>
        <v>1.696</v>
      </c>
      <c r="J48" s="3">
        <f t="shared" si="2"/>
        <v>1.696</v>
      </c>
      <c r="K48" s="1">
        <v>0.0294</v>
      </c>
      <c r="L48" s="1">
        <v>0.02913</v>
      </c>
      <c r="M48" s="1">
        <v>0.0371</v>
      </c>
      <c r="N48" s="1">
        <v>0.07488</v>
      </c>
      <c r="O48" s="3">
        <v>40.2</v>
      </c>
      <c r="P48" s="3">
        <f t="shared" si="3"/>
        <v>0.4267116</v>
      </c>
      <c r="Q48" s="3">
        <f t="shared" si="4"/>
        <v>13.10314008</v>
      </c>
      <c r="R48" s="3">
        <f t="shared" si="5"/>
        <v>1.7686312</v>
      </c>
      <c r="S48" s="3">
        <f t="shared" si="6"/>
        <v>7.49279232</v>
      </c>
      <c r="T48" s="3">
        <f t="shared" si="7"/>
        <v>68.1792</v>
      </c>
      <c r="U48" s="3">
        <f t="shared" si="8"/>
        <v>90.9704752</v>
      </c>
    </row>
    <row r="49">
      <c r="A49" s="1">
        <v>25.0</v>
      </c>
      <c r="B49" s="1">
        <f>'H2NSG overview'!D$21</f>
        <v>743.608</v>
      </c>
      <c r="C49" s="1">
        <v>85.0</v>
      </c>
      <c r="D49" s="1">
        <v>0.571103</v>
      </c>
      <c r="E49" s="7">
        <f t="shared" si="1"/>
        <v>0.8771439145</v>
      </c>
      <c r="F49" s="1">
        <f>'H2NSG overview'!H$7</f>
        <v>0.246</v>
      </c>
      <c r="G49" s="1">
        <f>'H2NSG overview'!I$7</f>
        <v>7.624</v>
      </c>
      <c r="H49" s="1">
        <f>'H2NSG overview'!J$7</f>
        <v>0.808</v>
      </c>
      <c r="I49" s="1">
        <f>'H2NSG overview'!K$7</f>
        <v>1.696</v>
      </c>
      <c r="J49" s="3">
        <f t="shared" si="2"/>
        <v>1.696</v>
      </c>
      <c r="K49" s="1">
        <v>0.0294</v>
      </c>
      <c r="L49" s="1">
        <v>0.02913</v>
      </c>
      <c r="M49" s="1">
        <v>0.0371</v>
      </c>
      <c r="N49" s="1">
        <v>0.07488</v>
      </c>
      <c r="O49" s="3">
        <v>40.2</v>
      </c>
      <c r="P49" s="3">
        <f t="shared" si="3"/>
        <v>0.433944</v>
      </c>
      <c r="Q49" s="3">
        <f t="shared" si="4"/>
        <v>13.3252272</v>
      </c>
      <c r="R49" s="3">
        <f t="shared" si="5"/>
        <v>1.798608</v>
      </c>
      <c r="S49" s="3">
        <f t="shared" si="6"/>
        <v>7.6197888</v>
      </c>
      <c r="T49" s="3">
        <f t="shared" si="7"/>
        <v>68.1792</v>
      </c>
      <c r="U49" s="3">
        <f t="shared" si="8"/>
        <v>91.356768</v>
      </c>
    </row>
    <row r="50">
      <c r="A50" s="1">
        <v>25.0</v>
      </c>
      <c r="B50" s="1">
        <f>'H2NSG overview'!D$21</f>
        <v>743.608</v>
      </c>
      <c r="C50" s="1">
        <v>86.0</v>
      </c>
      <c r="D50" s="1">
        <v>0.593864</v>
      </c>
      <c r="E50" s="7">
        <f t="shared" si="1"/>
        <v>0.8766244301</v>
      </c>
      <c r="F50" s="1">
        <f>'H2NSG overview'!H$7</f>
        <v>0.246</v>
      </c>
      <c r="G50" s="1">
        <f>'H2NSG overview'!I$7</f>
        <v>7.624</v>
      </c>
      <c r="H50" s="1">
        <f>'H2NSG overview'!J$7</f>
        <v>0.808</v>
      </c>
      <c r="I50" s="1">
        <f>'H2NSG overview'!K$7</f>
        <v>1.696</v>
      </c>
      <c r="J50" s="3">
        <f t="shared" si="2"/>
        <v>1.696</v>
      </c>
      <c r="K50" s="1">
        <v>0.0294</v>
      </c>
      <c r="L50" s="1">
        <v>0.02913</v>
      </c>
      <c r="M50" s="1">
        <v>0.0371</v>
      </c>
      <c r="N50" s="1">
        <v>0.07488</v>
      </c>
      <c r="O50" s="3">
        <v>40.2</v>
      </c>
      <c r="P50" s="3">
        <f t="shared" si="3"/>
        <v>0.4411764</v>
      </c>
      <c r="Q50" s="3">
        <f t="shared" si="4"/>
        <v>13.54731432</v>
      </c>
      <c r="R50" s="3">
        <f t="shared" si="5"/>
        <v>1.8285848</v>
      </c>
      <c r="S50" s="3">
        <f t="shared" si="6"/>
        <v>7.74678528</v>
      </c>
      <c r="T50" s="3">
        <f t="shared" si="7"/>
        <v>68.1792</v>
      </c>
      <c r="U50" s="3">
        <f t="shared" si="8"/>
        <v>91.7430608</v>
      </c>
    </row>
    <row r="51">
      <c r="A51" s="1">
        <v>25.0</v>
      </c>
      <c r="B51" s="1">
        <f>'H2NSG overview'!D$21</f>
        <v>743.608</v>
      </c>
      <c r="C51" s="1">
        <v>87.0</v>
      </c>
      <c r="D51" s="1">
        <v>0.617379</v>
      </c>
      <c r="E51" s="7">
        <f t="shared" si="1"/>
        <v>0.8761049456</v>
      </c>
      <c r="F51" s="1">
        <f>'H2NSG overview'!H$7</f>
        <v>0.246</v>
      </c>
      <c r="G51" s="1">
        <f>'H2NSG overview'!I$7</f>
        <v>7.624</v>
      </c>
      <c r="H51" s="1">
        <f>'H2NSG overview'!J$7</f>
        <v>0.808</v>
      </c>
      <c r="I51" s="1">
        <f>'H2NSG overview'!K$7</f>
        <v>1.696</v>
      </c>
      <c r="J51" s="3">
        <f t="shared" si="2"/>
        <v>1.696</v>
      </c>
      <c r="K51" s="1">
        <v>0.0294</v>
      </c>
      <c r="L51" s="1">
        <v>0.02913</v>
      </c>
      <c r="M51" s="1">
        <v>0.0371</v>
      </c>
      <c r="N51" s="1">
        <v>0.07488</v>
      </c>
      <c r="O51" s="3">
        <v>40.2</v>
      </c>
      <c r="P51" s="3">
        <f t="shared" si="3"/>
        <v>0.4484088</v>
      </c>
      <c r="Q51" s="3">
        <f t="shared" si="4"/>
        <v>13.76940144</v>
      </c>
      <c r="R51" s="3">
        <f t="shared" si="5"/>
        <v>1.8585616</v>
      </c>
      <c r="S51" s="3">
        <f t="shared" si="6"/>
        <v>7.87378176</v>
      </c>
      <c r="T51" s="3">
        <f t="shared" si="7"/>
        <v>68.1792</v>
      </c>
      <c r="U51" s="3">
        <f t="shared" si="8"/>
        <v>92.1293536</v>
      </c>
    </row>
    <row r="52">
      <c r="A52" s="1">
        <v>25.0</v>
      </c>
      <c r="B52" s="1">
        <f>'H2NSG overview'!D$21</f>
        <v>743.608</v>
      </c>
      <c r="C52" s="1">
        <v>88.0</v>
      </c>
      <c r="D52" s="1">
        <v>0.641667</v>
      </c>
      <c r="E52" s="7">
        <f t="shared" si="1"/>
        <v>0.8755854612</v>
      </c>
      <c r="F52" s="1">
        <f>'H2NSG overview'!H$7</f>
        <v>0.246</v>
      </c>
      <c r="G52" s="1">
        <f>'H2NSG overview'!I$7</f>
        <v>7.624</v>
      </c>
      <c r="H52" s="1">
        <f>'H2NSG overview'!J$7</f>
        <v>0.808</v>
      </c>
      <c r="I52" s="1">
        <f>'H2NSG overview'!K$7</f>
        <v>1.696</v>
      </c>
      <c r="J52" s="3">
        <f t="shared" si="2"/>
        <v>1.696</v>
      </c>
      <c r="K52" s="1">
        <v>0.0294</v>
      </c>
      <c r="L52" s="1">
        <v>0.02913</v>
      </c>
      <c r="M52" s="1">
        <v>0.0371</v>
      </c>
      <c r="N52" s="1">
        <v>0.07488</v>
      </c>
      <c r="O52" s="3">
        <v>40.2</v>
      </c>
      <c r="P52" s="3">
        <f t="shared" si="3"/>
        <v>0.4556412</v>
      </c>
      <c r="Q52" s="3">
        <f t="shared" si="4"/>
        <v>13.99148856</v>
      </c>
      <c r="R52" s="3">
        <f t="shared" si="5"/>
        <v>1.8885384</v>
      </c>
      <c r="S52" s="3">
        <f t="shared" si="6"/>
        <v>8.00077824</v>
      </c>
      <c r="T52" s="3">
        <f t="shared" si="7"/>
        <v>68.1792</v>
      </c>
      <c r="U52" s="3">
        <f t="shared" si="8"/>
        <v>92.5156464</v>
      </c>
    </row>
    <row r="53">
      <c r="A53" s="1">
        <v>25.0</v>
      </c>
      <c r="B53" s="1">
        <f>'H2NSG overview'!D$21</f>
        <v>743.608</v>
      </c>
      <c r="C53" s="1">
        <v>89.0</v>
      </c>
      <c r="D53" s="1">
        <v>0.666747</v>
      </c>
      <c r="E53" s="7">
        <f t="shared" si="1"/>
        <v>0.8750659767</v>
      </c>
      <c r="F53" s="1">
        <f>'H2NSG overview'!H$7</f>
        <v>0.246</v>
      </c>
      <c r="G53" s="1">
        <f>'H2NSG overview'!I$7</f>
        <v>7.624</v>
      </c>
      <c r="H53" s="1">
        <f>'H2NSG overview'!J$7</f>
        <v>0.808</v>
      </c>
      <c r="I53" s="1">
        <f>'H2NSG overview'!K$7</f>
        <v>1.696</v>
      </c>
      <c r="J53" s="3">
        <f t="shared" si="2"/>
        <v>1.696</v>
      </c>
      <c r="K53" s="1">
        <v>0.0294</v>
      </c>
      <c r="L53" s="1">
        <v>0.02913</v>
      </c>
      <c r="M53" s="1">
        <v>0.0371</v>
      </c>
      <c r="N53" s="1">
        <v>0.07488</v>
      </c>
      <c r="O53" s="3">
        <v>40.2</v>
      </c>
      <c r="P53" s="3">
        <f t="shared" si="3"/>
        <v>0.4628736</v>
      </c>
      <c r="Q53" s="3">
        <f t="shared" si="4"/>
        <v>14.21357568</v>
      </c>
      <c r="R53" s="3">
        <f t="shared" si="5"/>
        <v>1.9185152</v>
      </c>
      <c r="S53" s="3">
        <f t="shared" si="6"/>
        <v>8.12777472</v>
      </c>
      <c r="T53" s="3">
        <f t="shared" si="7"/>
        <v>68.1792</v>
      </c>
      <c r="U53" s="3">
        <f t="shared" si="8"/>
        <v>92.9019392</v>
      </c>
    </row>
    <row r="54">
      <c r="A54" s="1">
        <v>25.0</v>
      </c>
      <c r="B54" s="1">
        <f>'H2NSG overview'!D$21</f>
        <v>743.608</v>
      </c>
      <c r="C54" s="1">
        <v>90.0</v>
      </c>
      <c r="D54" s="1">
        <v>0.69264</v>
      </c>
      <c r="E54" s="7">
        <f t="shared" si="1"/>
        <v>0.8745464922</v>
      </c>
      <c r="F54" s="1">
        <f>'H2NSG overview'!H$7</f>
        <v>0.246</v>
      </c>
      <c r="G54" s="1">
        <f>'H2NSG overview'!I$7</f>
        <v>7.624</v>
      </c>
      <c r="H54" s="1">
        <f>'H2NSG overview'!J$7</f>
        <v>0.808</v>
      </c>
      <c r="I54" s="1">
        <f>'H2NSG overview'!K$7</f>
        <v>1.696</v>
      </c>
      <c r="J54" s="3">
        <f t="shared" si="2"/>
        <v>1.696</v>
      </c>
      <c r="K54" s="1">
        <v>0.0294</v>
      </c>
      <c r="L54" s="1">
        <v>0.02913</v>
      </c>
      <c r="M54" s="1">
        <v>0.0371</v>
      </c>
      <c r="N54" s="1">
        <v>0.07488</v>
      </c>
      <c r="O54" s="3">
        <v>40.2</v>
      </c>
      <c r="P54" s="3">
        <f t="shared" si="3"/>
        <v>0.470106</v>
      </c>
      <c r="Q54" s="3">
        <f t="shared" si="4"/>
        <v>14.4356628</v>
      </c>
      <c r="R54" s="3">
        <f t="shared" si="5"/>
        <v>1.948492</v>
      </c>
      <c r="S54" s="3">
        <f t="shared" si="6"/>
        <v>8.2547712</v>
      </c>
      <c r="T54" s="3">
        <f t="shared" si="7"/>
        <v>68.1792</v>
      </c>
      <c r="U54" s="3">
        <f t="shared" si="8"/>
        <v>93.288232</v>
      </c>
    </row>
    <row r="55">
      <c r="A55" s="1">
        <v>25.0</v>
      </c>
      <c r="B55" s="1">
        <f>'H2NSG overview'!D$21</f>
        <v>743.608</v>
      </c>
      <c r="C55" s="1">
        <v>91.0</v>
      </c>
      <c r="D55" s="1">
        <v>0.719366</v>
      </c>
      <c r="E55" s="7">
        <f t="shared" si="1"/>
        <v>0.8740270078</v>
      </c>
      <c r="F55" s="1">
        <f>'H2NSG overview'!H$7</f>
        <v>0.246</v>
      </c>
      <c r="G55" s="1">
        <f>'H2NSG overview'!I$7</f>
        <v>7.624</v>
      </c>
      <c r="H55" s="1">
        <f>'H2NSG overview'!J$7</f>
        <v>0.808</v>
      </c>
      <c r="I55" s="1">
        <f>'H2NSG overview'!K$7</f>
        <v>1.696</v>
      </c>
      <c r="J55" s="3">
        <f t="shared" si="2"/>
        <v>1.696</v>
      </c>
      <c r="K55" s="1">
        <v>0.0294</v>
      </c>
      <c r="L55" s="1">
        <v>0.02913</v>
      </c>
      <c r="M55" s="1">
        <v>0.0371</v>
      </c>
      <c r="N55" s="1">
        <v>0.07488</v>
      </c>
      <c r="O55" s="3">
        <v>40.2</v>
      </c>
      <c r="P55" s="3">
        <f t="shared" si="3"/>
        <v>0.4773384</v>
      </c>
      <c r="Q55" s="3">
        <f t="shared" si="4"/>
        <v>14.65774992</v>
      </c>
      <c r="R55" s="3">
        <f t="shared" si="5"/>
        <v>1.9784688</v>
      </c>
      <c r="S55" s="3">
        <f t="shared" si="6"/>
        <v>8.38176768</v>
      </c>
      <c r="T55" s="3">
        <f t="shared" si="7"/>
        <v>68.1792</v>
      </c>
      <c r="U55" s="3">
        <f t="shared" si="8"/>
        <v>93.6745248</v>
      </c>
    </row>
    <row r="56">
      <c r="A56" s="1">
        <v>25.0</v>
      </c>
      <c r="B56" s="1">
        <f>'H2NSG overview'!D$21</f>
        <v>743.608</v>
      </c>
      <c r="C56" s="1">
        <v>92.0</v>
      </c>
      <c r="D56" s="1">
        <v>0.746946</v>
      </c>
      <c r="E56" s="7">
        <f t="shared" si="1"/>
        <v>0.8735075233</v>
      </c>
      <c r="F56" s="1">
        <f>'H2NSG overview'!H$7</f>
        <v>0.246</v>
      </c>
      <c r="G56" s="1">
        <f>'H2NSG overview'!I$7</f>
        <v>7.624</v>
      </c>
      <c r="H56" s="1">
        <f>'H2NSG overview'!J$7</f>
        <v>0.808</v>
      </c>
      <c r="I56" s="1">
        <f>'H2NSG overview'!K$7</f>
        <v>1.696</v>
      </c>
      <c r="J56" s="3">
        <f t="shared" si="2"/>
        <v>1.696</v>
      </c>
      <c r="K56" s="1">
        <v>0.0294</v>
      </c>
      <c r="L56" s="1">
        <v>0.02913</v>
      </c>
      <c r="M56" s="1">
        <v>0.0371</v>
      </c>
      <c r="N56" s="1">
        <v>0.07488</v>
      </c>
      <c r="O56" s="3">
        <v>40.2</v>
      </c>
      <c r="P56" s="3">
        <f t="shared" si="3"/>
        <v>0.4845708</v>
      </c>
      <c r="Q56" s="3">
        <f t="shared" si="4"/>
        <v>14.87983704</v>
      </c>
      <c r="R56" s="3">
        <f t="shared" si="5"/>
        <v>2.0084456</v>
      </c>
      <c r="S56" s="3">
        <f t="shared" si="6"/>
        <v>8.50876416</v>
      </c>
      <c r="T56" s="3">
        <f t="shared" si="7"/>
        <v>68.1792</v>
      </c>
      <c r="U56" s="3">
        <f t="shared" si="8"/>
        <v>94.0608176</v>
      </c>
    </row>
    <row r="57">
      <c r="A57" s="1">
        <v>25.0</v>
      </c>
      <c r="B57" s="1">
        <f>'H2NSG overview'!D$21</f>
        <v>743.608</v>
      </c>
      <c r="C57" s="1">
        <v>93.0</v>
      </c>
      <c r="D57" s="1">
        <v>0.775401</v>
      </c>
      <c r="E57" s="7">
        <f t="shared" si="1"/>
        <v>0.8729880389</v>
      </c>
      <c r="F57" s="1">
        <f>'H2NSG overview'!H$7</f>
        <v>0.246</v>
      </c>
      <c r="G57" s="1">
        <f>'H2NSG overview'!I$7</f>
        <v>7.624</v>
      </c>
      <c r="H57" s="1">
        <f>'H2NSG overview'!J$7</f>
        <v>0.808</v>
      </c>
      <c r="I57" s="1">
        <f>'H2NSG overview'!K$7</f>
        <v>1.696</v>
      </c>
      <c r="J57" s="3">
        <f t="shared" si="2"/>
        <v>1.696</v>
      </c>
      <c r="K57" s="1">
        <v>0.0294</v>
      </c>
      <c r="L57" s="1">
        <v>0.02913</v>
      </c>
      <c r="M57" s="1">
        <v>0.0371</v>
      </c>
      <c r="N57" s="1">
        <v>0.07488</v>
      </c>
      <c r="O57" s="3">
        <v>40.2</v>
      </c>
      <c r="P57" s="3">
        <f t="shared" si="3"/>
        <v>0.4918032</v>
      </c>
      <c r="Q57" s="3">
        <f t="shared" si="4"/>
        <v>15.10192416</v>
      </c>
      <c r="R57" s="3">
        <f t="shared" si="5"/>
        <v>2.0384224</v>
      </c>
      <c r="S57" s="3">
        <f t="shared" si="6"/>
        <v>8.63576064</v>
      </c>
      <c r="T57" s="3">
        <f t="shared" si="7"/>
        <v>68.1792</v>
      </c>
      <c r="U57" s="3">
        <f t="shared" si="8"/>
        <v>94.4471104</v>
      </c>
    </row>
    <row r="58">
      <c r="A58" s="1">
        <v>25.0</v>
      </c>
      <c r="B58" s="1">
        <f>'H2NSG overview'!D$21</f>
        <v>743.608</v>
      </c>
      <c r="C58" s="1">
        <v>94.0</v>
      </c>
      <c r="D58" s="1">
        <v>0.804752</v>
      </c>
      <c r="E58" s="7">
        <f t="shared" si="1"/>
        <v>0.8724685544</v>
      </c>
      <c r="F58" s="1">
        <f>'H2NSG overview'!H$7</f>
        <v>0.246</v>
      </c>
      <c r="G58" s="1">
        <f>'H2NSG overview'!I$7</f>
        <v>7.624</v>
      </c>
      <c r="H58" s="1">
        <f>'H2NSG overview'!J$7</f>
        <v>0.808</v>
      </c>
      <c r="I58" s="1">
        <f>'H2NSG overview'!K$7</f>
        <v>1.696</v>
      </c>
      <c r="J58" s="3">
        <f t="shared" si="2"/>
        <v>1.696</v>
      </c>
      <c r="K58" s="1">
        <v>0.0294</v>
      </c>
      <c r="L58" s="1">
        <v>0.02913</v>
      </c>
      <c r="M58" s="1">
        <v>0.0371</v>
      </c>
      <c r="N58" s="1">
        <v>0.07488</v>
      </c>
      <c r="O58" s="3">
        <v>40.2</v>
      </c>
      <c r="P58" s="3">
        <f t="shared" si="3"/>
        <v>0.4990356</v>
      </c>
      <c r="Q58" s="3">
        <f t="shared" si="4"/>
        <v>15.32401128</v>
      </c>
      <c r="R58" s="3">
        <f t="shared" si="5"/>
        <v>2.0683992</v>
      </c>
      <c r="S58" s="3">
        <f t="shared" si="6"/>
        <v>8.76275712</v>
      </c>
      <c r="T58" s="3">
        <f t="shared" si="7"/>
        <v>68.1792</v>
      </c>
      <c r="U58" s="3">
        <f t="shared" si="8"/>
        <v>94.8334032</v>
      </c>
    </row>
    <row r="59">
      <c r="A59" s="1">
        <v>25.0</v>
      </c>
      <c r="B59" s="1">
        <f>'H2NSG overview'!D$21</f>
        <v>743.608</v>
      </c>
      <c r="C59" s="1">
        <v>95.0</v>
      </c>
      <c r="D59" s="1">
        <v>0.835021</v>
      </c>
      <c r="E59" s="7">
        <f t="shared" si="1"/>
        <v>0.8719490699</v>
      </c>
      <c r="F59" s="1">
        <f>'H2NSG overview'!H$7</f>
        <v>0.246</v>
      </c>
      <c r="G59" s="1">
        <f>'H2NSG overview'!I$7</f>
        <v>7.624</v>
      </c>
      <c r="H59" s="1">
        <f>'H2NSG overview'!J$7</f>
        <v>0.808</v>
      </c>
      <c r="I59" s="1">
        <f>'H2NSG overview'!K$7</f>
        <v>1.696</v>
      </c>
      <c r="J59" s="3">
        <f t="shared" si="2"/>
        <v>1.696</v>
      </c>
      <c r="K59" s="1">
        <v>0.0294</v>
      </c>
      <c r="L59" s="1">
        <v>0.02913</v>
      </c>
      <c r="M59" s="1">
        <v>0.0371</v>
      </c>
      <c r="N59" s="1">
        <v>0.07488</v>
      </c>
      <c r="O59" s="3">
        <v>40.2</v>
      </c>
      <c r="P59" s="3">
        <f t="shared" si="3"/>
        <v>0.506268</v>
      </c>
      <c r="Q59" s="3">
        <f t="shared" si="4"/>
        <v>15.5460984</v>
      </c>
      <c r="R59" s="3">
        <f t="shared" si="5"/>
        <v>2.098376</v>
      </c>
      <c r="S59" s="3">
        <f t="shared" si="6"/>
        <v>8.8897536</v>
      </c>
      <c r="T59" s="3">
        <f t="shared" si="7"/>
        <v>68.1792</v>
      </c>
      <c r="U59" s="3">
        <f t="shared" si="8"/>
        <v>95.219696</v>
      </c>
    </row>
    <row r="60">
      <c r="A60" s="1">
        <v>25.0</v>
      </c>
      <c r="B60" s="1">
        <f>'H2NSG overview'!D$21</f>
        <v>743.608</v>
      </c>
      <c r="C60" s="1">
        <v>96.0</v>
      </c>
      <c r="D60" s="1">
        <v>0.866229</v>
      </c>
      <c r="E60" s="7">
        <f t="shared" si="1"/>
        <v>0.8714295855</v>
      </c>
      <c r="F60" s="1">
        <f>'H2NSG overview'!H$7</f>
        <v>0.246</v>
      </c>
      <c r="G60" s="1">
        <f>'H2NSG overview'!I$7</f>
        <v>7.624</v>
      </c>
      <c r="H60" s="1">
        <f>'H2NSG overview'!J$7</f>
        <v>0.808</v>
      </c>
      <c r="I60" s="1">
        <f>'H2NSG overview'!K$7</f>
        <v>1.696</v>
      </c>
      <c r="J60" s="3">
        <f t="shared" si="2"/>
        <v>1.696</v>
      </c>
      <c r="K60" s="1">
        <v>0.0294</v>
      </c>
      <c r="L60" s="1">
        <v>0.02913</v>
      </c>
      <c r="M60" s="1">
        <v>0.0371</v>
      </c>
      <c r="N60" s="1">
        <v>0.07488</v>
      </c>
      <c r="O60" s="3">
        <v>40.2</v>
      </c>
      <c r="P60" s="3">
        <f t="shared" si="3"/>
        <v>0.5135004</v>
      </c>
      <c r="Q60" s="3">
        <f t="shared" si="4"/>
        <v>15.76818552</v>
      </c>
      <c r="R60" s="3">
        <f t="shared" si="5"/>
        <v>2.1283528</v>
      </c>
      <c r="S60" s="3">
        <f t="shared" si="6"/>
        <v>9.01675008</v>
      </c>
      <c r="T60" s="3">
        <f t="shared" si="7"/>
        <v>68.1792</v>
      </c>
      <c r="U60" s="3">
        <f t="shared" si="8"/>
        <v>95.6059888</v>
      </c>
    </row>
    <row r="61">
      <c r="A61" s="1">
        <v>25.0</v>
      </c>
      <c r="B61" s="1">
        <f>'H2NSG overview'!D$21</f>
        <v>743.608</v>
      </c>
      <c r="C61" s="1">
        <v>97.0</v>
      </c>
      <c r="D61" s="1">
        <v>0.898401</v>
      </c>
      <c r="E61" s="7">
        <f t="shared" si="1"/>
        <v>0.870910101</v>
      </c>
      <c r="F61" s="1">
        <f>'H2NSG overview'!H$7</f>
        <v>0.246</v>
      </c>
      <c r="G61" s="1">
        <f>'H2NSG overview'!I$7</f>
        <v>7.624</v>
      </c>
      <c r="H61" s="1">
        <f>'H2NSG overview'!J$7</f>
        <v>0.808</v>
      </c>
      <c r="I61" s="1">
        <f>'H2NSG overview'!K$7</f>
        <v>1.696</v>
      </c>
      <c r="J61" s="3">
        <f t="shared" si="2"/>
        <v>1.696</v>
      </c>
      <c r="K61" s="1">
        <v>0.0294</v>
      </c>
      <c r="L61" s="1">
        <v>0.02913</v>
      </c>
      <c r="M61" s="1">
        <v>0.0371</v>
      </c>
      <c r="N61" s="1">
        <v>0.07488</v>
      </c>
      <c r="O61" s="3">
        <v>40.2</v>
      </c>
      <c r="P61" s="3">
        <f t="shared" si="3"/>
        <v>0.5207328</v>
      </c>
      <c r="Q61" s="3">
        <f t="shared" si="4"/>
        <v>15.99027264</v>
      </c>
      <c r="R61" s="3">
        <f t="shared" si="5"/>
        <v>2.1583296</v>
      </c>
      <c r="S61" s="3">
        <f t="shared" si="6"/>
        <v>9.14374656</v>
      </c>
      <c r="T61" s="3">
        <f t="shared" si="7"/>
        <v>68.1792</v>
      </c>
      <c r="U61" s="3">
        <f t="shared" si="8"/>
        <v>95.9922816</v>
      </c>
    </row>
    <row r="62">
      <c r="A62" s="1">
        <v>25.0</v>
      </c>
      <c r="B62" s="1">
        <f>'H2NSG overview'!D$21</f>
        <v>743.608</v>
      </c>
      <c r="C62" s="1">
        <v>98.0</v>
      </c>
      <c r="D62" s="1">
        <v>0.931557</v>
      </c>
      <c r="E62" s="7">
        <f t="shared" si="1"/>
        <v>0.8703906166</v>
      </c>
      <c r="F62" s="1">
        <f>'H2NSG overview'!H$7</f>
        <v>0.246</v>
      </c>
      <c r="G62" s="1">
        <f>'H2NSG overview'!I$7</f>
        <v>7.624</v>
      </c>
      <c r="H62" s="1">
        <f>'H2NSG overview'!J$7</f>
        <v>0.808</v>
      </c>
      <c r="I62" s="1">
        <f>'H2NSG overview'!K$7</f>
        <v>1.696</v>
      </c>
      <c r="J62" s="3">
        <f t="shared" si="2"/>
        <v>1.696</v>
      </c>
      <c r="K62" s="1">
        <v>0.0294</v>
      </c>
      <c r="L62" s="1">
        <v>0.02913</v>
      </c>
      <c r="M62" s="1">
        <v>0.0371</v>
      </c>
      <c r="N62" s="1">
        <v>0.07488</v>
      </c>
      <c r="O62" s="3">
        <v>40.2</v>
      </c>
      <c r="P62" s="3">
        <f t="shared" si="3"/>
        <v>0.5279652</v>
      </c>
      <c r="Q62" s="3">
        <f t="shared" si="4"/>
        <v>16.21235976</v>
      </c>
      <c r="R62" s="3">
        <f t="shared" si="5"/>
        <v>2.1883064</v>
      </c>
      <c r="S62" s="3">
        <f t="shared" si="6"/>
        <v>9.27074304</v>
      </c>
      <c r="T62" s="3">
        <f t="shared" si="7"/>
        <v>68.1792</v>
      </c>
      <c r="U62" s="3">
        <f t="shared" si="8"/>
        <v>96.3785744</v>
      </c>
    </row>
    <row r="63">
      <c r="A63" s="1">
        <v>25.0</v>
      </c>
      <c r="B63" s="1">
        <f>'H2NSG overview'!D$21</f>
        <v>743.608</v>
      </c>
      <c r="C63" s="1">
        <v>99.0</v>
      </c>
      <c r="D63" s="1">
        <v>0.965721</v>
      </c>
      <c r="E63" s="7">
        <f t="shared" si="1"/>
        <v>0.8698711321</v>
      </c>
      <c r="F63" s="1">
        <f>'H2NSG overview'!H$7</f>
        <v>0.246</v>
      </c>
      <c r="G63" s="1">
        <f>'H2NSG overview'!I$7</f>
        <v>7.624</v>
      </c>
      <c r="H63" s="1">
        <f>'H2NSG overview'!J$7</f>
        <v>0.808</v>
      </c>
      <c r="I63" s="1">
        <f>'H2NSG overview'!K$7</f>
        <v>1.696</v>
      </c>
      <c r="J63" s="3">
        <f t="shared" si="2"/>
        <v>1.696</v>
      </c>
      <c r="K63" s="1">
        <v>0.0294</v>
      </c>
      <c r="L63" s="1">
        <v>0.02913</v>
      </c>
      <c r="M63" s="1">
        <v>0.0371</v>
      </c>
      <c r="N63" s="1">
        <v>0.07488</v>
      </c>
      <c r="O63" s="3">
        <v>40.2</v>
      </c>
      <c r="P63" s="3">
        <f t="shared" si="3"/>
        <v>0.5351976</v>
      </c>
      <c r="Q63" s="3">
        <f t="shared" si="4"/>
        <v>16.43444688</v>
      </c>
      <c r="R63" s="3">
        <f t="shared" si="5"/>
        <v>2.2182832</v>
      </c>
      <c r="S63" s="3">
        <f t="shared" si="6"/>
        <v>9.39773952</v>
      </c>
      <c r="T63" s="3">
        <f t="shared" si="7"/>
        <v>68.1792</v>
      </c>
      <c r="U63" s="3">
        <f t="shared" si="8"/>
        <v>96.7648672</v>
      </c>
    </row>
    <row r="64">
      <c r="A64" s="1">
        <v>25.0</v>
      </c>
      <c r="B64" s="1">
        <f>'H2NSG overview'!D$21</f>
        <v>743.608</v>
      </c>
      <c r="C64" s="1">
        <v>100.0</v>
      </c>
      <c r="D64" s="1">
        <v>1.0</v>
      </c>
      <c r="E64" s="7">
        <f t="shared" si="1"/>
        <v>0.8693516476</v>
      </c>
      <c r="F64" s="1">
        <f>'H2NSG overview'!H$7</f>
        <v>0.246</v>
      </c>
      <c r="G64" s="1">
        <f>'H2NSG overview'!I$7</f>
        <v>7.624</v>
      </c>
      <c r="H64" s="1">
        <f>'H2NSG overview'!J$7</f>
        <v>0.808</v>
      </c>
      <c r="I64" s="1">
        <f>'H2NSG overview'!K$7</f>
        <v>1.696</v>
      </c>
      <c r="J64" s="1">
        <f>I64</f>
        <v>1.696</v>
      </c>
      <c r="K64" s="1">
        <v>0.0294</v>
      </c>
      <c r="L64" s="1">
        <v>0.02913</v>
      </c>
      <c r="M64" s="1">
        <v>0.0371</v>
      </c>
      <c r="N64" s="1">
        <v>0.07488</v>
      </c>
      <c r="O64" s="3">
        <v>40.2</v>
      </c>
      <c r="P64" s="3">
        <f t="shared" si="3"/>
        <v>0.54243</v>
      </c>
      <c r="Q64" s="3">
        <f t="shared" si="4"/>
        <v>16.656534</v>
      </c>
      <c r="R64" s="3">
        <f t="shared" si="5"/>
        <v>2.24826</v>
      </c>
      <c r="S64" s="3">
        <f t="shared" si="6"/>
        <v>9.524736</v>
      </c>
      <c r="T64" s="3">
        <f t="shared" si="7"/>
        <v>68.1792</v>
      </c>
      <c r="U64" s="3">
        <f t="shared" si="8"/>
        <v>97.15116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17</v>
      </c>
      <c r="B1" s="1" t="s">
        <v>18</v>
      </c>
    </row>
    <row r="2">
      <c r="A2" s="1">
        <v>0.0</v>
      </c>
      <c r="B2" s="1">
        <v>0.006</v>
      </c>
      <c r="D2" s="4" t="s">
        <v>19</v>
      </c>
    </row>
    <row r="3">
      <c r="A3" s="1">
        <v>5.0</v>
      </c>
      <c r="B3" s="1">
        <v>0.0086</v>
      </c>
    </row>
    <row r="4">
      <c r="A4" s="1">
        <v>10.0</v>
      </c>
      <c r="B4" s="1">
        <v>0.0121</v>
      </c>
    </row>
    <row r="5">
      <c r="A5" s="1">
        <v>15.0</v>
      </c>
      <c r="B5" s="1">
        <v>0.0168</v>
      </c>
    </row>
    <row r="6">
      <c r="A6" s="1">
        <v>20.0</v>
      </c>
      <c r="B6" s="1">
        <v>0.0231</v>
      </c>
    </row>
    <row r="7">
      <c r="A7" s="1">
        <v>25.0</v>
      </c>
      <c r="B7" s="1">
        <v>0.0313</v>
      </c>
    </row>
    <row r="8">
      <c r="A8" s="1">
        <v>30.0</v>
      </c>
      <c r="B8" s="1">
        <v>0.0419</v>
      </c>
    </row>
    <row r="9">
      <c r="A9" s="1">
        <v>35.0</v>
      </c>
      <c r="B9" s="1">
        <v>0.0555</v>
      </c>
    </row>
    <row r="10">
      <c r="A10" s="1">
        <v>40.0</v>
      </c>
      <c r="B10" s="1">
        <v>0.0728</v>
      </c>
    </row>
    <row r="11">
      <c r="A11" s="1">
        <v>45.0</v>
      </c>
      <c r="B11" s="1">
        <v>0.0946</v>
      </c>
    </row>
    <row r="12">
      <c r="A12" s="1">
        <v>50.0</v>
      </c>
      <c r="B12" s="1">
        <v>0.1218</v>
      </c>
    </row>
    <row r="13">
      <c r="A13" s="1">
        <v>51.0</v>
      </c>
      <c r="B13" s="1">
        <v>0.128084</v>
      </c>
      <c r="D13" s="4" t="s">
        <v>20</v>
      </c>
    </row>
    <row r="14">
      <c r="A14" s="1">
        <v>52.0</v>
      </c>
      <c r="B14" s="1">
        <v>0.134529</v>
      </c>
    </row>
    <row r="15">
      <c r="A15" s="1">
        <v>53.0</v>
      </c>
      <c r="B15" s="1">
        <v>0.141251</v>
      </c>
    </row>
    <row r="16">
      <c r="A16" s="1">
        <v>54.0</v>
      </c>
      <c r="B16" s="1">
        <v>0.148258</v>
      </c>
    </row>
    <row r="17">
      <c r="A17" s="1">
        <v>55.0</v>
      </c>
      <c r="B17" s="1">
        <v>0.15556</v>
      </c>
    </row>
    <row r="18">
      <c r="A18" s="1">
        <f>A17+(B18-B17)/(B19-B17)</f>
        <v>55.58367293</v>
      </c>
      <c r="B18" s="1">
        <v>0.16</v>
      </c>
      <c r="D18" s="1" t="s">
        <v>21</v>
      </c>
    </row>
    <row r="19">
      <c r="A19" s="1">
        <v>56.0</v>
      </c>
      <c r="B19" s="1">
        <v>0.163167</v>
      </c>
    </row>
    <row r="20">
      <c r="A20" s="1">
        <v>57.0</v>
      </c>
      <c r="B20" s="1">
        <v>0.171089</v>
      </c>
    </row>
    <row r="21">
      <c r="A21" s="1">
        <v>58.0</v>
      </c>
      <c r="B21" s="1">
        <v>0.179338</v>
      </c>
    </row>
    <row r="22">
      <c r="A22" s="1">
        <v>59.0</v>
      </c>
      <c r="B22" s="1">
        <v>0.187923</v>
      </c>
    </row>
    <row r="23">
      <c r="A23" s="1">
        <v>60.0</v>
      </c>
      <c r="B23" s="1">
        <v>0.196856</v>
      </c>
    </row>
    <row r="24">
      <c r="A24" s="1">
        <v>61.0</v>
      </c>
      <c r="B24" s="1">
        <v>0.206148</v>
      </c>
    </row>
    <row r="25">
      <c r="A25" s="1">
        <v>62.0</v>
      </c>
      <c r="B25" s="1">
        <v>0.21581</v>
      </c>
    </row>
    <row r="26">
      <c r="A26" s="1">
        <v>63.0</v>
      </c>
      <c r="B26" s="1">
        <v>0.225855</v>
      </c>
    </row>
    <row r="27">
      <c r="A27" s="1">
        <v>64.0</v>
      </c>
      <c r="B27" s="1">
        <v>0.236295</v>
      </c>
    </row>
    <row r="28">
      <c r="A28" s="1">
        <v>65.0</v>
      </c>
      <c r="B28" s="1">
        <v>0.247141</v>
      </c>
    </row>
    <row r="29">
      <c r="A29" s="1">
        <v>66.0</v>
      </c>
      <c r="B29" s="1">
        <v>0.258407</v>
      </c>
    </row>
    <row r="30">
      <c r="A30" s="1">
        <v>67.0</v>
      </c>
      <c r="B30" s="1">
        <v>0.270106</v>
      </c>
    </row>
    <row r="31">
      <c r="A31" s="1">
        <v>68.0</v>
      </c>
      <c r="B31" s="1">
        <v>0.28225</v>
      </c>
    </row>
    <row r="32">
      <c r="A32" s="1">
        <v>69.0</v>
      </c>
      <c r="B32" s="1">
        <v>0.294853</v>
      </c>
    </row>
    <row r="33">
      <c r="A33" s="1">
        <f>A32+(B33-B32)/(B34-B32)</f>
        <v>69.11066075</v>
      </c>
      <c r="B33" s="1">
        <v>0.2963</v>
      </c>
      <c r="D33" s="1" t="s">
        <v>22</v>
      </c>
    </row>
    <row r="34">
      <c r="A34" s="1">
        <v>70.0</v>
      </c>
      <c r="B34" s="1">
        <v>0.307929</v>
      </c>
    </row>
    <row r="35">
      <c r="A35" s="1">
        <v>71.0</v>
      </c>
      <c r="B35" s="1">
        <v>0.321492</v>
      </c>
    </row>
    <row r="36">
      <c r="A36" s="1">
        <v>72.0</v>
      </c>
      <c r="B36" s="1">
        <v>0.335557</v>
      </c>
    </row>
    <row r="37">
      <c r="A37" s="1">
        <v>73.0</v>
      </c>
      <c r="B37" s="1">
        <v>0.350138</v>
      </c>
    </row>
    <row r="38">
      <c r="A38" s="1">
        <v>74.0</v>
      </c>
      <c r="B38" s="1">
        <v>0.365249</v>
      </c>
    </row>
    <row r="39">
      <c r="A39" s="1">
        <v>75.0</v>
      </c>
      <c r="B39" s="1">
        <v>0.380907</v>
      </c>
    </row>
    <row r="40">
      <c r="A40" s="1">
        <v>76.0</v>
      </c>
      <c r="B40" s="1">
        <v>0.397127</v>
      </c>
    </row>
    <row r="41">
      <c r="A41" s="1">
        <v>77.0</v>
      </c>
      <c r="B41" s="1">
        <v>0.413924</v>
      </c>
    </row>
    <row r="42">
      <c r="A42" s="1">
        <v>78.0</v>
      </c>
      <c r="B42" s="1">
        <v>0.431315</v>
      </c>
    </row>
    <row r="43">
      <c r="A43" s="1">
        <v>79.0</v>
      </c>
      <c r="B43" s="1">
        <v>0.449316</v>
      </c>
    </row>
    <row r="44">
      <c r="A44" s="1">
        <v>80.0</v>
      </c>
      <c r="B44" s="1">
        <v>0.467944</v>
      </c>
    </row>
    <row r="45">
      <c r="A45" s="1">
        <v>81.0</v>
      </c>
      <c r="B45" s="1">
        <v>0.487217</v>
      </c>
    </row>
    <row r="46">
      <c r="A46" s="1">
        <v>82.0</v>
      </c>
      <c r="B46" s="1">
        <v>0.507151</v>
      </c>
    </row>
    <row r="47">
      <c r="A47" s="1">
        <v>83.0</v>
      </c>
      <c r="B47" s="1">
        <v>0.527765</v>
      </c>
    </row>
    <row r="48">
      <c r="A48" s="1">
        <v>84.0</v>
      </c>
      <c r="B48" s="1">
        <v>0.549076</v>
      </c>
    </row>
    <row r="49">
      <c r="A49" s="1">
        <v>85.0</v>
      </c>
      <c r="B49" s="1">
        <v>0.571103</v>
      </c>
    </row>
    <row r="50">
      <c r="A50" s="1">
        <v>86.0</v>
      </c>
      <c r="B50" s="1">
        <v>0.593864</v>
      </c>
    </row>
    <row r="51">
      <c r="A51" s="1">
        <v>87.0</v>
      </c>
      <c r="B51" s="1">
        <v>0.617379</v>
      </c>
    </row>
    <row r="52">
      <c r="A52" s="1">
        <v>88.0</v>
      </c>
      <c r="B52" s="1">
        <v>0.641667</v>
      </c>
    </row>
    <row r="53">
      <c r="A53" s="1">
        <v>89.0</v>
      </c>
      <c r="B53" s="1">
        <v>0.666747</v>
      </c>
    </row>
    <row r="54">
      <c r="A54" s="1">
        <v>90.0</v>
      </c>
      <c r="B54" s="1">
        <v>0.69264</v>
      </c>
    </row>
    <row r="55">
      <c r="A55" s="1">
        <v>91.0</v>
      </c>
      <c r="B55" s="1">
        <v>0.719366</v>
      </c>
    </row>
    <row r="56">
      <c r="A56" s="1">
        <v>92.0</v>
      </c>
      <c r="B56" s="1">
        <v>0.746946</v>
      </c>
    </row>
    <row r="57">
      <c r="A57" s="1">
        <v>93.0</v>
      </c>
      <c r="B57" s="1">
        <v>0.775401</v>
      </c>
    </row>
    <row r="58">
      <c r="A58" s="1">
        <v>94.0</v>
      </c>
      <c r="B58" s="1">
        <v>0.804752</v>
      </c>
    </row>
    <row r="59">
      <c r="A59" s="1">
        <v>95.0</v>
      </c>
      <c r="B59" s="1">
        <v>0.835021</v>
      </c>
    </row>
    <row r="60">
      <c r="A60" s="1">
        <v>96.0</v>
      </c>
      <c r="B60" s="1">
        <v>0.866229</v>
      </c>
    </row>
    <row r="61">
      <c r="A61" s="1">
        <v>97.0</v>
      </c>
      <c r="B61" s="1">
        <v>0.898401</v>
      </c>
    </row>
    <row r="62">
      <c r="A62" s="1">
        <v>98.0</v>
      </c>
      <c r="B62" s="1">
        <v>0.931557</v>
      </c>
    </row>
    <row r="63">
      <c r="A63" s="1">
        <v>99.0</v>
      </c>
      <c r="B63" s="1">
        <v>0.965721</v>
      </c>
    </row>
    <row r="64">
      <c r="A64" s="1">
        <v>100.0</v>
      </c>
      <c r="B64" s="1">
        <v>1.0</v>
      </c>
    </row>
  </sheetData>
  <hyperlinks>
    <hyperlink r:id="rId1" ref="D2"/>
    <hyperlink r:id="rId2" location="article-top" ref="D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5.63"/>
    <col customWidth="1" min="3" max="8" width="11.5"/>
    <col customWidth="1" min="9" max="24" width="8.63"/>
  </cols>
  <sheetData>
    <row r="1" ht="12.75" customHeight="1">
      <c r="D1" s="3" t="s">
        <v>23</v>
      </c>
    </row>
    <row r="2" ht="12.75" customHeight="1">
      <c r="D2" s="3" t="s">
        <v>24</v>
      </c>
    </row>
    <row r="3" ht="12.75" customHeight="1"/>
    <row r="4" ht="12.75" customHeight="1"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</row>
    <row r="5" ht="12.75" customHeight="1">
      <c r="B5" s="1" t="s">
        <v>30</v>
      </c>
      <c r="C5" s="3" t="s">
        <v>31</v>
      </c>
      <c r="D5" s="3">
        <v>1.0</v>
      </c>
    </row>
    <row r="6" ht="12.75" customHeight="1">
      <c r="B6" s="1" t="s">
        <v>32</v>
      </c>
      <c r="C6" s="1" t="s">
        <v>31</v>
      </c>
      <c r="E6" s="1">
        <f>D5*2*1.15</f>
        <v>2.3</v>
      </c>
      <c r="F6" s="1">
        <f>E6*4</f>
        <v>9.2</v>
      </c>
    </row>
    <row r="7" ht="12.75" customHeight="1">
      <c r="B7" s="3" t="s">
        <v>33</v>
      </c>
      <c r="C7" s="3" t="s">
        <v>31</v>
      </c>
      <c r="E7" s="1">
        <f>E6-D5*2</f>
        <v>0.3</v>
      </c>
      <c r="F7" s="1">
        <f>F6</f>
        <v>9.2</v>
      </c>
      <c r="G7" s="3">
        <v>1.0</v>
      </c>
      <c r="H7" s="3">
        <v>2.0</v>
      </c>
    </row>
    <row r="8" ht="12.75" customHeight="1">
      <c r="B8" s="1" t="s">
        <v>34</v>
      </c>
      <c r="C8" s="1" t="s">
        <v>35</v>
      </c>
      <c r="D8" s="5"/>
      <c r="E8" s="5">
        <f t="shared" ref="E8:H8" si="1">E7/sum($D7:$H7)</f>
        <v>0.024</v>
      </c>
      <c r="F8" s="5">
        <f t="shared" si="1"/>
        <v>0.736</v>
      </c>
      <c r="G8" s="5">
        <f t="shared" si="1"/>
        <v>0.08</v>
      </c>
      <c r="H8" s="5">
        <f t="shared" si="1"/>
        <v>0.16</v>
      </c>
    </row>
    <row r="9" ht="12.75" customHeight="1"/>
    <row r="10" ht="12.75" customHeight="1">
      <c r="B10" s="3" t="s">
        <v>33</v>
      </c>
      <c r="C10" s="3" t="s">
        <v>31</v>
      </c>
      <c r="E10" s="3">
        <f t="shared" ref="E10:G10" si="2">E7</f>
        <v>0.3</v>
      </c>
      <c r="F10" s="3">
        <f t="shared" si="2"/>
        <v>9.2</v>
      </c>
      <c r="G10" s="3">
        <f t="shared" si="2"/>
        <v>1</v>
      </c>
      <c r="H10" s="6">
        <f>H11*(sum(D7:G7)/(1-H11))</f>
        <v>1.456274197</v>
      </c>
    </row>
    <row r="11" ht="12.75" customHeight="1">
      <c r="B11" s="1" t="s">
        <v>34</v>
      </c>
      <c r="C11" s="1" t="s">
        <v>35</v>
      </c>
      <c r="D11" s="5"/>
      <c r="E11" s="5">
        <f t="shared" ref="E11:G11" si="3">E10/sum($D10:$H10)</f>
        <v>0.02509142857</v>
      </c>
      <c r="F11" s="5">
        <f t="shared" si="3"/>
        <v>0.7694704762</v>
      </c>
      <c r="G11" s="5">
        <f t="shared" si="3"/>
        <v>0.08363809524</v>
      </c>
      <c r="H11" s="7">
        <v>0.1218</v>
      </c>
    </row>
    <row r="12" ht="12.75" customHeight="1"/>
    <row r="13" ht="12.75" customHeight="1">
      <c r="G13" s="1" t="s">
        <v>36</v>
      </c>
      <c r="H13" s="3">
        <f>1-H10/H7</f>
        <v>0.2718629014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>
      <c r="B20" s="3" t="s">
        <v>37</v>
      </c>
      <c r="C20" s="3" t="s">
        <v>38</v>
      </c>
      <c r="D20" s="3">
        <v>890.7</v>
      </c>
    </row>
    <row r="21" ht="12.75" customHeight="1">
      <c r="B21" s="1" t="s">
        <v>39</v>
      </c>
      <c r="C21" s="3" t="s">
        <v>38</v>
      </c>
      <c r="D21" s="3">
        <f>D20*D5</f>
        <v>890.7</v>
      </c>
    </row>
    <row r="22" ht="12.75" customHeight="1">
      <c r="B22" s="3" t="s">
        <v>40</v>
      </c>
      <c r="C22" s="3" t="s">
        <v>41</v>
      </c>
      <c r="D22" s="3">
        <v>34.92</v>
      </c>
      <c r="E22" s="3">
        <v>29.4</v>
      </c>
      <c r="F22" s="3">
        <v>29.13</v>
      </c>
      <c r="G22" s="3">
        <v>37.1</v>
      </c>
      <c r="H22" s="3">
        <v>74.88</v>
      </c>
    </row>
    <row r="23" ht="12.75" customHeight="1">
      <c r="B23" s="3" t="s">
        <v>42</v>
      </c>
      <c r="C23" s="3" t="s">
        <v>38</v>
      </c>
      <c r="H23" s="3">
        <v>40.2</v>
      </c>
    </row>
    <row r="24" ht="12.75" customHeight="1"/>
    <row r="25" ht="12.75" customHeight="1">
      <c r="B25" s="1" t="s">
        <v>43</v>
      </c>
      <c r="C25" s="8" t="s">
        <v>44</v>
      </c>
      <c r="D25" s="1">
        <v>25.0</v>
      </c>
    </row>
    <row r="26" ht="12.75" customHeight="1">
      <c r="B26" s="1" t="s">
        <v>45</v>
      </c>
      <c r="C26" s="8" t="s">
        <v>44</v>
      </c>
      <c r="D26" s="1">
        <v>50.0</v>
      </c>
    </row>
    <row r="27" ht="12.75" customHeight="1">
      <c r="B27" s="1" t="s">
        <v>46</v>
      </c>
      <c r="C27" s="1" t="s">
        <v>35</v>
      </c>
      <c r="D27" s="7">
        <f>1-H13</f>
        <v>0.7281370986</v>
      </c>
    </row>
    <row r="28" ht="12.75" customHeight="1">
      <c r="B28" s="1" t="s">
        <v>47</v>
      </c>
      <c r="C28" s="3" t="s">
        <v>38</v>
      </c>
      <c r="D28" s="3">
        <f t="shared" ref="D28:H28" si="4">D7*D22/1000*($D26-$D25)</f>
        <v>0</v>
      </c>
      <c r="E28" s="3">
        <f t="shared" si="4"/>
        <v>0.2205</v>
      </c>
      <c r="F28" s="3">
        <f t="shared" si="4"/>
        <v>6.6999</v>
      </c>
      <c r="G28" s="3">
        <f t="shared" si="4"/>
        <v>0.9275</v>
      </c>
      <c r="H28" s="3">
        <f t="shared" si="4"/>
        <v>3.744</v>
      </c>
      <c r="I28" s="3">
        <f>SUM(B28:H28)</f>
        <v>11.5919</v>
      </c>
    </row>
    <row r="29" ht="12.75" customHeight="1">
      <c r="B29" s="1" t="s">
        <v>48</v>
      </c>
      <c r="C29" s="3" t="s">
        <v>38</v>
      </c>
      <c r="H29" s="3">
        <f>D27*H7*H23</f>
        <v>58.54222273</v>
      </c>
    </row>
    <row r="30" ht="12.75" customHeight="1">
      <c r="B30" s="1" t="s">
        <v>49</v>
      </c>
      <c r="C30" s="1" t="s">
        <v>50</v>
      </c>
      <c r="D30" s="3">
        <f>SUM(D28:H29)</f>
        <v>70.13412273</v>
      </c>
    </row>
    <row r="31" ht="12.75" customHeight="1">
      <c r="B31" s="1" t="s">
        <v>51</v>
      </c>
      <c r="C31" s="1" t="s">
        <v>50</v>
      </c>
      <c r="D31" s="9">
        <f>D20-D30</f>
        <v>820.5658773</v>
      </c>
      <c r="E31" s="5">
        <f>D31/D21</f>
        <v>0.9212595456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52</v>
      </c>
      <c r="B1" s="1" t="s">
        <v>53</v>
      </c>
      <c r="C1" s="1" t="s">
        <v>54</v>
      </c>
      <c r="D1" s="1" t="s">
        <v>55</v>
      </c>
      <c r="E1" s="10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49</v>
      </c>
    </row>
    <row r="2">
      <c r="A2" s="1">
        <v>25.0</v>
      </c>
      <c r="B2" s="1">
        <f>'CH4 overview'!D$21</f>
        <v>890.7</v>
      </c>
      <c r="C2" s="1">
        <v>0.0</v>
      </c>
      <c r="D2" s="1">
        <v>0.006</v>
      </c>
      <c r="E2" s="7">
        <f t="shared" ref="E2:E64" si="1">(B2-U2)/B2</f>
        <v>1.010153826</v>
      </c>
      <c r="F2" s="1">
        <f>'CH4 overview'!E$7</f>
        <v>0.3</v>
      </c>
      <c r="G2" s="1">
        <f>'CH4 overview'!F$7</f>
        <v>9.2</v>
      </c>
      <c r="H2" s="1">
        <f>'CH4 overview'!G$7</f>
        <v>1</v>
      </c>
      <c r="I2" s="1">
        <f>'CH4 overview'!H$7</f>
        <v>2</v>
      </c>
      <c r="J2" s="3">
        <f t="shared" ref="J2:J63" si="2">min(D2*sum(F2:H2)/(1-D2),I2)</f>
        <v>0.06338028169</v>
      </c>
      <c r="K2" s="1">
        <v>0.0294</v>
      </c>
      <c r="L2" s="1">
        <v>0.02913</v>
      </c>
      <c r="M2" s="1">
        <v>0.0371</v>
      </c>
      <c r="N2" s="1">
        <v>0.07488</v>
      </c>
      <c r="O2" s="3">
        <v>40.2</v>
      </c>
      <c r="P2" s="3">
        <f t="shared" ref="P2:P64" si="3">F2*K2*(C2-A2)</f>
        <v>-0.2205</v>
      </c>
      <c r="Q2" s="3">
        <f t="shared" ref="Q2:Q64" si="4">G2*L2*(C2-A2)</f>
        <v>-6.6999</v>
      </c>
      <c r="R2" s="3">
        <f t="shared" ref="R2:R64" si="5">H2*M2*(C2-A2)</f>
        <v>-0.9275</v>
      </c>
      <c r="S2" s="3">
        <f t="shared" ref="S2:S64" si="6">I2*N2*(C2-A2)</f>
        <v>-3.744</v>
      </c>
      <c r="T2" s="3">
        <f t="shared" ref="T2:T64" si="7">J2*O2</f>
        <v>2.547887324</v>
      </c>
      <c r="U2" s="3">
        <f t="shared" ref="U2:U64" si="8">sum(P2:T2)</f>
        <v>-9.044012676</v>
      </c>
    </row>
    <row r="3">
      <c r="A3" s="1">
        <v>25.0</v>
      </c>
      <c r="B3" s="1">
        <f>'CH4 overview'!D$21</f>
        <v>890.7</v>
      </c>
      <c r="C3" s="1">
        <v>5.0</v>
      </c>
      <c r="D3" s="1">
        <v>0.0086</v>
      </c>
      <c r="E3" s="7">
        <f t="shared" si="1"/>
        <v>1.006300629</v>
      </c>
      <c r="F3" s="1">
        <f>'CH4 overview'!E$7</f>
        <v>0.3</v>
      </c>
      <c r="G3" s="1">
        <f>'CH4 overview'!F$7</f>
        <v>9.2</v>
      </c>
      <c r="H3" s="1">
        <f>'CH4 overview'!G$7</f>
        <v>1</v>
      </c>
      <c r="I3" s="1">
        <f>'CH4 overview'!H$7</f>
        <v>2</v>
      </c>
      <c r="J3" s="3">
        <f t="shared" si="2"/>
        <v>0.09108331652</v>
      </c>
      <c r="K3" s="1">
        <v>0.0294</v>
      </c>
      <c r="L3" s="1">
        <v>0.02913</v>
      </c>
      <c r="M3" s="1">
        <v>0.0371</v>
      </c>
      <c r="N3" s="1">
        <v>0.07488</v>
      </c>
      <c r="O3" s="3">
        <v>40.2</v>
      </c>
      <c r="P3" s="3">
        <f t="shared" si="3"/>
        <v>-0.1764</v>
      </c>
      <c r="Q3" s="3">
        <f t="shared" si="4"/>
        <v>-5.35992</v>
      </c>
      <c r="R3" s="3">
        <f t="shared" si="5"/>
        <v>-0.742</v>
      </c>
      <c r="S3" s="3">
        <f t="shared" si="6"/>
        <v>-2.9952</v>
      </c>
      <c r="T3" s="3">
        <f t="shared" si="7"/>
        <v>3.661549324</v>
      </c>
      <c r="U3" s="3">
        <f t="shared" si="8"/>
        <v>-5.611970676</v>
      </c>
    </row>
    <row r="4">
      <c r="A4" s="1">
        <v>25.0</v>
      </c>
      <c r="B4" s="1">
        <f>'CH4 overview'!D$21</f>
        <v>890.7</v>
      </c>
      <c r="C4" s="1">
        <v>10.0</v>
      </c>
      <c r="D4" s="1">
        <v>0.0121</v>
      </c>
      <c r="E4" s="7">
        <f t="shared" si="1"/>
        <v>1.002004236</v>
      </c>
      <c r="F4" s="1">
        <f>'CH4 overview'!E$7</f>
        <v>0.3</v>
      </c>
      <c r="G4" s="1">
        <f>'CH4 overview'!F$7</f>
        <v>9.2</v>
      </c>
      <c r="H4" s="1">
        <f>'CH4 overview'!G$7</f>
        <v>1</v>
      </c>
      <c r="I4" s="1">
        <f>'CH4 overview'!H$7</f>
        <v>2</v>
      </c>
      <c r="J4" s="3">
        <f t="shared" si="2"/>
        <v>0.1286061342</v>
      </c>
      <c r="K4" s="1">
        <v>0.0294</v>
      </c>
      <c r="L4" s="1">
        <v>0.02913</v>
      </c>
      <c r="M4" s="1">
        <v>0.0371</v>
      </c>
      <c r="N4" s="1">
        <v>0.07488</v>
      </c>
      <c r="O4" s="3">
        <v>40.2</v>
      </c>
      <c r="P4" s="3">
        <f t="shared" si="3"/>
        <v>-0.1323</v>
      </c>
      <c r="Q4" s="3">
        <f t="shared" si="4"/>
        <v>-4.01994</v>
      </c>
      <c r="R4" s="3">
        <f t="shared" si="5"/>
        <v>-0.5565</v>
      </c>
      <c r="S4" s="3">
        <f t="shared" si="6"/>
        <v>-2.2464</v>
      </c>
      <c r="T4" s="3">
        <f t="shared" si="7"/>
        <v>5.169966596</v>
      </c>
      <c r="U4" s="3">
        <f t="shared" si="8"/>
        <v>-1.785173404</v>
      </c>
    </row>
    <row r="5">
      <c r="A5" s="1">
        <v>25.0</v>
      </c>
      <c r="B5" s="1">
        <f>'CH4 overview'!D$21</f>
        <v>890.7</v>
      </c>
      <c r="C5" s="1">
        <v>15.0</v>
      </c>
      <c r="D5" s="1">
        <v>0.0168</v>
      </c>
      <c r="E5" s="7">
        <f t="shared" si="1"/>
        <v>0.9971082417</v>
      </c>
      <c r="F5" s="1">
        <f>'CH4 overview'!E$7</f>
        <v>0.3</v>
      </c>
      <c r="G5" s="1">
        <f>'CH4 overview'!F$7</f>
        <v>9.2</v>
      </c>
      <c r="H5" s="1">
        <f>'CH4 overview'!G$7</f>
        <v>1</v>
      </c>
      <c r="I5" s="1">
        <f>'CH4 overview'!H$7</f>
        <v>2</v>
      </c>
      <c r="J5" s="3">
        <f t="shared" si="2"/>
        <v>0.1794141579</v>
      </c>
      <c r="K5" s="1">
        <v>0.0294</v>
      </c>
      <c r="L5" s="1">
        <v>0.02913</v>
      </c>
      <c r="M5" s="1">
        <v>0.0371</v>
      </c>
      <c r="N5" s="1">
        <v>0.07488</v>
      </c>
      <c r="O5" s="3">
        <v>40.2</v>
      </c>
      <c r="P5" s="3">
        <f t="shared" si="3"/>
        <v>-0.0882</v>
      </c>
      <c r="Q5" s="3">
        <f t="shared" si="4"/>
        <v>-2.67996</v>
      </c>
      <c r="R5" s="3">
        <f t="shared" si="5"/>
        <v>-0.371</v>
      </c>
      <c r="S5" s="3">
        <f t="shared" si="6"/>
        <v>-1.4976</v>
      </c>
      <c r="T5" s="3">
        <f t="shared" si="7"/>
        <v>7.212449146</v>
      </c>
      <c r="U5" s="3">
        <f t="shared" si="8"/>
        <v>2.575689146</v>
      </c>
    </row>
    <row r="6">
      <c r="A6" s="1">
        <v>25.0</v>
      </c>
      <c r="B6" s="1">
        <f>'CH4 overview'!D$21</f>
        <v>890.7</v>
      </c>
      <c r="C6" s="1">
        <v>20.0</v>
      </c>
      <c r="D6" s="1">
        <v>0.0231</v>
      </c>
      <c r="E6" s="7">
        <f t="shared" si="1"/>
        <v>0.9913969992</v>
      </c>
      <c r="F6" s="1">
        <f>'CH4 overview'!E$7</f>
        <v>0.3</v>
      </c>
      <c r="G6" s="1">
        <f>'CH4 overview'!F$7</f>
        <v>9.2</v>
      </c>
      <c r="H6" s="1">
        <f>'CH4 overview'!G$7</f>
        <v>1</v>
      </c>
      <c r="I6" s="1">
        <f>'CH4 overview'!H$7</f>
        <v>2</v>
      </c>
      <c r="J6" s="3">
        <f t="shared" si="2"/>
        <v>0.2482853926</v>
      </c>
      <c r="K6" s="1">
        <v>0.0294</v>
      </c>
      <c r="L6" s="1">
        <v>0.02913</v>
      </c>
      <c r="M6" s="1">
        <v>0.0371</v>
      </c>
      <c r="N6" s="1">
        <v>0.07488</v>
      </c>
      <c r="O6" s="3">
        <v>40.2</v>
      </c>
      <c r="P6" s="3">
        <f t="shared" si="3"/>
        <v>-0.0441</v>
      </c>
      <c r="Q6" s="3">
        <f t="shared" si="4"/>
        <v>-1.33998</v>
      </c>
      <c r="R6" s="3">
        <f t="shared" si="5"/>
        <v>-0.1855</v>
      </c>
      <c r="S6" s="3">
        <f t="shared" si="6"/>
        <v>-0.7488</v>
      </c>
      <c r="T6" s="3">
        <f t="shared" si="7"/>
        <v>9.981072781</v>
      </c>
      <c r="U6" s="3">
        <f t="shared" si="8"/>
        <v>7.662692781</v>
      </c>
    </row>
    <row r="7">
      <c r="A7" s="1">
        <v>25.0</v>
      </c>
      <c r="B7" s="1">
        <f>'CH4 overview'!D$21</f>
        <v>890.7</v>
      </c>
      <c r="C7" s="1">
        <v>25.0</v>
      </c>
      <c r="D7" s="1">
        <v>0.0313</v>
      </c>
      <c r="E7" s="7">
        <f t="shared" si="1"/>
        <v>0.9846877526</v>
      </c>
      <c r="F7" s="1">
        <f>'CH4 overview'!E$7</f>
        <v>0.3</v>
      </c>
      <c r="G7" s="1">
        <f>'CH4 overview'!F$7</f>
        <v>9.2</v>
      </c>
      <c r="H7" s="1">
        <f>'CH4 overview'!G$7</f>
        <v>1</v>
      </c>
      <c r="I7" s="1">
        <f>'CH4 overview'!H$7</f>
        <v>2</v>
      </c>
      <c r="J7" s="3">
        <f t="shared" si="2"/>
        <v>0.3392691236</v>
      </c>
      <c r="K7" s="1">
        <v>0.0294</v>
      </c>
      <c r="L7" s="1">
        <v>0.02913</v>
      </c>
      <c r="M7" s="1">
        <v>0.0371</v>
      </c>
      <c r="N7" s="1">
        <v>0.07488</v>
      </c>
      <c r="O7" s="3">
        <v>40.2</v>
      </c>
      <c r="P7" s="3">
        <f t="shared" si="3"/>
        <v>0</v>
      </c>
      <c r="Q7" s="3">
        <f t="shared" si="4"/>
        <v>0</v>
      </c>
      <c r="R7" s="3">
        <f t="shared" si="5"/>
        <v>0</v>
      </c>
      <c r="S7" s="3">
        <f t="shared" si="6"/>
        <v>0</v>
      </c>
      <c r="T7" s="3">
        <f t="shared" si="7"/>
        <v>13.63861877</v>
      </c>
      <c r="U7" s="3">
        <f t="shared" si="8"/>
        <v>13.63861877</v>
      </c>
    </row>
    <row r="8">
      <c r="A8" s="1">
        <v>25.0</v>
      </c>
      <c r="B8" s="1">
        <f>'CH4 overview'!D$21</f>
        <v>890.7</v>
      </c>
      <c r="C8" s="1">
        <v>30.0</v>
      </c>
      <c r="D8" s="1">
        <v>0.0419</v>
      </c>
      <c r="E8" s="7">
        <f t="shared" si="1"/>
        <v>0.9766724817</v>
      </c>
      <c r="F8" s="1">
        <f>'CH4 overview'!E$7</f>
        <v>0.3</v>
      </c>
      <c r="G8" s="1">
        <f>'CH4 overview'!F$7</f>
        <v>9.2</v>
      </c>
      <c r="H8" s="1">
        <f>'CH4 overview'!G$7</f>
        <v>1</v>
      </c>
      <c r="I8" s="1">
        <f>'CH4 overview'!H$7</f>
        <v>2</v>
      </c>
      <c r="J8" s="3">
        <f t="shared" si="2"/>
        <v>0.4591900637</v>
      </c>
      <c r="K8" s="1">
        <v>0.0294</v>
      </c>
      <c r="L8" s="1">
        <v>0.02913</v>
      </c>
      <c r="M8" s="1">
        <v>0.0371</v>
      </c>
      <c r="N8" s="1">
        <v>0.07488</v>
      </c>
      <c r="O8" s="3">
        <v>40.2</v>
      </c>
      <c r="P8" s="3">
        <f t="shared" si="3"/>
        <v>0.0441</v>
      </c>
      <c r="Q8" s="3">
        <f t="shared" si="4"/>
        <v>1.33998</v>
      </c>
      <c r="R8" s="3">
        <f t="shared" si="5"/>
        <v>0.1855</v>
      </c>
      <c r="S8" s="3">
        <f t="shared" si="6"/>
        <v>0.7488</v>
      </c>
      <c r="T8" s="3">
        <f t="shared" si="7"/>
        <v>18.45944056</v>
      </c>
      <c r="U8" s="3">
        <f t="shared" si="8"/>
        <v>20.77782056</v>
      </c>
    </row>
    <row r="9">
      <c r="A9" s="1">
        <v>25.0</v>
      </c>
      <c r="B9" s="1">
        <f>'CH4 overview'!D$21</f>
        <v>890.7</v>
      </c>
      <c r="C9" s="1">
        <v>35.0</v>
      </c>
      <c r="D9" s="1">
        <v>0.0555</v>
      </c>
      <c r="E9" s="7">
        <f t="shared" si="1"/>
        <v>0.9669474758</v>
      </c>
      <c r="F9" s="1">
        <f>'CH4 overview'!E$7</f>
        <v>0.3</v>
      </c>
      <c r="G9" s="1">
        <f>'CH4 overview'!F$7</f>
        <v>9.2</v>
      </c>
      <c r="H9" s="1">
        <f>'CH4 overview'!G$7</f>
        <v>1</v>
      </c>
      <c r="I9" s="1">
        <f>'CH4 overview'!H$7</f>
        <v>2</v>
      </c>
      <c r="J9" s="3">
        <f t="shared" si="2"/>
        <v>0.6169931181</v>
      </c>
      <c r="K9" s="1">
        <v>0.0294</v>
      </c>
      <c r="L9" s="1">
        <v>0.02913</v>
      </c>
      <c r="M9" s="1">
        <v>0.0371</v>
      </c>
      <c r="N9" s="1">
        <v>0.07488</v>
      </c>
      <c r="O9" s="3">
        <v>40.2</v>
      </c>
      <c r="P9" s="3">
        <f t="shared" si="3"/>
        <v>0.0882</v>
      </c>
      <c r="Q9" s="3">
        <f t="shared" si="4"/>
        <v>2.67996</v>
      </c>
      <c r="R9" s="3">
        <f t="shared" si="5"/>
        <v>0.371</v>
      </c>
      <c r="S9" s="3">
        <f t="shared" si="6"/>
        <v>1.4976</v>
      </c>
      <c r="T9" s="3">
        <f t="shared" si="7"/>
        <v>24.80312335</v>
      </c>
      <c r="U9" s="3">
        <f t="shared" si="8"/>
        <v>29.43988335</v>
      </c>
    </row>
    <row r="10">
      <c r="A10" s="1">
        <v>25.0</v>
      </c>
      <c r="B10" s="1">
        <f>'CH4 overview'!D$21</f>
        <v>890.7</v>
      </c>
      <c r="C10" s="1">
        <v>40.0</v>
      </c>
      <c r="D10" s="1">
        <v>0.0728</v>
      </c>
      <c r="E10" s="7">
        <f t="shared" si="1"/>
        <v>0.9549829038</v>
      </c>
      <c r="F10" s="1">
        <f>'CH4 overview'!E$7</f>
        <v>0.3</v>
      </c>
      <c r="G10" s="1">
        <f>'CH4 overview'!F$7</f>
        <v>9.2</v>
      </c>
      <c r="H10" s="1">
        <f>'CH4 overview'!G$7</f>
        <v>1</v>
      </c>
      <c r="I10" s="1">
        <f>'CH4 overview'!H$7</f>
        <v>2</v>
      </c>
      <c r="J10" s="3">
        <f t="shared" si="2"/>
        <v>0.8244176014</v>
      </c>
      <c r="K10" s="1">
        <v>0.0294</v>
      </c>
      <c r="L10" s="1">
        <v>0.02913</v>
      </c>
      <c r="M10" s="1">
        <v>0.0371</v>
      </c>
      <c r="N10" s="1">
        <v>0.07488</v>
      </c>
      <c r="O10" s="3">
        <v>40.2</v>
      </c>
      <c r="P10" s="3">
        <f t="shared" si="3"/>
        <v>0.1323</v>
      </c>
      <c r="Q10" s="3">
        <f t="shared" si="4"/>
        <v>4.01994</v>
      </c>
      <c r="R10" s="3">
        <f t="shared" si="5"/>
        <v>0.5565</v>
      </c>
      <c r="S10" s="3">
        <f t="shared" si="6"/>
        <v>2.2464</v>
      </c>
      <c r="T10" s="3">
        <f t="shared" si="7"/>
        <v>33.14158758</v>
      </c>
      <c r="U10" s="3">
        <f t="shared" si="8"/>
        <v>40.09672758</v>
      </c>
    </row>
    <row r="11">
      <c r="A11" s="1">
        <v>25.0</v>
      </c>
      <c r="B11" s="1">
        <f>'CH4 overview'!D$21</f>
        <v>890.7</v>
      </c>
      <c r="C11" s="1">
        <v>45.0</v>
      </c>
      <c r="D11" s="1">
        <v>0.0946</v>
      </c>
      <c r="E11" s="7">
        <f t="shared" si="1"/>
        <v>0.9400737585</v>
      </c>
      <c r="F11" s="1">
        <f>'CH4 overview'!E$7</f>
        <v>0.3</v>
      </c>
      <c r="G11" s="1">
        <f>'CH4 overview'!F$7</f>
        <v>9.2</v>
      </c>
      <c r="H11" s="1">
        <f>'CH4 overview'!G$7</f>
        <v>1</v>
      </c>
      <c r="I11" s="1">
        <f>'CH4 overview'!H$7</f>
        <v>2</v>
      </c>
      <c r="J11" s="3">
        <f t="shared" si="2"/>
        <v>1.097084162</v>
      </c>
      <c r="K11" s="1">
        <v>0.0294</v>
      </c>
      <c r="L11" s="1">
        <v>0.02913</v>
      </c>
      <c r="M11" s="1">
        <v>0.0371</v>
      </c>
      <c r="N11" s="1">
        <v>0.07488</v>
      </c>
      <c r="O11" s="3">
        <v>40.2</v>
      </c>
      <c r="P11" s="3">
        <f t="shared" si="3"/>
        <v>0.1764</v>
      </c>
      <c r="Q11" s="3">
        <f t="shared" si="4"/>
        <v>5.35992</v>
      </c>
      <c r="R11" s="3">
        <f t="shared" si="5"/>
        <v>0.742</v>
      </c>
      <c r="S11" s="3">
        <f t="shared" si="6"/>
        <v>2.9952</v>
      </c>
      <c r="T11" s="3">
        <f t="shared" si="7"/>
        <v>44.1027833</v>
      </c>
      <c r="U11" s="3">
        <f t="shared" si="8"/>
        <v>53.3763033</v>
      </c>
    </row>
    <row r="12">
      <c r="A12" s="1">
        <v>25.0</v>
      </c>
      <c r="B12" s="1">
        <f>'CH4 overview'!D$21</f>
        <v>890.7</v>
      </c>
      <c r="C12" s="1">
        <v>50.0</v>
      </c>
      <c r="D12" s="1">
        <v>0.1218</v>
      </c>
      <c r="E12" s="7">
        <f t="shared" si="1"/>
        <v>0.9212595456</v>
      </c>
      <c r="F12" s="1">
        <f>'CH4 overview'!E$7</f>
        <v>0.3</v>
      </c>
      <c r="G12" s="1">
        <f>'CH4 overview'!F$7</f>
        <v>9.2</v>
      </c>
      <c r="H12" s="1">
        <f>'CH4 overview'!G$7</f>
        <v>1</v>
      </c>
      <c r="I12" s="1">
        <f>'CH4 overview'!H$7</f>
        <v>2</v>
      </c>
      <c r="J12" s="3">
        <f t="shared" si="2"/>
        <v>1.456274197</v>
      </c>
      <c r="K12" s="1">
        <v>0.0294</v>
      </c>
      <c r="L12" s="1">
        <v>0.02913</v>
      </c>
      <c r="M12" s="1">
        <v>0.0371</v>
      </c>
      <c r="N12" s="1">
        <v>0.07488</v>
      </c>
      <c r="O12" s="3">
        <v>40.2</v>
      </c>
      <c r="P12" s="3">
        <f t="shared" si="3"/>
        <v>0.2205</v>
      </c>
      <c r="Q12" s="3">
        <f t="shared" si="4"/>
        <v>6.6999</v>
      </c>
      <c r="R12" s="3">
        <f t="shared" si="5"/>
        <v>0.9275</v>
      </c>
      <c r="S12" s="3">
        <f t="shared" si="6"/>
        <v>3.744</v>
      </c>
      <c r="T12" s="3">
        <f t="shared" si="7"/>
        <v>58.54222273</v>
      </c>
      <c r="U12" s="3">
        <f t="shared" si="8"/>
        <v>70.13412273</v>
      </c>
    </row>
    <row r="13">
      <c r="A13" s="1">
        <v>25.0</v>
      </c>
      <c r="B13" s="1">
        <f>'CH4 overview'!D$21</f>
        <v>890.7</v>
      </c>
      <c r="C13" s="1">
        <v>51.0</v>
      </c>
      <c r="D13" s="1">
        <v>0.128084</v>
      </c>
      <c r="E13" s="7">
        <f t="shared" si="1"/>
        <v>0.9168498449</v>
      </c>
      <c r="F13" s="1">
        <f>'CH4 overview'!E$7</f>
        <v>0.3</v>
      </c>
      <c r="G13" s="1">
        <f>'CH4 overview'!F$7</f>
        <v>9.2</v>
      </c>
      <c r="H13" s="1">
        <f>'CH4 overview'!G$7</f>
        <v>1</v>
      </c>
      <c r="I13" s="1">
        <f>'CH4 overview'!H$7</f>
        <v>2</v>
      </c>
      <c r="J13" s="3">
        <f t="shared" si="2"/>
        <v>1.542444456</v>
      </c>
      <c r="K13" s="1">
        <v>0.0294</v>
      </c>
      <c r="L13" s="1">
        <v>0.02913</v>
      </c>
      <c r="M13" s="1">
        <v>0.0371</v>
      </c>
      <c r="N13" s="1">
        <v>0.07488</v>
      </c>
      <c r="O13" s="3">
        <v>40.2</v>
      </c>
      <c r="P13" s="3">
        <f t="shared" si="3"/>
        <v>0.22932</v>
      </c>
      <c r="Q13" s="3">
        <f t="shared" si="4"/>
        <v>6.967896</v>
      </c>
      <c r="R13" s="3">
        <f t="shared" si="5"/>
        <v>0.9646</v>
      </c>
      <c r="S13" s="3">
        <f t="shared" si="6"/>
        <v>3.89376</v>
      </c>
      <c r="T13" s="3">
        <f t="shared" si="7"/>
        <v>62.00626712</v>
      </c>
      <c r="U13" s="3">
        <f t="shared" si="8"/>
        <v>74.06184312</v>
      </c>
    </row>
    <row r="14">
      <c r="A14" s="1">
        <v>25.0</v>
      </c>
      <c r="B14" s="1">
        <f>'CH4 overview'!D$21</f>
        <v>890.7</v>
      </c>
      <c r="C14" s="1">
        <v>52.0</v>
      </c>
      <c r="D14" s="1">
        <v>0.134529</v>
      </c>
      <c r="E14" s="7">
        <f t="shared" si="1"/>
        <v>0.9122818372</v>
      </c>
      <c r="F14" s="1">
        <f>'CH4 overview'!E$7</f>
        <v>0.3</v>
      </c>
      <c r="G14" s="1">
        <f>'CH4 overview'!F$7</f>
        <v>9.2</v>
      </c>
      <c r="H14" s="1">
        <f>'CH4 overview'!G$7</f>
        <v>1</v>
      </c>
      <c r="I14" s="1">
        <f>'CH4 overview'!H$7</f>
        <v>2</v>
      </c>
      <c r="J14" s="3">
        <f t="shared" si="2"/>
        <v>1.632122278</v>
      </c>
      <c r="K14" s="1">
        <v>0.0294</v>
      </c>
      <c r="L14" s="1">
        <v>0.02913</v>
      </c>
      <c r="M14" s="1">
        <v>0.0371</v>
      </c>
      <c r="N14" s="1">
        <v>0.07488</v>
      </c>
      <c r="O14" s="3">
        <v>40.2</v>
      </c>
      <c r="P14" s="3">
        <f t="shared" si="3"/>
        <v>0.23814</v>
      </c>
      <c r="Q14" s="3">
        <f t="shared" si="4"/>
        <v>7.235892</v>
      </c>
      <c r="R14" s="3">
        <f t="shared" si="5"/>
        <v>1.0017</v>
      </c>
      <c r="S14" s="3">
        <f t="shared" si="6"/>
        <v>4.04352</v>
      </c>
      <c r="T14" s="3">
        <f t="shared" si="7"/>
        <v>65.61131557</v>
      </c>
      <c r="U14" s="3">
        <f t="shared" si="8"/>
        <v>78.13056757</v>
      </c>
    </row>
    <row r="15">
      <c r="A15" s="1">
        <v>25.0</v>
      </c>
      <c r="B15" s="1">
        <f>'CH4 overview'!D$21</f>
        <v>890.7</v>
      </c>
      <c r="C15" s="1">
        <v>53.0</v>
      </c>
      <c r="D15" s="1">
        <v>0.141251</v>
      </c>
      <c r="E15" s="7">
        <f t="shared" si="1"/>
        <v>0.9074751491</v>
      </c>
      <c r="F15" s="1">
        <f>'CH4 overview'!E$7</f>
        <v>0.3</v>
      </c>
      <c r="G15" s="1">
        <f>'CH4 overview'!F$7</f>
        <v>9.2</v>
      </c>
      <c r="H15" s="1">
        <f>'CH4 overview'!G$7</f>
        <v>1</v>
      </c>
      <c r="I15" s="1">
        <f>'CH4 overview'!H$7</f>
        <v>2</v>
      </c>
      <c r="J15" s="3">
        <f t="shared" si="2"/>
        <v>1.727088474</v>
      </c>
      <c r="K15" s="1">
        <v>0.0294</v>
      </c>
      <c r="L15" s="1">
        <v>0.02913</v>
      </c>
      <c r="M15" s="1">
        <v>0.0371</v>
      </c>
      <c r="N15" s="1">
        <v>0.07488</v>
      </c>
      <c r="O15" s="3">
        <v>40.2</v>
      </c>
      <c r="P15" s="3">
        <f t="shared" si="3"/>
        <v>0.24696</v>
      </c>
      <c r="Q15" s="3">
        <f t="shared" si="4"/>
        <v>7.503888</v>
      </c>
      <c r="R15" s="3">
        <f t="shared" si="5"/>
        <v>1.0388</v>
      </c>
      <c r="S15" s="3">
        <f t="shared" si="6"/>
        <v>4.19328</v>
      </c>
      <c r="T15" s="3">
        <f t="shared" si="7"/>
        <v>69.42895666</v>
      </c>
      <c r="U15" s="3">
        <f t="shared" si="8"/>
        <v>82.41188466</v>
      </c>
    </row>
    <row r="16">
      <c r="A16" s="1">
        <v>25.0</v>
      </c>
      <c r="B16" s="1">
        <f>'CH4 overview'!D$21</f>
        <v>890.7</v>
      </c>
      <c r="C16" s="1">
        <v>54.0</v>
      </c>
      <c r="D16" s="1">
        <v>0.148258</v>
      </c>
      <c r="E16" s="7">
        <f t="shared" si="1"/>
        <v>0.9024147222</v>
      </c>
      <c r="F16" s="1">
        <f>'CH4 overview'!E$7</f>
        <v>0.3</v>
      </c>
      <c r="G16" s="1">
        <f>'CH4 overview'!F$7</f>
        <v>9.2</v>
      </c>
      <c r="H16" s="1">
        <f>'CH4 overview'!G$7</f>
        <v>1</v>
      </c>
      <c r="I16" s="1">
        <f>'CH4 overview'!H$7</f>
        <v>2</v>
      </c>
      <c r="J16" s="3">
        <f t="shared" si="2"/>
        <v>1.827676691</v>
      </c>
      <c r="K16" s="1">
        <v>0.0294</v>
      </c>
      <c r="L16" s="1">
        <v>0.02913</v>
      </c>
      <c r="M16" s="1">
        <v>0.0371</v>
      </c>
      <c r="N16" s="1">
        <v>0.07488</v>
      </c>
      <c r="O16" s="3">
        <v>40.2</v>
      </c>
      <c r="P16" s="3">
        <f t="shared" si="3"/>
        <v>0.25578</v>
      </c>
      <c r="Q16" s="3">
        <f t="shared" si="4"/>
        <v>7.771884</v>
      </c>
      <c r="R16" s="3">
        <f t="shared" si="5"/>
        <v>1.0759</v>
      </c>
      <c r="S16" s="3">
        <f t="shared" si="6"/>
        <v>4.34304</v>
      </c>
      <c r="T16" s="3">
        <f t="shared" si="7"/>
        <v>73.47260297</v>
      </c>
      <c r="U16" s="3">
        <f t="shared" si="8"/>
        <v>86.91920697</v>
      </c>
    </row>
    <row r="17">
      <c r="A17" s="1">
        <v>25.0</v>
      </c>
      <c r="B17" s="1">
        <f>'CH4 overview'!D$21</f>
        <v>890.7</v>
      </c>
      <c r="C17" s="1">
        <v>55.0</v>
      </c>
      <c r="D17" s="1">
        <v>0.15556</v>
      </c>
      <c r="E17" s="7">
        <f t="shared" si="1"/>
        <v>0.8970829977</v>
      </c>
      <c r="F17" s="1">
        <f>'CH4 overview'!E$7</f>
        <v>0.3</v>
      </c>
      <c r="G17" s="1">
        <f>'CH4 overview'!F$7</f>
        <v>9.2</v>
      </c>
      <c r="H17" s="1">
        <f>'CH4 overview'!G$7</f>
        <v>1</v>
      </c>
      <c r="I17" s="1">
        <f>'CH4 overview'!H$7</f>
        <v>2</v>
      </c>
      <c r="J17" s="3">
        <f t="shared" si="2"/>
        <v>1.93427597</v>
      </c>
      <c r="K17" s="1">
        <v>0.0294</v>
      </c>
      <c r="L17" s="1">
        <v>0.02913</v>
      </c>
      <c r="M17" s="1">
        <v>0.0371</v>
      </c>
      <c r="N17" s="1">
        <v>0.07488</v>
      </c>
      <c r="O17" s="3">
        <v>40.2</v>
      </c>
      <c r="P17" s="3">
        <f t="shared" si="3"/>
        <v>0.2646</v>
      </c>
      <c r="Q17" s="3">
        <f t="shared" si="4"/>
        <v>8.03988</v>
      </c>
      <c r="R17" s="3">
        <f t="shared" si="5"/>
        <v>1.113</v>
      </c>
      <c r="S17" s="3">
        <f t="shared" si="6"/>
        <v>4.4928</v>
      </c>
      <c r="T17" s="3">
        <f t="shared" si="7"/>
        <v>77.75789399</v>
      </c>
      <c r="U17" s="3">
        <f t="shared" si="8"/>
        <v>91.66817399</v>
      </c>
    </row>
    <row r="18">
      <c r="A18" s="1">
        <v>25.0</v>
      </c>
      <c r="B18" s="1">
        <f>'CH4 overview'!D$21</f>
        <v>890.7</v>
      </c>
      <c r="C18" s="1">
        <v>55.58367293282503</v>
      </c>
      <c r="D18" s="1">
        <v>0.16</v>
      </c>
      <c r="E18" s="7">
        <f t="shared" si="1"/>
        <v>0.8938128268</v>
      </c>
      <c r="F18" s="1">
        <f>'CH4 overview'!E$7</f>
        <v>0.3</v>
      </c>
      <c r="G18" s="1">
        <f>'CH4 overview'!F$7</f>
        <v>9.2</v>
      </c>
      <c r="H18" s="1">
        <f>'CH4 overview'!G$7</f>
        <v>1</v>
      </c>
      <c r="I18" s="1">
        <f>'CH4 overview'!H$7</f>
        <v>2</v>
      </c>
      <c r="J18" s="3">
        <f t="shared" si="2"/>
        <v>2</v>
      </c>
      <c r="K18" s="1">
        <v>0.0294</v>
      </c>
      <c r="L18" s="1">
        <v>0.02913</v>
      </c>
      <c r="M18" s="1">
        <v>0.0371</v>
      </c>
      <c r="N18" s="1">
        <v>0.07488</v>
      </c>
      <c r="O18" s="3">
        <v>40.2</v>
      </c>
      <c r="P18" s="3">
        <f t="shared" si="3"/>
        <v>0.2697479953</v>
      </c>
      <c r="Q18" s="3">
        <f t="shared" si="4"/>
        <v>8.196302011</v>
      </c>
      <c r="R18" s="3">
        <f t="shared" si="5"/>
        <v>1.134654266</v>
      </c>
      <c r="S18" s="3">
        <f t="shared" si="6"/>
        <v>4.580210858</v>
      </c>
      <c r="T18" s="3">
        <f t="shared" si="7"/>
        <v>80.4</v>
      </c>
      <c r="U18" s="3">
        <f t="shared" si="8"/>
        <v>94.58091513</v>
      </c>
    </row>
    <row r="19">
      <c r="A19" s="1">
        <v>25.0</v>
      </c>
      <c r="B19" s="1">
        <f>'CH4 overview'!D$21</f>
        <v>890.7</v>
      </c>
      <c r="C19" s="1">
        <v>56.0</v>
      </c>
      <c r="D19" s="1">
        <v>0.163167</v>
      </c>
      <c r="E19" s="7">
        <f t="shared" si="1"/>
        <v>0.8935960975</v>
      </c>
      <c r="F19" s="1">
        <f>'CH4 overview'!E$7</f>
        <v>0.3</v>
      </c>
      <c r="G19" s="1">
        <f>'CH4 overview'!F$7</f>
        <v>9.2</v>
      </c>
      <c r="H19" s="1">
        <f>'CH4 overview'!G$7</f>
        <v>1</v>
      </c>
      <c r="I19" s="1">
        <f>'CH4 overview'!H$7</f>
        <v>2</v>
      </c>
      <c r="J19" s="3">
        <f t="shared" si="2"/>
        <v>2</v>
      </c>
      <c r="K19" s="1">
        <v>0.0294</v>
      </c>
      <c r="L19" s="1">
        <v>0.02913</v>
      </c>
      <c r="M19" s="1">
        <v>0.0371</v>
      </c>
      <c r="N19" s="1">
        <v>0.07488</v>
      </c>
      <c r="O19" s="3">
        <v>40.2</v>
      </c>
      <c r="P19" s="3">
        <f t="shared" si="3"/>
        <v>0.27342</v>
      </c>
      <c r="Q19" s="3">
        <f t="shared" si="4"/>
        <v>8.307876</v>
      </c>
      <c r="R19" s="3">
        <f t="shared" si="5"/>
        <v>1.1501</v>
      </c>
      <c r="S19" s="3">
        <f t="shared" si="6"/>
        <v>4.64256</v>
      </c>
      <c r="T19" s="3">
        <f t="shared" si="7"/>
        <v>80.4</v>
      </c>
      <c r="U19" s="3">
        <f t="shared" si="8"/>
        <v>94.773956</v>
      </c>
    </row>
    <row r="20">
      <c r="A20" s="1">
        <v>25.0</v>
      </c>
      <c r="B20" s="1">
        <f>'CH4 overview'!D$21</f>
        <v>890.7</v>
      </c>
      <c r="C20" s="1">
        <v>57.0</v>
      </c>
      <c r="D20" s="1">
        <v>0.171089</v>
      </c>
      <c r="E20" s="7">
        <f t="shared" si="1"/>
        <v>0.8930755226</v>
      </c>
      <c r="F20" s="1">
        <f>'CH4 overview'!E$7</f>
        <v>0.3</v>
      </c>
      <c r="G20" s="1">
        <f>'CH4 overview'!F$7</f>
        <v>9.2</v>
      </c>
      <c r="H20" s="1">
        <f>'CH4 overview'!G$7</f>
        <v>1</v>
      </c>
      <c r="I20" s="1">
        <f>'CH4 overview'!H$7</f>
        <v>2</v>
      </c>
      <c r="J20" s="3">
        <f t="shared" si="2"/>
        <v>2</v>
      </c>
      <c r="K20" s="1">
        <v>0.0294</v>
      </c>
      <c r="L20" s="1">
        <v>0.02913</v>
      </c>
      <c r="M20" s="1">
        <v>0.0371</v>
      </c>
      <c r="N20" s="1">
        <v>0.07488</v>
      </c>
      <c r="O20" s="3">
        <v>40.2</v>
      </c>
      <c r="P20" s="3">
        <f t="shared" si="3"/>
        <v>0.28224</v>
      </c>
      <c r="Q20" s="3">
        <f t="shared" si="4"/>
        <v>8.575872</v>
      </c>
      <c r="R20" s="3">
        <f t="shared" si="5"/>
        <v>1.1872</v>
      </c>
      <c r="S20" s="3">
        <f t="shared" si="6"/>
        <v>4.79232</v>
      </c>
      <c r="T20" s="3">
        <f t="shared" si="7"/>
        <v>80.4</v>
      </c>
      <c r="U20" s="3">
        <f t="shared" si="8"/>
        <v>95.237632</v>
      </c>
    </row>
    <row r="21">
      <c r="A21" s="1">
        <v>25.0</v>
      </c>
      <c r="B21" s="1">
        <f>'CH4 overview'!D$21</f>
        <v>890.7</v>
      </c>
      <c r="C21" s="1">
        <v>58.0</v>
      </c>
      <c r="D21" s="1">
        <v>0.179338</v>
      </c>
      <c r="E21" s="7">
        <f t="shared" si="1"/>
        <v>0.8925549478</v>
      </c>
      <c r="F21" s="1">
        <f>'CH4 overview'!E$7</f>
        <v>0.3</v>
      </c>
      <c r="G21" s="1">
        <f>'CH4 overview'!F$7</f>
        <v>9.2</v>
      </c>
      <c r="H21" s="1">
        <f>'CH4 overview'!G$7</f>
        <v>1</v>
      </c>
      <c r="I21" s="1">
        <f>'CH4 overview'!H$7</f>
        <v>2</v>
      </c>
      <c r="J21" s="3">
        <f t="shared" si="2"/>
        <v>2</v>
      </c>
      <c r="K21" s="1">
        <v>0.0294</v>
      </c>
      <c r="L21" s="1">
        <v>0.02913</v>
      </c>
      <c r="M21" s="1">
        <v>0.0371</v>
      </c>
      <c r="N21" s="1">
        <v>0.07488</v>
      </c>
      <c r="O21" s="3">
        <v>40.2</v>
      </c>
      <c r="P21" s="3">
        <f t="shared" si="3"/>
        <v>0.29106</v>
      </c>
      <c r="Q21" s="3">
        <f t="shared" si="4"/>
        <v>8.843868</v>
      </c>
      <c r="R21" s="3">
        <f t="shared" si="5"/>
        <v>1.2243</v>
      </c>
      <c r="S21" s="3">
        <f t="shared" si="6"/>
        <v>4.94208</v>
      </c>
      <c r="T21" s="3">
        <f t="shared" si="7"/>
        <v>80.4</v>
      </c>
      <c r="U21" s="3">
        <f t="shared" si="8"/>
        <v>95.701308</v>
      </c>
    </row>
    <row r="22">
      <c r="A22" s="1">
        <v>25.0</v>
      </c>
      <c r="B22" s="1">
        <f>'CH4 overview'!D$21</f>
        <v>890.7</v>
      </c>
      <c r="C22" s="1">
        <v>59.0</v>
      </c>
      <c r="D22" s="1">
        <v>0.187923</v>
      </c>
      <c r="E22" s="7">
        <f t="shared" si="1"/>
        <v>0.892034373</v>
      </c>
      <c r="F22" s="1">
        <f>'CH4 overview'!E$7</f>
        <v>0.3</v>
      </c>
      <c r="G22" s="1">
        <f>'CH4 overview'!F$7</f>
        <v>9.2</v>
      </c>
      <c r="H22" s="1">
        <f>'CH4 overview'!G$7</f>
        <v>1</v>
      </c>
      <c r="I22" s="1">
        <f>'CH4 overview'!H$7</f>
        <v>2</v>
      </c>
      <c r="J22" s="3">
        <f t="shared" si="2"/>
        <v>2</v>
      </c>
      <c r="K22" s="1">
        <v>0.0294</v>
      </c>
      <c r="L22" s="1">
        <v>0.02913</v>
      </c>
      <c r="M22" s="1">
        <v>0.0371</v>
      </c>
      <c r="N22" s="1">
        <v>0.07488</v>
      </c>
      <c r="O22" s="3">
        <v>40.2</v>
      </c>
      <c r="P22" s="3">
        <f t="shared" si="3"/>
        <v>0.29988</v>
      </c>
      <c r="Q22" s="3">
        <f t="shared" si="4"/>
        <v>9.111864</v>
      </c>
      <c r="R22" s="3">
        <f t="shared" si="5"/>
        <v>1.2614</v>
      </c>
      <c r="S22" s="3">
        <f t="shared" si="6"/>
        <v>5.09184</v>
      </c>
      <c r="T22" s="3">
        <f t="shared" si="7"/>
        <v>80.4</v>
      </c>
      <c r="U22" s="3">
        <f t="shared" si="8"/>
        <v>96.164984</v>
      </c>
    </row>
    <row r="23">
      <c r="A23" s="1">
        <v>25.0</v>
      </c>
      <c r="B23" s="1">
        <f>'CH4 overview'!D$21</f>
        <v>890.7</v>
      </c>
      <c r="C23" s="1">
        <v>60.0</v>
      </c>
      <c r="D23" s="1">
        <v>0.196856</v>
      </c>
      <c r="E23" s="7">
        <f t="shared" si="1"/>
        <v>0.8915137981</v>
      </c>
      <c r="F23" s="1">
        <f>'CH4 overview'!E$7</f>
        <v>0.3</v>
      </c>
      <c r="G23" s="1">
        <f>'CH4 overview'!F$7</f>
        <v>9.2</v>
      </c>
      <c r="H23" s="1">
        <f>'CH4 overview'!G$7</f>
        <v>1</v>
      </c>
      <c r="I23" s="1">
        <f>'CH4 overview'!H$7</f>
        <v>2</v>
      </c>
      <c r="J23" s="3">
        <f t="shared" si="2"/>
        <v>2</v>
      </c>
      <c r="K23" s="1">
        <v>0.0294</v>
      </c>
      <c r="L23" s="1">
        <v>0.02913</v>
      </c>
      <c r="M23" s="1">
        <v>0.0371</v>
      </c>
      <c r="N23" s="1">
        <v>0.07488</v>
      </c>
      <c r="O23" s="3">
        <v>40.2</v>
      </c>
      <c r="P23" s="3">
        <f t="shared" si="3"/>
        <v>0.3087</v>
      </c>
      <c r="Q23" s="3">
        <f t="shared" si="4"/>
        <v>9.37986</v>
      </c>
      <c r="R23" s="3">
        <f t="shared" si="5"/>
        <v>1.2985</v>
      </c>
      <c r="S23" s="3">
        <f t="shared" si="6"/>
        <v>5.2416</v>
      </c>
      <c r="T23" s="3">
        <f t="shared" si="7"/>
        <v>80.4</v>
      </c>
      <c r="U23" s="3">
        <f t="shared" si="8"/>
        <v>96.62866</v>
      </c>
    </row>
    <row r="24">
      <c r="A24" s="1">
        <v>25.0</v>
      </c>
      <c r="B24" s="1">
        <f>'CH4 overview'!D$21</f>
        <v>890.7</v>
      </c>
      <c r="C24" s="1">
        <v>61.0</v>
      </c>
      <c r="D24" s="1">
        <v>0.206148</v>
      </c>
      <c r="E24" s="7">
        <f t="shared" si="1"/>
        <v>0.8909932233</v>
      </c>
      <c r="F24" s="1">
        <f>'CH4 overview'!E$7</f>
        <v>0.3</v>
      </c>
      <c r="G24" s="1">
        <f>'CH4 overview'!F$7</f>
        <v>9.2</v>
      </c>
      <c r="H24" s="1">
        <f>'CH4 overview'!G$7</f>
        <v>1</v>
      </c>
      <c r="I24" s="1">
        <f>'CH4 overview'!H$7</f>
        <v>2</v>
      </c>
      <c r="J24" s="3">
        <f t="shared" si="2"/>
        <v>2</v>
      </c>
      <c r="K24" s="1">
        <v>0.0294</v>
      </c>
      <c r="L24" s="1">
        <v>0.02913</v>
      </c>
      <c r="M24" s="1">
        <v>0.0371</v>
      </c>
      <c r="N24" s="1">
        <v>0.07488</v>
      </c>
      <c r="O24" s="3">
        <v>40.2</v>
      </c>
      <c r="P24" s="3">
        <f t="shared" si="3"/>
        <v>0.31752</v>
      </c>
      <c r="Q24" s="3">
        <f t="shared" si="4"/>
        <v>9.647856</v>
      </c>
      <c r="R24" s="3">
        <f t="shared" si="5"/>
        <v>1.3356</v>
      </c>
      <c r="S24" s="3">
        <f t="shared" si="6"/>
        <v>5.39136</v>
      </c>
      <c r="T24" s="3">
        <f t="shared" si="7"/>
        <v>80.4</v>
      </c>
      <c r="U24" s="3">
        <f t="shared" si="8"/>
        <v>97.092336</v>
      </c>
    </row>
    <row r="25">
      <c r="A25" s="1">
        <v>25.0</v>
      </c>
      <c r="B25" s="1">
        <f>'CH4 overview'!D$21</f>
        <v>890.7</v>
      </c>
      <c r="C25" s="1">
        <v>62.0</v>
      </c>
      <c r="D25" s="1">
        <v>0.21581</v>
      </c>
      <c r="E25" s="7">
        <f t="shared" si="1"/>
        <v>0.8904726485</v>
      </c>
      <c r="F25" s="1">
        <f>'CH4 overview'!E$7</f>
        <v>0.3</v>
      </c>
      <c r="G25" s="1">
        <f>'CH4 overview'!F$7</f>
        <v>9.2</v>
      </c>
      <c r="H25" s="1">
        <f>'CH4 overview'!G$7</f>
        <v>1</v>
      </c>
      <c r="I25" s="1">
        <f>'CH4 overview'!H$7</f>
        <v>2</v>
      </c>
      <c r="J25" s="3">
        <f t="shared" si="2"/>
        <v>2</v>
      </c>
      <c r="K25" s="1">
        <v>0.0294</v>
      </c>
      <c r="L25" s="1">
        <v>0.02913</v>
      </c>
      <c r="M25" s="1">
        <v>0.0371</v>
      </c>
      <c r="N25" s="1">
        <v>0.07488</v>
      </c>
      <c r="O25" s="3">
        <v>40.2</v>
      </c>
      <c r="P25" s="3">
        <f t="shared" si="3"/>
        <v>0.32634</v>
      </c>
      <c r="Q25" s="3">
        <f t="shared" si="4"/>
        <v>9.915852</v>
      </c>
      <c r="R25" s="3">
        <f t="shared" si="5"/>
        <v>1.3727</v>
      </c>
      <c r="S25" s="3">
        <f t="shared" si="6"/>
        <v>5.54112</v>
      </c>
      <c r="T25" s="3">
        <f t="shared" si="7"/>
        <v>80.4</v>
      </c>
      <c r="U25" s="3">
        <f t="shared" si="8"/>
        <v>97.556012</v>
      </c>
    </row>
    <row r="26">
      <c r="A26" s="1">
        <v>25.0</v>
      </c>
      <c r="B26" s="1">
        <f>'CH4 overview'!D$21</f>
        <v>890.7</v>
      </c>
      <c r="C26" s="1">
        <v>63.0</v>
      </c>
      <c r="D26" s="1">
        <v>0.225855</v>
      </c>
      <c r="E26" s="7">
        <f t="shared" si="1"/>
        <v>0.8899520736</v>
      </c>
      <c r="F26" s="1">
        <f>'CH4 overview'!E$7</f>
        <v>0.3</v>
      </c>
      <c r="G26" s="1">
        <f>'CH4 overview'!F$7</f>
        <v>9.2</v>
      </c>
      <c r="H26" s="1">
        <f>'CH4 overview'!G$7</f>
        <v>1</v>
      </c>
      <c r="I26" s="1">
        <f>'CH4 overview'!H$7</f>
        <v>2</v>
      </c>
      <c r="J26" s="3">
        <f t="shared" si="2"/>
        <v>2</v>
      </c>
      <c r="K26" s="1">
        <v>0.0294</v>
      </c>
      <c r="L26" s="1">
        <v>0.02913</v>
      </c>
      <c r="M26" s="1">
        <v>0.0371</v>
      </c>
      <c r="N26" s="1">
        <v>0.07488</v>
      </c>
      <c r="O26" s="3">
        <v>40.2</v>
      </c>
      <c r="P26" s="3">
        <f t="shared" si="3"/>
        <v>0.33516</v>
      </c>
      <c r="Q26" s="3">
        <f t="shared" si="4"/>
        <v>10.183848</v>
      </c>
      <c r="R26" s="3">
        <f t="shared" si="5"/>
        <v>1.4098</v>
      </c>
      <c r="S26" s="3">
        <f t="shared" si="6"/>
        <v>5.69088</v>
      </c>
      <c r="T26" s="3">
        <f t="shared" si="7"/>
        <v>80.4</v>
      </c>
      <c r="U26" s="3">
        <f t="shared" si="8"/>
        <v>98.019688</v>
      </c>
    </row>
    <row r="27">
      <c r="A27" s="1">
        <v>25.0</v>
      </c>
      <c r="B27" s="1">
        <f>'CH4 overview'!D$21</f>
        <v>890.7</v>
      </c>
      <c r="C27" s="1">
        <v>64.0</v>
      </c>
      <c r="D27" s="1">
        <v>0.236295</v>
      </c>
      <c r="E27" s="7">
        <f t="shared" si="1"/>
        <v>0.8894314988</v>
      </c>
      <c r="F27" s="1">
        <f>'CH4 overview'!E$7</f>
        <v>0.3</v>
      </c>
      <c r="G27" s="1">
        <f>'CH4 overview'!F$7</f>
        <v>9.2</v>
      </c>
      <c r="H27" s="1">
        <f>'CH4 overview'!G$7</f>
        <v>1</v>
      </c>
      <c r="I27" s="1">
        <f>'CH4 overview'!H$7</f>
        <v>2</v>
      </c>
      <c r="J27" s="3">
        <f t="shared" si="2"/>
        <v>2</v>
      </c>
      <c r="K27" s="1">
        <v>0.0294</v>
      </c>
      <c r="L27" s="1">
        <v>0.02913</v>
      </c>
      <c r="M27" s="1">
        <v>0.0371</v>
      </c>
      <c r="N27" s="1">
        <v>0.07488</v>
      </c>
      <c r="O27" s="3">
        <v>40.2</v>
      </c>
      <c r="P27" s="3">
        <f t="shared" si="3"/>
        <v>0.34398</v>
      </c>
      <c r="Q27" s="3">
        <f t="shared" si="4"/>
        <v>10.451844</v>
      </c>
      <c r="R27" s="3">
        <f t="shared" si="5"/>
        <v>1.4469</v>
      </c>
      <c r="S27" s="3">
        <f t="shared" si="6"/>
        <v>5.84064</v>
      </c>
      <c r="T27" s="3">
        <f t="shared" si="7"/>
        <v>80.4</v>
      </c>
      <c r="U27" s="3">
        <f t="shared" si="8"/>
        <v>98.483364</v>
      </c>
    </row>
    <row r="28">
      <c r="A28" s="1">
        <v>25.0</v>
      </c>
      <c r="B28" s="1">
        <f>'CH4 overview'!D$21</f>
        <v>890.7</v>
      </c>
      <c r="C28" s="1">
        <v>65.0</v>
      </c>
      <c r="D28" s="1">
        <v>0.247141</v>
      </c>
      <c r="E28" s="7">
        <f t="shared" si="1"/>
        <v>0.888910924</v>
      </c>
      <c r="F28" s="1">
        <f>'CH4 overview'!E$7</f>
        <v>0.3</v>
      </c>
      <c r="G28" s="1">
        <f>'CH4 overview'!F$7</f>
        <v>9.2</v>
      </c>
      <c r="H28" s="1">
        <f>'CH4 overview'!G$7</f>
        <v>1</v>
      </c>
      <c r="I28" s="1">
        <f>'CH4 overview'!H$7</f>
        <v>2</v>
      </c>
      <c r="J28" s="3">
        <f t="shared" si="2"/>
        <v>2</v>
      </c>
      <c r="K28" s="1">
        <v>0.0294</v>
      </c>
      <c r="L28" s="1">
        <v>0.02913</v>
      </c>
      <c r="M28" s="1">
        <v>0.0371</v>
      </c>
      <c r="N28" s="1">
        <v>0.07488</v>
      </c>
      <c r="O28" s="3">
        <v>40.2</v>
      </c>
      <c r="P28" s="3">
        <f t="shared" si="3"/>
        <v>0.3528</v>
      </c>
      <c r="Q28" s="3">
        <f t="shared" si="4"/>
        <v>10.71984</v>
      </c>
      <c r="R28" s="3">
        <f t="shared" si="5"/>
        <v>1.484</v>
      </c>
      <c r="S28" s="3">
        <f t="shared" si="6"/>
        <v>5.9904</v>
      </c>
      <c r="T28" s="3">
        <f t="shared" si="7"/>
        <v>80.4</v>
      </c>
      <c r="U28" s="3">
        <f t="shared" si="8"/>
        <v>98.94704</v>
      </c>
    </row>
    <row r="29">
      <c r="A29" s="1">
        <v>25.0</v>
      </c>
      <c r="B29" s="1">
        <f>'CH4 overview'!D$21</f>
        <v>890.7</v>
      </c>
      <c r="C29" s="1">
        <v>66.0</v>
      </c>
      <c r="D29" s="1">
        <v>0.258407</v>
      </c>
      <c r="E29" s="7">
        <f t="shared" si="1"/>
        <v>0.8883903492</v>
      </c>
      <c r="F29" s="1">
        <f>'CH4 overview'!E$7</f>
        <v>0.3</v>
      </c>
      <c r="G29" s="1">
        <f>'CH4 overview'!F$7</f>
        <v>9.2</v>
      </c>
      <c r="H29" s="1">
        <f>'CH4 overview'!G$7</f>
        <v>1</v>
      </c>
      <c r="I29" s="1">
        <f>'CH4 overview'!H$7</f>
        <v>2</v>
      </c>
      <c r="J29" s="3">
        <f t="shared" si="2"/>
        <v>2</v>
      </c>
      <c r="K29" s="1">
        <v>0.0294</v>
      </c>
      <c r="L29" s="1">
        <v>0.02913</v>
      </c>
      <c r="M29" s="1">
        <v>0.0371</v>
      </c>
      <c r="N29" s="1">
        <v>0.07488</v>
      </c>
      <c r="O29" s="3">
        <v>40.2</v>
      </c>
      <c r="P29" s="3">
        <f t="shared" si="3"/>
        <v>0.36162</v>
      </c>
      <c r="Q29" s="3">
        <f t="shared" si="4"/>
        <v>10.987836</v>
      </c>
      <c r="R29" s="3">
        <f t="shared" si="5"/>
        <v>1.5211</v>
      </c>
      <c r="S29" s="3">
        <f t="shared" si="6"/>
        <v>6.14016</v>
      </c>
      <c r="T29" s="3">
        <f t="shared" si="7"/>
        <v>80.4</v>
      </c>
      <c r="U29" s="3">
        <f t="shared" si="8"/>
        <v>99.410716</v>
      </c>
    </row>
    <row r="30">
      <c r="A30" s="1">
        <v>25.0</v>
      </c>
      <c r="B30" s="1">
        <f>'CH4 overview'!D$21</f>
        <v>890.7</v>
      </c>
      <c r="C30" s="1">
        <v>67.0</v>
      </c>
      <c r="D30" s="1">
        <v>0.270106</v>
      </c>
      <c r="E30" s="7">
        <f t="shared" si="1"/>
        <v>0.8878697743</v>
      </c>
      <c r="F30" s="1">
        <f>'CH4 overview'!E$7</f>
        <v>0.3</v>
      </c>
      <c r="G30" s="1">
        <f>'CH4 overview'!F$7</f>
        <v>9.2</v>
      </c>
      <c r="H30" s="1">
        <f>'CH4 overview'!G$7</f>
        <v>1</v>
      </c>
      <c r="I30" s="1">
        <f>'CH4 overview'!H$7</f>
        <v>2</v>
      </c>
      <c r="J30" s="3">
        <f t="shared" si="2"/>
        <v>2</v>
      </c>
      <c r="K30" s="1">
        <v>0.0294</v>
      </c>
      <c r="L30" s="1">
        <v>0.02913</v>
      </c>
      <c r="M30" s="1">
        <v>0.0371</v>
      </c>
      <c r="N30" s="1">
        <v>0.07488</v>
      </c>
      <c r="O30" s="3">
        <v>40.2</v>
      </c>
      <c r="P30" s="3">
        <f t="shared" si="3"/>
        <v>0.37044</v>
      </c>
      <c r="Q30" s="3">
        <f t="shared" si="4"/>
        <v>11.255832</v>
      </c>
      <c r="R30" s="3">
        <f t="shared" si="5"/>
        <v>1.5582</v>
      </c>
      <c r="S30" s="3">
        <f t="shared" si="6"/>
        <v>6.28992</v>
      </c>
      <c r="T30" s="3">
        <f t="shared" si="7"/>
        <v>80.4</v>
      </c>
      <c r="U30" s="3">
        <f t="shared" si="8"/>
        <v>99.874392</v>
      </c>
    </row>
    <row r="31">
      <c r="A31" s="1">
        <v>25.0</v>
      </c>
      <c r="B31" s="1">
        <f>'CH4 overview'!D$21</f>
        <v>890.7</v>
      </c>
      <c r="C31" s="1">
        <v>68.0</v>
      </c>
      <c r="D31" s="1">
        <v>0.28225</v>
      </c>
      <c r="E31" s="7">
        <f t="shared" si="1"/>
        <v>0.8873491995</v>
      </c>
      <c r="F31" s="1">
        <f>'CH4 overview'!E$7</f>
        <v>0.3</v>
      </c>
      <c r="G31" s="1">
        <f>'CH4 overview'!F$7</f>
        <v>9.2</v>
      </c>
      <c r="H31" s="1">
        <f>'CH4 overview'!G$7</f>
        <v>1</v>
      </c>
      <c r="I31" s="1">
        <f>'CH4 overview'!H$7</f>
        <v>2</v>
      </c>
      <c r="J31" s="3">
        <f t="shared" si="2"/>
        <v>2</v>
      </c>
      <c r="K31" s="1">
        <v>0.0294</v>
      </c>
      <c r="L31" s="1">
        <v>0.02913</v>
      </c>
      <c r="M31" s="1">
        <v>0.0371</v>
      </c>
      <c r="N31" s="1">
        <v>0.07488</v>
      </c>
      <c r="O31" s="3">
        <v>40.2</v>
      </c>
      <c r="P31" s="3">
        <f t="shared" si="3"/>
        <v>0.37926</v>
      </c>
      <c r="Q31" s="3">
        <f t="shared" si="4"/>
        <v>11.523828</v>
      </c>
      <c r="R31" s="3">
        <f t="shared" si="5"/>
        <v>1.5953</v>
      </c>
      <c r="S31" s="3">
        <f t="shared" si="6"/>
        <v>6.43968</v>
      </c>
      <c r="T31" s="3">
        <f t="shared" si="7"/>
        <v>80.4</v>
      </c>
      <c r="U31" s="3">
        <f t="shared" si="8"/>
        <v>100.338068</v>
      </c>
    </row>
    <row r="32">
      <c r="A32" s="1">
        <v>25.0</v>
      </c>
      <c r="B32" s="1">
        <f>'CH4 overview'!D$21</f>
        <v>890.7</v>
      </c>
      <c r="C32" s="1">
        <v>69.0</v>
      </c>
      <c r="D32" s="1">
        <v>0.294853</v>
      </c>
      <c r="E32" s="7">
        <f t="shared" si="1"/>
        <v>0.8868286247</v>
      </c>
      <c r="F32" s="1">
        <f>'CH4 overview'!E$7</f>
        <v>0.3</v>
      </c>
      <c r="G32" s="1">
        <f>'CH4 overview'!F$7</f>
        <v>9.2</v>
      </c>
      <c r="H32" s="1">
        <f>'CH4 overview'!G$7</f>
        <v>1</v>
      </c>
      <c r="I32" s="1">
        <f>'CH4 overview'!H$7</f>
        <v>2</v>
      </c>
      <c r="J32" s="3">
        <f t="shared" si="2"/>
        <v>2</v>
      </c>
      <c r="K32" s="1">
        <v>0.0294</v>
      </c>
      <c r="L32" s="1">
        <v>0.02913</v>
      </c>
      <c r="M32" s="1">
        <v>0.0371</v>
      </c>
      <c r="N32" s="1">
        <v>0.07488</v>
      </c>
      <c r="O32" s="3">
        <v>40.2</v>
      </c>
      <c r="P32" s="3">
        <f t="shared" si="3"/>
        <v>0.38808</v>
      </c>
      <c r="Q32" s="3">
        <f t="shared" si="4"/>
        <v>11.791824</v>
      </c>
      <c r="R32" s="3">
        <f t="shared" si="5"/>
        <v>1.6324</v>
      </c>
      <c r="S32" s="3">
        <f t="shared" si="6"/>
        <v>6.58944</v>
      </c>
      <c r="T32" s="3">
        <f t="shared" si="7"/>
        <v>80.4</v>
      </c>
      <c r="U32" s="3">
        <f t="shared" si="8"/>
        <v>100.801744</v>
      </c>
    </row>
    <row r="33">
      <c r="A33" s="1">
        <v>25.0</v>
      </c>
      <c r="B33" s="1">
        <f>'CH4 overview'!D$21</f>
        <v>890.7</v>
      </c>
      <c r="C33" s="1">
        <v>69.11066075252371</v>
      </c>
      <c r="D33" s="1">
        <v>0.2963</v>
      </c>
      <c r="E33" s="7">
        <f t="shared" si="1"/>
        <v>0.8867710175</v>
      </c>
      <c r="F33" s="1">
        <f>'CH4 overview'!E$7</f>
        <v>0.3</v>
      </c>
      <c r="G33" s="1">
        <f>'CH4 overview'!F$7</f>
        <v>9.2</v>
      </c>
      <c r="H33" s="1">
        <f>'CH4 overview'!G$7</f>
        <v>1</v>
      </c>
      <c r="I33" s="1">
        <f>'CH4 overview'!H$7</f>
        <v>2</v>
      </c>
      <c r="J33" s="3">
        <f t="shared" si="2"/>
        <v>2</v>
      </c>
      <c r="K33" s="1">
        <v>0.0294</v>
      </c>
      <c r="L33" s="1">
        <v>0.02913</v>
      </c>
      <c r="M33" s="1">
        <v>0.0371</v>
      </c>
      <c r="N33" s="1">
        <v>0.07488</v>
      </c>
      <c r="O33" s="3">
        <v>40.2</v>
      </c>
      <c r="P33" s="3">
        <f t="shared" si="3"/>
        <v>0.3890560278</v>
      </c>
      <c r="Q33" s="3">
        <f t="shared" si="4"/>
        <v>11.82148064</v>
      </c>
      <c r="R33" s="3">
        <f t="shared" si="5"/>
        <v>1.636505514</v>
      </c>
      <c r="S33" s="3">
        <f t="shared" si="6"/>
        <v>6.606012554</v>
      </c>
      <c r="T33" s="3">
        <f t="shared" si="7"/>
        <v>80.4</v>
      </c>
      <c r="U33" s="3">
        <f t="shared" si="8"/>
        <v>100.8530547</v>
      </c>
    </row>
    <row r="34">
      <c r="A34" s="1">
        <v>25.0</v>
      </c>
      <c r="B34" s="1">
        <f>'CH4 overview'!D$21</f>
        <v>890.7</v>
      </c>
      <c r="C34" s="1">
        <v>70.0</v>
      </c>
      <c r="D34" s="1">
        <v>0.307929</v>
      </c>
      <c r="E34" s="7">
        <f t="shared" si="1"/>
        <v>0.8863080498</v>
      </c>
      <c r="F34" s="1">
        <f>'CH4 overview'!E$7</f>
        <v>0.3</v>
      </c>
      <c r="G34" s="1">
        <f>'CH4 overview'!F$7</f>
        <v>9.2</v>
      </c>
      <c r="H34" s="1">
        <f>'CH4 overview'!G$7</f>
        <v>1</v>
      </c>
      <c r="I34" s="1">
        <f>'CH4 overview'!H$7</f>
        <v>2</v>
      </c>
      <c r="J34" s="3">
        <f t="shared" si="2"/>
        <v>2</v>
      </c>
      <c r="K34" s="1">
        <v>0.0294</v>
      </c>
      <c r="L34" s="1">
        <v>0.02913</v>
      </c>
      <c r="M34" s="1">
        <v>0.0371</v>
      </c>
      <c r="N34" s="1">
        <v>0.07488</v>
      </c>
      <c r="O34" s="3">
        <v>40.2</v>
      </c>
      <c r="P34" s="3">
        <f t="shared" si="3"/>
        <v>0.3969</v>
      </c>
      <c r="Q34" s="3">
        <f t="shared" si="4"/>
        <v>12.05982</v>
      </c>
      <c r="R34" s="3">
        <f t="shared" si="5"/>
        <v>1.6695</v>
      </c>
      <c r="S34" s="3">
        <f t="shared" si="6"/>
        <v>6.7392</v>
      </c>
      <c r="T34" s="3">
        <f t="shared" si="7"/>
        <v>80.4</v>
      </c>
      <c r="U34" s="3">
        <f t="shared" si="8"/>
        <v>101.26542</v>
      </c>
    </row>
    <row r="35">
      <c r="A35" s="1">
        <v>25.0</v>
      </c>
      <c r="B35" s="1">
        <f>'CH4 overview'!D$21</f>
        <v>890.7</v>
      </c>
      <c r="C35" s="1">
        <v>71.0</v>
      </c>
      <c r="D35" s="1">
        <v>0.321492</v>
      </c>
      <c r="E35" s="7">
        <f t="shared" si="1"/>
        <v>0.885787475</v>
      </c>
      <c r="F35" s="1">
        <f>'CH4 overview'!E$7</f>
        <v>0.3</v>
      </c>
      <c r="G35" s="1">
        <f>'CH4 overview'!F$7</f>
        <v>9.2</v>
      </c>
      <c r="H35" s="1">
        <f>'CH4 overview'!G$7</f>
        <v>1</v>
      </c>
      <c r="I35" s="1">
        <f>'CH4 overview'!H$7</f>
        <v>2</v>
      </c>
      <c r="J35" s="3">
        <f t="shared" si="2"/>
        <v>2</v>
      </c>
      <c r="K35" s="1">
        <v>0.0294</v>
      </c>
      <c r="L35" s="1">
        <v>0.02913</v>
      </c>
      <c r="M35" s="1">
        <v>0.0371</v>
      </c>
      <c r="N35" s="1">
        <v>0.07488</v>
      </c>
      <c r="O35" s="3">
        <v>40.2</v>
      </c>
      <c r="P35" s="3">
        <f t="shared" si="3"/>
        <v>0.40572</v>
      </c>
      <c r="Q35" s="3">
        <f t="shared" si="4"/>
        <v>12.327816</v>
      </c>
      <c r="R35" s="3">
        <f t="shared" si="5"/>
        <v>1.7066</v>
      </c>
      <c r="S35" s="3">
        <f t="shared" si="6"/>
        <v>6.88896</v>
      </c>
      <c r="T35" s="3">
        <f t="shared" si="7"/>
        <v>80.4</v>
      </c>
      <c r="U35" s="3">
        <f t="shared" si="8"/>
        <v>101.729096</v>
      </c>
    </row>
    <row r="36">
      <c r="A36" s="1">
        <v>25.0</v>
      </c>
      <c r="B36" s="1">
        <f>'CH4 overview'!D$21</f>
        <v>890.7</v>
      </c>
      <c r="C36" s="1">
        <v>72.0</v>
      </c>
      <c r="D36" s="1">
        <v>0.335557</v>
      </c>
      <c r="E36" s="7">
        <f t="shared" si="1"/>
        <v>0.8852669002</v>
      </c>
      <c r="F36" s="1">
        <f>'CH4 overview'!E$7</f>
        <v>0.3</v>
      </c>
      <c r="G36" s="1">
        <f>'CH4 overview'!F$7</f>
        <v>9.2</v>
      </c>
      <c r="H36" s="1">
        <f>'CH4 overview'!G$7</f>
        <v>1</v>
      </c>
      <c r="I36" s="1">
        <f>'CH4 overview'!H$7</f>
        <v>2</v>
      </c>
      <c r="J36" s="3">
        <f t="shared" si="2"/>
        <v>2</v>
      </c>
      <c r="K36" s="1">
        <v>0.0294</v>
      </c>
      <c r="L36" s="1">
        <v>0.02913</v>
      </c>
      <c r="M36" s="1">
        <v>0.0371</v>
      </c>
      <c r="N36" s="1">
        <v>0.07488</v>
      </c>
      <c r="O36" s="3">
        <v>40.2</v>
      </c>
      <c r="P36" s="3">
        <f t="shared" si="3"/>
        <v>0.41454</v>
      </c>
      <c r="Q36" s="3">
        <f t="shared" si="4"/>
        <v>12.595812</v>
      </c>
      <c r="R36" s="3">
        <f t="shared" si="5"/>
        <v>1.7437</v>
      </c>
      <c r="S36" s="3">
        <f t="shared" si="6"/>
        <v>7.03872</v>
      </c>
      <c r="T36" s="3">
        <f t="shared" si="7"/>
        <v>80.4</v>
      </c>
      <c r="U36" s="3">
        <f t="shared" si="8"/>
        <v>102.192772</v>
      </c>
    </row>
    <row r="37">
      <c r="A37" s="1">
        <v>25.0</v>
      </c>
      <c r="B37" s="1">
        <f>'CH4 overview'!D$21</f>
        <v>890.7</v>
      </c>
      <c r="C37" s="1">
        <v>73.0</v>
      </c>
      <c r="D37" s="1">
        <v>0.350138</v>
      </c>
      <c r="E37" s="7">
        <f t="shared" si="1"/>
        <v>0.8847463254</v>
      </c>
      <c r="F37" s="1">
        <f>'CH4 overview'!E$7</f>
        <v>0.3</v>
      </c>
      <c r="G37" s="1">
        <f>'CH4 overview'!F$7</f>
        <v>9.2</v>
      </c>
      <c r="H37" s="1">
        <f>'CH4 overview'!G$7</f>
        <v>1</v>
      </c>
      <c r="I37" s="1">
        <f>'CH4 overview'!H$7</f>
        <v>2</v>
      </c>
      <c r="J37" s="3">
        <f t="shared" si="2"/>
        <v>2</v>
      </c>
      <c r="K37" s="1">
        <v>0.0294</v>
      </c>
      <c r="L37" s="1">
        <v>0.02913</v>
      </c>
      <c r="M37" s="1">
        <v>0.0371</v>
      </c>
      <c r="N37" s="1">
        <v>0.07488</v>
      </c>
      <c r="O37" s="3">
        <v>40.2</v>
      </c>
      <c r="P37" s="3">
        <f t="shared" si="3"/>
        <v>0.42336</v>
      </c>
      <c r="Q37" s="3">
        <f t="shared" si="4"/>
        <v>12.863808</v>
      </c>
      <c r="R37" s="3">
        <f t="shared" si="5"/>
        <v>1.7808</v>
      </c>
      <c r="S37" s="3">
        <f t="shared" si="6"/>
        <v>7.18848</v>
      </c>
      <c r="T37" s="3">
        <f t="shared" si="7"/>
        <v>80.4</v>
      </c>
      <c r="U37" s="3">
        <f t="shared" si="8"/>
        <v>102.656448</v>
      </c>
    </row>
    <row r="38">
      <c r="A38" s="1">
        <v>25.0</v>
      </c>
      <c r="B38" s="1">
        <f>'CH4 overview'!D$21</f>
        <v>890.7</v>
      </c>
      <c r="C38" s="1">
        <v>74.0</v>
      </c>
      <c r="D38" s="1">
        <v>0.365249</v>
      </c>
      <c r="E38" s="7">
        <f t="shared" si="1"/>
        <v>0.8842257505</v>
      </c>
      <c r="F38" s="1">
        <f>'CH4 overview'!E$7</f>
        <v>0.3</v>
      </c>
      <c r="G38" s="1">
        <f>'CH4 overview'!F$7</f>
        <v>9.2</v>
      </c>
      <c r="H38" s="1">
        <f>'CH4 overview'!G$7</f>
        <v>1</v>
      </c>
      <c r="I38" s="1">
        <f>'CH4 overview'!H$7</f>
        <v>2</v>
      </c>
      <c r="J38" s="3">
        <f t="shared" si="2"/>
        <v>2</v>
      </c>
      <c r="K38" s="1">
        <v>0.0294</v>
      </c>
      <c r="L38" s="1">
        <v>0.02913</v>
      </c>
      <c r="M38" s="1">
        <v>0.0371</v>
      </c>
      <c r="N38" s="1">
        <v>0.07488</v>
      </c>
      <c r="O38" s="3">
        <v>40.2</v>
      </c>
      <c r="P38" s="3">
        <f t="shared" si="3"/>
        <v>0.43218</v>
      </c>
      <c r="Q38" s="3">
        <f t="shared" si="4"/>
        <v>13.131804</v>
      </c>
      <c r="R38" s="3">
        <f t="shared" si="5"/>
        <v>1.8179</v>
      </c>
      <c r="S38" s="3">
        <f t="shared" si="6"/>
        <v>7.33824</v>
      </c>
      <c r="T38" s="3">
        <f t="shared" si="7"/>
        <v>80.4</v>
      </c>
      <c r="U38" s="3">
        <f t="shared" si="8"/>
        <v>103.120124</v>
      </c>
    </row>
    <row r="39">
      <c r="A39" s="1">
        <v>25.0</v>
      </c>
      <c r="B39" s="1">
        <f>'CH4 overview'!D$21</f>
        <v>890.7</v>
      </c>
      <c r="C39" s="1">
        <v>75.0</v>
      </c>
      <c r="D39" s="1">
        <v>0.380907</v>
      </c>
      <c r="E39" s="7">
        <f t="shared" si="1"/>
        <v>0.8837051757</v>
      </c>
      <c r="F39" s="1">
        <f>'CH4 overview'!E$7</f>
        <v>0.3</v>
      </c>
      <c r="G39" s="1">
        <f>'CH4 overview'!F$7</f>
        <v>9.2</v>
      </c>
      <c r="H39" s="1">
        <f>'CH4 overview'!G$7</f>
        <v>1</v>
      </c>
      <c r="I39" s="1">
        <f>'CH4 overview'!H$7</f>
        <v>2</v>
      </c>
      <c r="J39" s="3">
        <f t="shared" si="2"/>
        <v>2</v>
      </c>
      <c r="K39" s="1">
        <v>0.0294</v>
      </c>
      <c r="L39" s="1">
        <v>0.02913</v>
      </c>
      <c r="M39" s="1">
        <v>0.0371</v>
      </c>
      <c r="N39" s="1">
        <v>0.07488</v>
      </c>
      <c r="O39" s="3">
        <v>40.2</v>
      </c>
      <c r="P39" s="3">
        <f t="shared" si="3"/>
        <v>0.441</v>
      </c>
      <c r="Q39" s="3">
        <f t="shared" si="4"/>
        <v>13.3998</v>
      </c>
      <c r="R39" s="3">
        <f t="shared" si="5"/>
        <v>1.855</v>
      </c>
      <c r="S39" s="3">
        <f t="shared" si="6"/>
        <v>7.488</v>
      </c>
      <c r="T39" s="3">
        <f t="shared" si="7"/>
        <v>80.4</v>
      </c>
      <c r="U39" s="3">
        <f t="shared" si="8"/>
        <v>103.5838</v>
      </c>
    </row>
    <row r="40">
      <c r="A40" s="1">
        <v>25.0</v>
      </c>
      <c r="B40" s="1">
        <f>'CH4 overview'!D$21</f>
        <v>890.7</v>
      </c>
      <c r="C40" s="1">
        <v>76.0</v>
      </c>
      <c r="D40" s="1">
        <v>0.397127</v>
      </c>
      <c r="E40" s="7">
        <f t="shared" si="1"/>
        <v>0.8831846009</v>
      </c>
      <c r="F40" s="1">
        <f>'CH4 overview'!E$7</f>
        <v>0.3</v>
      </c>
      <c r="G40" s="1">
        <f>'CH4 overview'!F$7</f>
        <v>9.2</v>
      </c>
      <c r="H40" s="1">
        <f>'CH4 overview'!G$7</f>
        <v>1</v>
      </c>
      <c r="I40" s="1">
        <f>'CH4 overview'!H$7</f>
        <v>2</v>
      </c>
      <c r="J40" s="3">
        <f t="shared" si="2"/>
        <v>2</v>
      </c>
      <c r="K40" s="1">
        <v>0.0294</v>
      </c>
      <c r="L40" s="1">
        <v>0.02913</v>
      </c>
      <c r="M40" s="1">
        <v>0.0371</v>
      </c>
      <c r="N40" s="1">
        <v>0.07488</v>
      </c>
      <c r="O40" s="3">
        <v>40.2</v>
      </c>
      <c r="P40" s="3">
        <f t="shared" si="3"/>
        <v>0.44982</v>
      </c>
      <c r="Q40" s="3">
        <f t="shared" si="4"/>
        <v>13.667796</v>
      </c>
      <c r="R40" s="3">
        <f t="shared" si="5"/>
        <v>1.8921</v>
      </c>
      <c r="S40" s="3">
        <f t="shared" si="6"/>
        <v>7.63776</v>
      </c>
      <c r="T40" s="3">
        <f t="shared" si="7"/>
        <v>80.4</v>
      </c>
      <c r="U40" s="3">
        <f t="shared" si="8"/>
        <v>104.047476</v>
      </c>
    </row>
    <row r="41">
      <c r="A41" s="1">
        <v>25.0</v>
      </c>
      <c r="B41" s="1">
        <f>'CH4 overview'!D$21</f>
        <v>890.7</v>
      </c>
      <c r="C41" s="1">
        <v>77.0</v>
      </c>
      <c r="D41" s="1">
        <v>0.413924</v>
      </c>
      <c r="E41" s="7">
        <f t="shared" si="1"/>
        <v>0.882664026</v>
      </c>
      <c r="F41" s="1">
        <f>'CH4 overview'!E$7</f>
        <v>0.3</v>
      </c>
      <c r="G41" s="1">
        <f>'CH4 overview'!F$7</f>
        <v>9.2</v>
      </c>
      <c r="H41" s="1">
        <f>'CH4 overview'!G$7</f>
        <v>1</v>
      </c>
      <c r="I41" s="1">
        <f>'CH4 overview'!H$7</f>
        <v>2</v>
      </c>
      <c r="J41" s="3">
        <f t="shared" si="2"/>
        <v>2</v>
      </c>
      <c r="K41" s="1">
        <v>0.0294</v>
      </c>
      <c r="L41" s="1">
        <v>0.02913</v>
      </c>
      <c r="M41" s="1">
        <v>0.0371</v>
      </c>
      <c r="N41" s="1">
        <v>0.07488</v>
      </c>
      <c r="O41" s="3">
        <v>40.2</v>
      </c>
      <c r="P41" s="3">
        <f t="shared" si="3"/>
        <v>0.45864</v>
      </c>
      <c r="Q41" s="3">
        <f t="shared" si="4"/>
        <v>13.935792</v>
      </c>
      <c r="R41" s="3">
        <f t="shared" si="5"/>
        <v>1.9292</v>
      </c>
      <c r="S41" s="3">
        <f t="shared" si="6"/>
        <v>7.78752</v>
      </c>
      <c r="T41" s="3">
        <f t="shared" si="7"/>
        <v>80.4</v>
      </c>
      <c r="U41" s="3">
        <f t="shared" si="8"/>
        <v>104.511152</v>
      </c>
    </row>
    <row r="42">
      <c r="A42" s="1">
        <v>25.0</v>
      </c>
      <c r="B42" s="1">
        <f>'CH4 overview'!D$21</f>
        <v>890.7</v>
      </c>
      <c r="C42" s="1">
        <v>78.0</v>
      </c>
      <c r="D42" s="1">
        <v>0.431315</v>
      </c>
      <c r="E42" s="7">
        <f t="shared" si="1"/>
        <v>0.8821434512</v>
      </c>
      <c r="F42" s="1">
        <f>'CH4 overview'!E$7</f>
        <v>0.3</v>
      </c>
      <c r="G42" s="1">
        <f>'CH4 overview'!F$7</f>
        <v>9.2</v>
      </c>
      <c r="H42" s="1">
        <f>'CH4 overview'!G$7</f>
        <v>1</v>
      </c>
      <c r="I42" s="1">
        <f>'CH4 overview'!H$7</f>
        <v>2</v>
      </c>
      <c r="J42" s="3">
        <f t="shared" si="2"/>
        <v>2</v>
      </c>
      <c r="K42" s="1">
        <v>0.0294</v>
      </c>
      <c r="L42" s="1">
        <v>0.02913</v>
      </c>
      <c r="M42" s="1">
        <v>0.0371</v>
      </c>
      <c r="N42" s="1">
        <v>0.07488</v>
      </c>
      <c r="O42" s="3">
        <v>40.2</v>
      </c>
      <c r="P42" s="3">
        <f t="shared" si="3"/>
        <v>0.46746</v>
      </c>
      <c r="Q42" s="3">
        <f t="shared" si="4"/>
        <v>14.203788</v>
      </c>
      <c r="R42" s="3">
        <f t="shared" si="5"/>
        <v>1.9663</v>
      </c>
      <c r="S42" s="3">
        <f t="shared" si="6"/>
        <v>7.93728</v>
      </c>
      <c r="T42" s="3">
        <f t="shared" si="7"/>
        <v>80.4</v>
      </c>
      <c r="U42" s="3">
        <f t="shared" si="8"/>
        <v>104.974828</v>
      </c>
    </row>
    <row r="43">
      <c r="A43" s="1">
        <v>25.0</v>
      </c>
      <c r="B43" s="1">
        <f>'CH4 overview'!D$21</f>
        <v>890.7</v>
      </c>
      <c r="C43" s="1">
        <v>79.0</v>
      </c>
      <c r="D43" s="1">
        <v>0.449316</v>
      </c>
      <c r="E43" s="7">
        <f t="shared" si="1"/>
        <v>0.8816228764</v>
      </c>
      <c r="F43" s="1">
        <f>'CH4 overview'!E$7</f>
        <v>0.3</v>
      </c>
      <c r="G43" s="1">
        <f>'CH4 overview'!F$7</f>
        <v>9.2</v>
      </c>
      <c r="H43" s="1">
        <f>'CH4 overview'!G$7</f>
        <v>1</v>
      </c>
      <c r="I43" s="1">
        <f>'CH4 overview'!H$7</f>
        <v>2</v>
      </c>
      <c r="J43" s="3">
        <f t="shared" si="2"/>
        <v>2</v>
      </c>
      <c r="K43" s="1">
        <v>0.0294</v>
      </c>
      <c r="L43" s="1">
        <v>0.02913</v>
      </c>
      <c r="M43" s="1">
        <v>0.0371</v>
      </c>
      <c r="N43" s="1">
        <v>0.07488</v>
      </c>
      <c r="O43" s="3">
        <v>40.2</v>
      </c>
      <c r="P43" s="3">
        <f t="shared" si="3"/>
        <v>0.47628</v>
      </c>
      <c r="Q43" s="3">
        <f t="shared" si="4"/>
        <v>14.471784</v>
      </c>
      <c r="R43" s="3">
        <f t="shared" si="5"/>
        <v>2.0034</v>
      </c>
      <c r="S43" s="3">
        <f t="shared" si="6"/>
        <v>8.08704</v>
      </c>
      <c r="T43" s="3">
        <f t="shared" si="7"/>
        <v>80.4</v>
      </c>
      <c r="U43" s="3">
        <f t="shared" si="8"/>
        <v>105.438504</v>
      </c>
    </row>
    <row r="44">
      <c r="A44" s="1">
        <v>25.0</v>
      </c>
      <c r="B44" s="1">
        <f>'CH4 overview'!D$21</f>
        <v>890.7</v>
      </c>
      <c r="C44" s="1">
        <v>80.0</v>
      </c>
      <c r="D44" s="1">
        <v>0.467944</v>
      </c>
      <c r="E44" s="7">
        <f t="shared" si="1"/>
        <v>0.8811023016</v>
      </c>
      <c r="F44" s="1">
        <f>'CH4 overview'!E$7</f>
        <v>0.3</v>
      </c>
      <c r="G44" s="1">
        <f>'CH4 overview'!F$7</f>
        <v>9.2</v>
      </c>
      <c r="H44" s="1">
        <f>'CH4 overview'!G$7</f>
        <v>1</v>
      </c>
      <c r="I44" s="1">
        <f>'CH4 overview'!H$7</f>
        <v>2</v>
      </c>
      <c r="J44" s="3">
        <f t="shared" si="2"/>
        <v>2</v>
      </c>
      <c r="K44" s="1">
        <v>0.0294</v>
      </c>
      <c r="L44" s="1">
        <v>0.02913</v>
      </c>
      <c r="M44" s="1">
        <v>0.0371</v>
      </c>
      <c r="N44" s="1">
        <v>0.07488</v>
      </c>
      <c r="O44" s="3">
        <v>40.2</v>
      </c>
      <c r="P44" s="3">
        <f t="shared" si="3"/>
        <v>0.4851</v>
      </c>
      <c r="Q44" s="3">
        <f t="shared" si="4"/>
        <v>14.73978</v>
      </c>
      <c r="R44" s="3">
        <f t="shared" si="5"/>
        <v>2.0405</v>
      </c>
      <c r="S44" s="3">
        <f t="shared" si="6"/>
        <v>8.2368</v>
      </c>
      <c r="T44" s="3">
        <f t="shared" si="7"/>
        <v>80.4</v>
      </c>
      <c r="U44" s="3">
        <f t="shared" si="8"/>
        <v>105.90218</v>
      </c>
    </row>
    <row r="45">
      <c r="A45" s="1">
        <v>25.0</v>
      </c>
      <c r="B45" s="1">
        <f>'CH4 overview'!D$21</f>
        <v>890.7</v>
      </c>
      <c r="C45" s="1">
        <v>81.0</v>
      </c>
      <c r="D45" s="1">
        <v>0.487217</v>
      </c>
      <c r="E45" s="7">
        <f t="shared" si="1"/>
        <v>0.8805817267</v>
      </c>
      <c r="F45" s="1">
        <f>'CH4 overview'!E$7</f>
        <v>0.3</v>
      </c>
      <c r="G45" s="1">
        <f>'CH4 overview'!F$7</f>
        <v>9.2</v>
      </c>
      <c r="H45" s="1">
        <f>'CH4 overview'!G$7</f>
        <v>1</v>
      </c>
      <c r="I45" s="1">
        <f>'CH4 overview'!H$7</f>
        <v>2</v>
      </c>
      <c r="J45" s="3">
        <f t="shared" si="2"/>
        <v>2</v>
      </c>
      <c r="K45" s="1">
        <v>0.0294</v>
      </c>
      <c r="L45" s="1">
        <v>0.02913</v>
      </c>
      <c r="M45" s="1">
        <v>0.0371</v>
      </c>
      <c r="N45" s="1">
        <v>0.07488</v>
      </c>
      <c r="O45" s="3">
        <v>40.2</v>
      </c>
      <c r="P45" s="3">
        <f t="shared" si="3"/>
        <v>0.49392</v>
      </c>
      <c r="Q45" s="3">
        <f t="shared" si="4"/>
        <v>15.007776</v>
      </c>
      <c r="R45" s="3">
        <f t="shared" si="5"/>
        <v>2.0776</v>
      </c>
      <c r="S45" s="3">
        <f t="shared" si="6"/>
        <v>8.38656</v>
      </c>
      <c r="T45" s="3">
        <f t="shared" si="7"/>
        <v>80.4</v>
      </c>
      <c r="U45" s="3">
        <f t="shared" si="8"/>
        <v>106.365856</v>
      </c>
    </row>
    <row r="46">
      <c r="A46" s="1">
        <v>25.0</v>
      </c>
      <c r="B46" s="1">
        <f>'CH4 overview'!D$21</f>
        <v>890.7</v>
      </c>
      <c r="C46" s="1">
        <v>82.0</v>
      </c>
      <c r="D46" s="1">
        <v>0.507151</v>
      </c>
      <c r="E46" s="7">
        <f t="shared" si="1"/>
        <v>0.8800611519</v>
      </c>
      <c r="F46" s="1">
        <f>'CH4 overview'!E$7</f>
        <v>0.3</v>
      </c>
      <c r="G46" s="1">
        <f>'CH4 overview'!F$7</f>
        <v>9.2</v>
      </c>
      <c r="H46" s="1">
        <f>'CH4 overview'!G$7</f>
        <v>1</v>
      </c>
      <c r="I46" s="1">
        <f>'CH4 overview'!H$7</f>
        <v>2</v>
      </c>
      <c r="J46" s="3">
        <f t="shared" si="2"/>
        <v>2</v>
      </c>
      <c r="K46" s="1">
        <v>0.0294</v>
      </c>
      <c r="L46" s="1">
        <v>0.02913</v>
      </c>
      <c r="M46" s="1">
        <v>0.0371</v>
      </c>
      <c r="N46" s="1">
        <v>0.07488</v>
      </c>
      <c r="O46" s="3">
        <v>40.2</v>
      </c>
      <c r="P46" s="3">
        <f t="shared" si="3"/>
        <v>0.50274</v>
      </c>
      <c r="Q46" s="3">
        <f t="shared" si="4"/>
        <v>15.275772</v>
      </c>
      <c r="R46" s="3">
        <f t="shared" si="5"/>
        <v>2.1147</v>
      </c>
      <c r="S46" s="3">
        <f t="shared" si="6"/>
        <v>8.53632</v>
      </c>
      <c r="T46" s="3">
        <f t="shared" si="7"/>
        <v>80.4</v>
      </c>
      <c r="U46" s="3">
        <f t="shared" si="8"/>
        <v>106.829532</v>
      </c>
    </row>
    <row r="47">
      <c r="A47" s="1">
        <v>25.0</v>
      </c>
      <c r="B47" s="1">
        <f>'CH4 overview'!D$21</f>
        <v>890.7</v>
      </c>
      <c r="C47" s="1">
        <v>83.0</v>
      </c>
      <c r="D47" s="1">
        <v>0.527765</v>
      </c>
      <c r="E47" s="7">
        <f t="shared" si="1"/>
        <v>0.8795405771</v>
      </c>
      <c r="F47" s="1">
        <f>'CH4 overview'!E$7</f>
        <v>0.3</v>
      </c>
      <c r="G47" s="1">
        <f>'CH4 overview'!F$7</f>
        <v>9.2</v>
      </c>
      <c r="H47" s="1">
        <f>'CH4 overview'!G$7</f>
        <v>1</v>
      </c>
      <c r="I47" s="1">
        <f>'CH4 overview'!H$7</f>
        <v>2</v>
      </c>
      <c r="J47" s="3">
        <f t="shared" si="2"/>
        <v>2</v>
      </c>
      <c r="K47" s="1">
        <v>0.0294</v>
      </c>
      <c r="L47" s="1">
        <v>0.02913</v>
      </c>
      <c r="M47" s="1">
        <v>0.0371</v>
      </c>
      <c r="N47" s="1">
        <v>0.07488</v>
      </c>
      <c r="O47" s="3">
        <v>40.2</v>
      </c>
      <c r="P47" s="3">
        <f t="shared" si="3"/>
        <v>0.51156</v>
      </c>
      <c r="Q47" s="3">
        <f t="shared" si="4"/>
        <v>15.543768</v>
      </c>
      <c r="R47" s="3">
        <f t="shared" si="5"/>
        <v>2.1518</v>
      </c>
      <c r="S47" s="3">
        <f t="shared" si="6"/>
        <v>8.68608</v>
      </c>
      <c r="T47" s="3">
        <f t="shared" si="7"/>
        <v>80.4</v>
      </c>
      <c r="U47" s="3">
        <f t="shared" si="8"/>
        <v>107.293208</v>
      </c>
    </row>
    <row r="48">
      <c r="A48" s="1">
        <v>25.0</v>
      </c>
      <c r="B48" s="1">
        <f>'CH4 overview'!D$21</f>
        <v>890.7</v>
      </c>
      <c r="C48" s="1">
        <v>84.0</v>
      </c>
      <c r="D48" s="1">
        <v>0.549076</v>
      </c>
      <c r="E48" s="7">
        <f t="shared" si="1"/>
        <v>0.8790200022</v>
      </c>
      <c r="F48" s="1">
        <f>'CH4 overview'!E$7</f>
        <v>0.3</v>
      </c>
      <c r="G48" s="1">
        <f>'CH4 overview'!F$7</f>
        <v>9.2</v>
      </c>
      <c r="H48" s="1">
        <f>'CH4 overview'!G$7</f>
        <v>1</v>
      </c>
      <c r="I48" s="1">
        <f>'CH4 overview'!H$7</f>
        <v>2</v>
      </c>
      <c r="J48" s="3">
        <f t="shared" si="2"/>
        <v>2</v>
      </c>
      <c r="K48" s="1">
        <v>0.0294</v>
      </c>
      <c r="L48" s="1">
        <v>0.02913</v>
      </c>
      <c r="M48" s="1">
        <v>0.0371</v>
      </c>
      <c r="N48" s="1">
        <v>0.07488</v>
      </c>
      <c r="O48" s="3">
        <v>40.2</v>
      </c>
      <c r="P48" s="3">
        <f t="shared" si="3"/>
        <v>0.52038</v>
      </c>
      <c r="Q48" s="3">
        <f t="shared" si="4"/>
        <v>15.811764</v>
      </c>
      <c r="R48" s="3">
        <f t="shared" si="5"/>
        <v>2.1889</v>
      </c>
      <c r="S48" s="3">
        <f t="shared" si="6"/>
        <v>8.83584</v>
      </c>
      <c r="T48" s="3">
        <f t="shared" si="7"/>
        <v>80.4</v>
      </c>
      <c r="U48" s="3">
        <f t="shared" si="8"/>
        <v>107.756884</v>
      </c>
    </row>
    <row r="49">
      <c r="A49" s="1">
        <v>25.0</v>
      </c>
      <c r="B49" s="1">
        <f>'CH4 overview'!D$21</f>
        <v>890.7</v>
      </c>
      <c r="C49" s="1">
        <v>85.0</v>
      </c>
      <c r="D49" s="1">
        <v>0.571103</v>
      </c>
      <c r="E49" s="7">
        <f t="shared" si="1"/>
        <v>0.8784994274</v>
      </c>
      <c r="F49" s="1">
        <f>'CH4 overview'!E$7</f>
        <v>0.3</v>
      </c>
      <c r="G49" s="1">
        <f>'CH4 overview'!F$7</f>
        <v>9.2</v>
      </c>
      <c r="H49" s="1">
        <f>'CH4 overview'!G$7</f>
        <v>1</v>
      </c>
      <c r="I49" s="1">
        <f>'CH4 overview'!H$7</f>
        <v>2</v>
      </c>
      <c r="J49" s="3">
        <f t="shared" si="2"/>
        <v>2</v>
      </c>
      <c r="K49" s="1">
        <v>0.0294</v>
      </c>
      <c r="L49" s="1">
        <v>0.02913</v>
      </c>
      <c r="M49" s="1">
        <v>0.0371</v>
      </c>
      <c r="N49" s="1">
        <v>0.07488</v>
      </c>
      <c r="O49" s="3">
        <v>40.2</v>
      </c>
      <c r="P49" s="3">
        <f t="shared" si="3"/>
        <v>0.5292</v>
      </c>
      <c r="Q49" s="3">
        <f t="shared" si="4"/>
        <v>16.07976</v>
      </c>
      <c r="R49" s="3">
        <f t="shared" si="5"/>
        <v>2.226</v>
      </c>
      <c r="S49" s="3">
        <f t="shared" si="6"/>
        <v>8.9856</v>
      </c>
      <c r="T49" s="3">
        <f t="shared" si="7"/>
        <v>80.4</v>
      </c>
      <c r="U49" s="3">
        <f t="shared" si="8"/>
        <v>108.22056</v>
      </c>
    </row>
    <row r="50">
      <c r="A50" s="1">
        <v>25.0</v>
      </c>
      <c r="B50" s="1">
        <f>'CH4 overview'!D$21</f>
        <v>890.7</v>
      </c>
      <c r="C50" s="1">
        <v>86.0</v>
      </c>
      <c r="D50" s="1">
        <v>0.593864</v>
      </c>
      <c r="E50" s="7">
        <f t="shared" si="1"/>
        <v>0.8779788526</v>
      </c>
      <c r="F50" s="1">
        <f>'CH4 overview'!E$7</f>
        <v>0.3</v>
      </c>
      <c r="G50" s="1">
        <f>'CH4 overview'!F$7</f>
        <v>9.2</v>
      </c>
      <c r="H50" s="1">
        <f>'CH4 overview'!G$7</f>
        <v>1</v>
      </c>
      <c r="I50" s="1">
        <f>'CH4 overview'!H$7</f>
        <v>2</v>
      </c>
      <c r="J50" s="3">
        <f t="shared" si="2"/>
        <v>2</v>
      </c>
      <c r="K50" s="1">
        <v>0.0294</v>
      </c>
      <c r="L50" s="1">
        <v>0.02913</v>
      </c>
      <c r="M50" s="1">
        <v>0.0371</v>
      </c>
      <c r="N50" s="1">
        <v>0.07488</v>
      </c>
      <c r="O50" s="3">
        <v>40.2</v>
      </c>
      <c r="P50" s="3">
        <f t="shared" si="3"/>
        <v>0.53802</v>
      </c>
      <c r="Q50" s="3">
        <f t="shared" si="4"/>
        <v>16.347756</v>
      </c>
      <c r="R50" s="3">
        <f t="shared" si="5"/>
        <v>2.2631</v>
      </c>
      <c r="S50" s="3">
        <f t="shared" si="6"/>
        <v>9.13536</v>
      </c>
      <c r="T50" s="3">
        <f t="shared" si="7"/>
        <v>80.4</v>
      </c>
      <c r="U50" s="3">
        <f t="shared" si="8"/>
        <v>108.684236</v>
      </c>
    </row>
    <row r="51">
      <c r="A51" s="1">
        <v>25.0</v>
      </c>
      <c r="B51" s="1">
        <f>'CH4 overview'!D$21</f>
        <v>890.7</v>
      </c>
      <c r="C51" s="1">
        <v>87.0</v>
      </c>
      <c r="D51" s="1">
        <v>0.617379</v>
      </c>
      <c r="E51" s="7">
        <f t="shared" si="1"/>
        <v>0.8774582778</v>
      </c>
      <c r="F51" s="1">
        <f>'CH4 overview'!E$7</f>
        <v>0.3</v>
      </c>
      <c r="G51" s="1">
        <f>'CH4 overview'!F$7</f>
        <v>9.2</v>
      </c>
      <c r="H51" s="1">
        <f>'CH4 overview'!G$7</f>
        <v>1</v>
      </c>
      <c r="I51" s="1">
        <f>'CH4 overview'!H$7</f>
        <v>2</v>
      </c>
      <c r="J51" s="3">
        <f t="shared" si="2"/>
        <v>2</v>
      </c>
      <c r="K51" s="1">
        <v>0.0294</v>
      </c>
      <c r="L51" s="1">
        <v>0.02913</v>
      </c>
      <c r="M51" s="1">
        <v>0.0371</v>
      </c>
      <c r="N51" s="1">
        <v>0.07488</v>
      </c>
      <c r="O51" s="3">
        <v>40.2</v>
      </c>
      <c r="P51" s="3">
        <f t="shared" si="3"/>
        <v>0.54684</v>
      </c>
      <c r="Q51" s="3">
        <f t="shared" si="4"/>
        <v>16.615752</v>
      </c>
      <c r="R51" s="3">
        <f t="shared" si="5"/>
        <v>2.3002</v>
      </c>
      <c r="S51" s="3">
        <f t="shared" si="6"/>
        <v>9.28512</v>
      </c>
      <c r="T51" s="3">
        <f t="shared" si="7"/>
        <v>80.4</v>
      </c>
      <c r="U51" s="3">
        <f t="shared" si="8"/>
        <v>109.147912</v>
      </c>
    </row>
    <row r="52">
      <c r="A52" s="1">
        <v>25.0</v>
      </c>
      <c r="B52" s="1">
        <f>'CH4 overview'!D$21</f>
        <v>890.7</v>
      </c>
      <c r="C52" s="1">
        <v>88.0</v>
      </c>
      <c r="D52" s="1">
        <v>0.641667</v>
      </c>
      <c r="E52" s="7">
        <f t="shared" si="1"/>
        <v>0.8769377029</v>
      </c>
      <c r="F52" s="1">
        <f>'CH4 overview'!E$7</f>
        <v>0.3</v>
      </c>
      <c r="G52" s="1">
        <f>'CH4 overview'!F$7</f>
        <v>9.2</v>
      </c>
      <c r="H52" s="1">
        <f>'CH4 overview'!G$7</f>
        <v>1</v>
      </c>
      <c r="I52" s="1">
        <f>'CH4 overview'!H$7</f>
        <v>2</v>
      </c>
      <c r="J52" s="3">
        <f t="shared" si="2"/>
        <v>2</v>
      </c>
      <c r="K52" s="1">
        <v>0.0294</v>
      </c>
      <c r="L52" s="1">
        <v>0.02913</v>
      </c>
      <c r="M52" s="1">
        <v>0.0371</v>
      </c>
      <c r="N52" s="1">
        <v>0.07488</v>
      </c>
      <c r="O52" s="3">
        <v>40.2</v>
      </c>
      <c r="P52" s="3">
        <f t="shared" si="3"/>
        <v>0.55566</v>
      </c>
      <c r="Q52" s="3">
        <f t="shared" si="4"/>
        <v>16.883748</v>
      </c>
      <c r="R52" s="3">
        <f t="shared" si="5"/>
        <v>2.3373</v>
      </c>
      <c r="S52" s="3">
        <f t="shared" si="6"/>
        <v>9.43488</v>
      </c>
      <c r="T52" s="3">
        <f t="shared" si="7"/>
        <v>80.4</v>
      </c>
      <c r="U52" s="3">
        <f t="shared" si="8"/>
        <v>109.611588</v>
      </c>
    </row>
    <row r="53">
      <c r="A53" s="1">
        <v>25.0</v>
      </c>
      <c r="B53" s="1">
        <f>'CH4 overview'!D$21</f>
        <v>890.7</v>
      </c>
      <c r="C53" s="1">
        <v>89.0</v>
      </c>
      <c r="D53" s="1">
        <v>0.666747</v>
      </c>
      <c r="E53" s="7">
        <f t="shared" si="1"/>
        <v>0.8764171281</v>
      </c>
      <c r="F53" s="1">
        <f>'CH4 overview'!E$7</f>
        <v>0.3</v>
      </c>
      <c r="G53" s="1">
        <f>'CH4 overview'!F$7</f>
        <v>9.2</v>
      </c>
      <c r="H53" s="1">
        <f>'CH4 overview'!G$7</f>
        <v>1</v>
      </c>
      <c r="I53" s="1">
        <f>'CH4 overview'!H$7</f>
        <v>2</v>
      </c>
      <c r="J53" s="3">
        <f t="shared" si="2"/>
        <v>2</v>
      </c>
      <c r="K53" s="1">
        <v>0.0294</v>
      </c>
      <c r="L53" s="1">
        <v>0.02913</v>
      </c>
      <c r="M53" s="1">
        <v>0.0371</v>
      </c>
      <c r="N53" s="1">
        <v>0.07488</v>
      </c>
      <c r="O53" s="3">
        <v>40.2</v>
      </c>
      <c r="P53" s="3">
        <f t="shared" si="3"/>
        <v>0.56448</v>
      </c>
      <c r="Q53" s="3">
        <f t="shared" si="4"/>
        <v>17.151744</v>
      </c>
      <c r="R53" s="3">
        <f t="shared" si="5"/>
        <v>2.3744</v>
      </c>
      <c r="S53" s="3">
        <f t="shared" si="6"/>
        <v>9.58464</v>
      </c>
      <c r="T53" s="3">
        <f t="shared" si="7"/>
        <v>80.4</v>
      </c>
      <c r="U53" s="3">
        <f t="shared" si="8"/>
        <v>110.075264</v>
      </c>
    </row>
    <row r="54">
      <c r="A54" s="1">
        <v>25.0</v>
      </c>
      <c r="B54" s="1">
        <f>'CH4 overview'!D$21</f>
        <v>890.7</v>
      </c>
      <c r="C54" s="1">
        <v>90.0</v>
      </c>
      <c r="D54" s="1">
        <v>0.69264</v>
      </c>
      <c r="E54" s="7">
        <f t="shared" si="1"/>
        <v>0.8758965533</v>
      </c>
      <c r="F54" s="1">
        <f>'CH4 overview'!E$7</f>
        <v>0.3</v>
      </c>
      <c r="G54" s="1">
        <f>'CH4 overview'!F$7</f>
        <v>9.2</v>
      </c>
      <c r="H54" s="1">
        <f>'CH4 overview'!G$7</f>
        <v>1</v>
      </c>
      <c r="I54" s="1">
        <f>'CH4 overview'!H$7</f>
        <v>2</v>
      </c>
      <c r="J54" s="3">
        <f t="shared" si="2"/>
        <v>2</v>
      </c>
      <c r="K54" s="1">
        <v>0.0294</v>
      </c>
      <c r="L54" s="1">
        <v>0.02913</v>
      </c>
      <c r="M54" s="1">
        <v>0.0371</v>
      </c>
      <c r="N54" s="1">
        <v>0.07488</v>
      </c>
      <c r="O54" s="3">
        <v>40.2</v>
      </c>
      <c r="P54" s="3">
        <f t="shared" si="3"/>
        <v>0.5733</v>
      </c>
      <c r="Q54" s="3">
        <f t="shared" si="4"/>
        <v>17.41974</v>
      </c>
      <c r="R54" s="3">
        <f t="shared" si="5"/>
        <v>2.4115</v>
      </c>
      <c r="S54" s="3">
        <f t="shared" si="6"/>
        <v>9.7344</v>
      </c>
      <c r="T54" s="3">
        <f t="shared" si="7"/>
        <v>80.4</v>
      </c>
      <c r="U54" s="3">
        <f t="shared" si="8"/>
        <v>110.53894</v>
      </c>
    </row>
    <row r="55">
      <c r="A55" s="1">
        <v>25.0</v>
      </c>
      <c r="B55" s="1">
        <f>'CH4 overview'!D$21</f>
        <v>890.7</v>
      </c>
      <c r="C55" s="1">
        <v>91.0</v>
      </c>
      <c r="D55" s="1">
        <v>0.719366</v>
      </c>
      <c r="E55" s="7">
        <f t="shared" si="1"/>
        <v>0.8753759784</v>
      </c>
      <c r="F55" s="1">
        <f>'CH4 overview'!E$7</f>
        <v>0.3</v>
      </c>
      <c r="G55" s="1">
        <f>'CH4 overview'!F$7</f>
        <v>9.2</v>
      </c>
      <c r="H55" s="1">
        <f>'CH4 overview'!G$7</f>
        <v>1</v>
      </c>
      <c r="I55" s="1">
        <f>'CH4 overview'!H$7</f>
        <v>2</v>
      </c>
      <c r="J55" s="3">
        <f t="shared" si="2"/>
        <v>2</v>
      </c>
      <c r="K55" s="1">
        <v>0.0294</v>
      </c>
      <c r="L55" s="1">
        <v>0.02913</v>
      </c>
      <c r="M55" s="1">
        <v>0.0371</v>
      </c>
      <c r="N55" s="1">
        <v>0.07488</v>
      </c>
      <c r="O55" s="3">
        <v>40.2</v>
      </c>
      <c r="P55" s="3">
        <f t="shared" si="3"/>
        <v>0.58212</v>
      </c>
      <c r="Q55" s="3">
        <f t="shared" si="4"/>
        <v>17.687736</v>
      </c>
      <c r="R55" s="3">
        <f t="shared" si="5"/>
        <v>2.4486</v>
      </c>
      <c r="S55" s="3">
        <f t="shared" si="6"/>
        <v>9.88416</v>
      </c>
      <c r="T55" s="3">
        <f t="shared" si="7"/>
        <v>80.4</v>
      </c>
      <c r="U55" s="3">
        <f t="shared" si="8"/>
        <v>111.002616</v>
      </c>
    </row>
    <row r="56">
      <c r="A56" s="1">
        <v>25.0</v>
      </c>
      <c r="B56" s="1">
        <f>'CH4 overview'!D$21</f>
        <v>890.7</v>
      </c>
      <c r="C56" s="1">
        <v>92.0</v>
      </c>
      <c r="D56" s="1">
        <v>0.746946</v>
      </c>
      <c r="E56" s="7">
        <f t="shared" si="1"/>
        <v>0.8748554036</v>
      </c>
      <c r="F56" s="1">
        <f>'CH4 overview'!E$7</f>
        <v>0.3</v>
      </c>
      <c r="G56" s="1">
        <f>'CH4 overview'!F$7</f>
        <v>9.2</v>
      </c>
      <c r="H56" s="1">
        <f>'CH4 overview'!G$7</f>
        <v>1</v>
      </c>
      <c r="I56" s="1">
        <f>'CH4 overview'!H$7</f>
        <v>2</v>
      </c>
      <c r="J56" s="3">
        <f t="shared" si="2"/>
        <v>2</v>
      </c>
      <c r="K56" s="1">
        <v>0.0294</v>
      </c>
      <c r="L56" s="1">
        <v>0.02913</v>
      </c>
      <c r="M56" s="1">
        <v>0.0371</v>
      </c>
      <c r="N56" s="1">
        <v>0.07488</v>
      </c>
      <c r="O56" s="3">
        <v>40.2</v>
      </c>
      <c r="P56" s="3">
        <f t="shared" si="3"/>
        <v>0.59094</v>
      </c>
      <c r="Q56" s="3">
        <f t="shared" si="4"/>
        <v>17.955732</v>
      </c>
      <c r="R56" s="3">
        <f t="shared" si="5"/>
        <v>2.4857</v>
      </c>
      <c r="S56" s="3">
        <f t="shared" si="6"/>
        <v>10.03392</v>
      </c>
      <c r="T56" s="3">
        <f t="shared" si="7"/>
        <v>80.4</v>
      </c>
      <c r="U56" s="3">
        <f t="shared" si="8"/>
        <v>111.466292</v>
      </c>
    </row>
    <row r="57">
      <c r="A57" s="1">
        <v>25.0</v>
      </c>
      <c r="B57" s="1">
        <f>'CH4 overview'!D$21</f>
        <v>890.7</v>
      </c>
      <c r="C57" s="1">
        <v>93.0</v>
      </c>
      <c r="D57" s="1">
        <v>0.775401</v>
      </c>
      <c r="E57" s="7">
        <f t="shared" si="1"/>
        <v>0.8743348288</v>
      </c>
      <c r="F57" s="1">
        <f>'CH4 overview'!E$7</f>
        <v>0.3</v>
      </c>
      <c r="G57" s="1">
        <f>'CH4 overview'!F$7</f>
        <v>9.2</v>
      </c>
      <c r="H57" s="1">
        <f>'CH4 overview'!G$7</f>
        <v>1</v>
      </c>
      <c r="I57" s="1">
        <f>'CH4 overview'!H$7</f>
        <v>2</v>
      </c>
      <c r="J57" s="3">
        <f t="shared" si="2"/>
        <v>2</v>
      </c>
      <c r="K57" s="1">
        <v>0.0294</v>
      </c>
      <c r="L57" s="1">
        <v>0.02913</v>
      </c>
      <c r="M57" s="1">
        <v>0.0371</v>
      </c>
      <c r="N57" s="1">
        <v>0.07488</v>
      </c>
      <c r="O57" s="3">
        <v>40.2</v>
      </c>
      <c r="P57" s="3">
        <f t="shared" si="3"/>
        <v>0.59976</v>
      </c>
      <c r="Q57" s="3">
        <f t="shared" si="4"/>
        <v>18.223728</v>
      </c>
      <c r="R57" s="3">
        <f t="shared" si="5"/>
        <v>2.5228</v>
      </c>
      <c r="S57" s="3">
        <f t="shared" si="6"/>
        <v>10.18368</v>
      </c>
      <c r="T57" s="3">
        <f t="shared" si="7"/>
        <v>80.4</v>
      </c>
      <c r="U57" s="3">
        <f t="shared" si="8"/>
        <v>111.929968</v>
      </c>
    </row>
    <row r="58">
      <c r="A58" s="1">
        <v>25.0</v>
      </c>
      <c r="B58" s="1">
        <f>'CH4 overview'!D$21</f>
        <v>890.7</v>
      </c>
      <c r="C58" s="1">
        <v>94.0</v>
      </c>
      <c r="D58" s="1">
        <v>0.804752</v>
      </c>
      <c r="E58" s="7">
        <f t="shared" si="1"/>
        <v>0.873814254</v>
      </c>
      <c r="F58" s="1">
        <f>'CH4 overview'!E$7</f>
        <v>0.3</v>
      </c>
      <c r="G58" s="1">
        <f>'CH4 overview'!F$7</f>
        <v>9.2</v>
      </c>
      <c r="H58" s="1">
        <f>'CH4 overview'!G$7</f>
        <v>1</v>
      </c>
      <c r="I58" s="1">
        <f>'CH4 overview'!H$7</f>
        <v>2</v>
      </c>
      <c r="J58" s="3">
        <f t="shared" si="2"/>
        <v>2</v>
      </c>
      <c r="K58" s="1">
        <v>0.0294</v>
      </c>
      <c r="L58" s="1">
        <v>0.02913</v>
      </c>
      <c r="M58" s="1">
        <v>0.0371</v>
      </c>
      <c r="N58" s="1">
        <v>0.07488</v>
      </c>
      <c r="O58" s="3">
        <v>40.2</v>
      </c>
      <c r="P58" s="3">
        <f t="shared" si="3"/>
        <v>0.60858</v>
      </c>
      <c r="Q58" s="3">
        <f t="shared" si="4"/>
        <v>18.491724</v>
      </c>
      <c r="R58" s="3">
        <f t="shared" si="5"/>
        <v>2.5599</v>
      </c>
      <c r="S58" s="3">
        <f t="shared" si="6"/>
        <v>10.33344</v>
      </c>
      <c r="T58" s="3">
        <f t="shared" si="7"/>
        <v>80.4</v>
      </c>
      <c r="U58" s="3">
        <f t="shared" si="8"/>
        <v>112.393644</v>
      </c>
    </row>
    <row r="59">
      <c r="A59" s="1">
        <v>25.0</v>
      </c>
      <c r="B59" s="1">
        <f>'CH4 overview'!D$21</f>
        <v>890.7</v>
      </c>
      <c r="C59" s="1">
        <v>95.0</v>
      </c>
      <c r="D59" s="1">
        <v>0.835021</v>
      </c>
      <c r="E59" s="7">
        <f t="shared" si="1"/>
        <v>0.8732936791</v>
      </c>
      <c r="F59" s="1">
        <f>'CH4 overview'!E$7</f>
        <v>0.3</v>
      </c>
      <c r="G59" s="1">
        <f>'CH4 overview'!F$7</f>
        <v>9.2</v>
      </c>
      <c r="H59" s="1">
        <f>'CH4 overview'!G$7</f>
        <v>1</v>
      </c>
      <c r="I59" s="1">
        <f>'CH4 overview'!H$7</f>
        <v>2</v>
      </c>
      <c r="J59" s="3">
        <f t="shared" si="2"/>
        <v>2</v>
      </c>
      <c r="K59" s="1">
        <v>0.0294</v>
      </c>
      <c r="L59" s="1">
        <v>0.02913</v>
      </c>
      <c r="M59" s="1">
        <v>0.0371</v>
      </c>
      <c r="N59" s="1">
        <v>0.07488</v>
      </c>
      <c r="O59" s="3">
        <v>40.2</v>
      </c>
      <c r="P59" s="3">
        <f t="shared" si="3"/>
        <v>0.6174</v>
      </c>
      <c r="Q59" s="3">
        <f t="shared" si="4"/>
        <v>18.75972</v>
      </c>
      <c r="R59" s="3">
        <f t="shared" si="5"/>
        <v>2.597</v>
      </c>
      <c r="S59" s="3">
        <f t="shared" si="6"/>
        <v>10.4832</v>
      </c>
      <c r="T59" s="3">
        <f t="shared" si="7"/>
        <v>80.4</v>
      </c>
      <c r="U59" s="3">
        <f t="shared" si="8"/>
        <v>112.85732</v>
      </c>
    </row>
    <row r="60">
      <c r="A60" s="1">
        <v>25.0</v>
      </c>
      <c r="B60" s="1">
        <f>'CH4 overview'!D$21</f>
        <v>890.7</v>
      </c>
      <c r="C60" s="1">
        <v>96.0</v>
      </c>
      <c r="D60" s="1">
        <v>0.866229</v>
      </c>
      <c r="E60" s="7">
        <f t="shared" si="1"/>
        <v>0.8727731043</v>
      </c>
      <c r="F60" s="1">
        <f>'CH4 overview'!E$7</f>
        <v>0.3</v>
      </c>
      <c r="G60" s="1">
        <f>'CH4 overview'!F$7</f>
        <v>9.2</v>
      </c>
      <c r="H60" s="1">
        <f>'CH4 overview'!G$7</f>
        <v>1</v>
      </c>
      <c r="I60" s="1">
        <f>'CH4 overview'!H$7</f>
        <v>2</v>
      </c>
      <c r="J60" s="3">
        <f t="shared" si="2"/>
        <v>2</v>
      </c>
      <c r="K60" s="1">
        <v>0.0294</v>
      </c>
      <c r="L60" s="1">
        <v>0.02913</v>
      </c>
      <c r="M60" s="1">
        <v>0.0371</v>
      </c>
      <c r="N60" s="1">
        <v>0.07488</v>
      </c>
      <c r="O60" s="3">
        <v>40.2</v>
      </c>
      <c r="P60" s="3">
        <f t="shared" si="3"/>
        <v>0.62622</v>
      </c>
      <c r="Q60" s="3">
        <f t="shared" si="4"/>
        <v>19.027716</v>
      </c>
      <c r="R60" s="3">
        <f t="shared" si="5"/>
        <v>2.6341</v>
      </c>
      <c r="S60" s="3">
        <f t="shared" si="6"/>
        <v>10.63296</v>
      </c>
      <c r="T60" s="3">
        <f t="shared" si="7"/>
        <v>80.4</v>
      </c>
      <c r="U60" s="3">
        <f t="shared" si="8"/>
        <v>113.320996</v>
      </c>
    </row>
    <row r="61">
      <c r="A61" s="1">
        <v>25.0</v>
      </c>
      <c r="B61" s="1">
        <f>'CH4 overview'!D$21</f>
        <v>890.7</v>
      </c>
      <c r="C61" s="1">
        <v>97.0</v>
      </c>
      <c r="D61" s="1">
        <v>0.898401</v>
      </c>
      <c r="E61" s="7">
        <f t="shared" si="1"/>
        <v>0.8722525295</v>
      </c>
      <c r="F61" s="1">
        <f>'CH4 overview'!E$7</f>
        <v>0.3</v>
      </c>
      <c r="G61" s="1">
        <f>'CH4 overview'!F$7</f>
        <v>9.2</v>
      </c>
      <c r="H61" s="1">
        <f>'CH4 overview'!G$7</f>
        <v>1</v>
      </c>
      <c r="I61" s="1">
        <f>'CH4 overview'!H$7</f>
        <v>2</v>
      </c>
      <c r="J61" s="3">
        <f t="shared" si="2"/>
        <v>2</v>
      </c>
      <c r="K61" s="1">
        <v>0.0294</v>
      </c>
      <c r="L61" s="1">
        <v>0.02913</v>
      </c>
      <c r="M61" s="1">
        <v>0.0371</v>
      </c>
      <c r="N61" s="1">
        <v>0.07488</v>
      </c>
      <c r="O61" s="3">
        <v>40.2</v>
      </c>
      <c r="P61" s="3">
        <f t="shared" si="3"/>
        <v>0.63504</v>
      </c>
      <c r="Q61" s="3">
        <f t="shared" si="4"/>
        <v>19.295712</v>
      </c>
      <c r="R61" s="3">
        <f t="shared" si="5"/>
        <v>2.6712</v>
      </c>
      <c r="S61" s="3">
        <f t="shared" si="6"/>
        <v>10.78272</v>
      </c>
      <c r="T61" s="3">
        <f t="shared" si="7"/>
        <v>80.4</v>
      </c>
      <c r="U61" s="3">
        <f t="shared" si="8"/>
        <v>113.784672</v>
      </c>
    </row>
    <row r="62">
      <c r="A62" s="1">
        <v>25.0</v>
      </c>
      <c r="B62" s="1">
        <f>'CH4 overview'!D$21</f>
        <v>890.7</v>
      </c>
      <c r="C62" s="1">
        <v>98.0</v>
      </c>
      <c r="D62" s="1">
        <v>0.931557</v>
      </c>
      <c r="E62" s="7">
        <f t="shared" si="1"/>
        <v>0.8717319546</v>
      </c>
      <c r="F62" s="1">
        <f>'CH4 overview'!E$7</f>
        <v>0.3</v>
      </c>
      <c r="G62" s="1">
        <f>'CH4 overview'!F$7</f>
        <v>9.2</v>
      </c>
      <c r="H62" s="1">
        <f>'CH4 overview'!G$7</f>
        <v>1</v>
      </c>
      <c r="I62" s="1">
        <f>'CH4 overview'!H$7</f>
        <v>2</v>
      </c>
      <c r="J62" s="3">
        <f t="shared" si="2"/>
        <v>2</v>
      </c>
      <c r="K62" s="1">
        <v>0.0294</v>
      </c>
      <c r="L62" s="1">
        <v>0.02913</v>
      </c>
      <c r="M62" s="1">
        <v>0.0371</v>
      </c>
      <c r="N62" s="1">
        <v>0.07488</v>
      </c>
      <c r="O62" s="3">
        <v>40.2</v>
      </c>
      <c r="P62" s="3">
        <f t="shared" si="3"/>
        <v>0.64386</v>
      </c>
      <c r="Q62" s="3">
        <f t="shared" si="4"/>
        <v>19.563708</v>
      </c>
      <c r="R62" s="3">
        <f t="shared" si="5"/>
        <v>2.7083</v>
      </c>
      <c r="S62" s="3">
        <f t="shared" si="6"/>
        <v>10.93248</v>
      </c>
      <c r="T62" s="3">
        <f t="shared" si="7"/>
        <v>80.4</v>
      </c>
      <c r="U62" s="3">
        <f t="shared" si="8"/>
        <v>114.248348</v>
      </c>
    </row>
    <row r="63">
      <c r="A63" s="1">
        <v>25.0</v>
      </c>
      <c r="B63" s="1">
        <f>'CH4 overview'!D$21</f>
        <v>890.7</v>
      </c>
      <c r="C63" s="1">
        <v>99.0</v>
      </c>
      <c r="D63" s="1">
        <v>0.965721</v>
      </c>
      <c r="E63" s="7">
        <f t="shared" si="1"/>
        <v>0.8712113798</v>
      </c>
      <c r="F63" s="1">
        <f>'CH4 overview'!E$7</f>
        <v>0.3</v>
      </c>
      <c r="G63" s="1">
        <f>'CH4 overview'!F$7</f>
        <v>9.2</v>
      </c>
      <c r="H63" s="1">
        <f>'CH4 overview'!G$7</f>
        <v>1</v>
      </c>
      <c r="I63" s="1">
        <f>'CH4 overview'!H$7</f>
        <v>2</v>
      </c>
      <c r="J63" s="3">
        <f t="shared" si="2"/>
        <v>2</v>
      </c>
      <c r="K63" s="1">
        <v>0.0294</v>
      </c>
      <c r="L63" s="1">
        <v>0.02913</v>
      </c>
      <c r="M63" s="1">
        <v>0.0371</v>
      </c>
      <c r="N63" s="1">
        <v>0.07488</v>
      </c>
      <c r="O63" s="3">
        <v>40.2</v>
      </c>
      <c r="P63" s="3">
        <f t="shared" si="3"/>
        <v>0.65268</v>
      </c>
      <c r="Q63" s="3">
        <f t="shared" si="4"/>
        <v>19.831704</v>
      </c>
      <c r="R63" s="3">
        <f t="shared" si="5"/>
        <v>2.7454</v>
      </c>
      <c r="S63" s="3">
        <f t="shared" si="6"/>
        <v>11.08224</v>
      </c>
      <c r="T63" s="3">
        <f t="shared" si="7"/>
        <v>80.4</v>
      </c>
      <c r="U63" s="3">
        <f t="shared" si="8"/>
        <v>114.712024</v>
      </c>
    </row>
    <row r="64">
      <c r="A64" s="1">
        <v>25.0</v>
      </c>
      <c r="B64" s="1">
        <f>'CH4 overview'!D$21</f>
        <v>890.7</v>
      </c>
      <c r="C64" s="1">
        <v>100.0</v>
      </c>
      <c r="D64" s="1">
        <v>1.0</v>
      </c>
      <c r="E64" s="7">
        <f t="shared" si="1"/>
        <v>0.870690805</v>
      </c>
      <c r="F64" s="1">
        <f>'CH4 overview'!E$7</f>
        <v>0.3</v>
      </c>
      <c r="G64" s="1">
        <f>'CH4 overview'!F$7</f>
        <v>9.2</v>
      </c>
      <c r="H64" s="1">
        <f>'CH4 overview'!G$7</f>
        <v>1</v>
      </c>
      <c r="I64" s="1">
        <f>'CH4 overview'!H$7</f>
        <v>2</v>
      </c>
      <c r="J64" s="1">
        <f>I64</f>
        <v>2</v>
      </c>
      <c r="K64" s="1">
        <v>0.0294</v>
      </c>
      <c r="L64" s="1">
        <v>0.02913</v>
      </c>
      <c r="M64" s="1">
        <v>0.0371</v>
      </c>
      <c r="N64" s="1">
        <v>0.07488</v>
      </c>
      <c r="O64" s="3">
        <v>40.2</v>
      </c>
      <c r="P64" s="3">
        <f t="shared" si="3"/>
        <v>0.6615</v>
      </c>
      <c r="Q64" s="3">
        <f t="shared" si="4"/>
        <v>20.0997</v>
      </c>
      <c r="R64" s="3">
        <f t="shared" si="5"/>
        <v>2.7825</v>
      </c>
      <c r="S64" s="3">
        <f t="shared" si="6"/>
        <v>11.232</v>
      </c>
      <c r="T64" s="3">
        <f t="shared" si="7"/>
        <v>80.4</v>
      </c>
      <c r="U64" s="3">
        <f t="shared" si="8"/>
        <v>115.1757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5.63"/>
    <col customWidth="1" min="3" max="7" width="11.5"/>
    <col customWidth="1" min="8" max="24" width="8.63"/>
  </cols>
  <sheetData>
    <row r="1" ht="12.75" customHeight="1">
      <c r="D1" s="1" t="s">
        <v>72</v>
      </c>
    </row>
    <row r="2" ht="12.75" customHeight="1">
      <c r="D2" s="1" t="s">
        <v>73</v>
      </c>
    </row>
    <row r="3" ht="12.75" customHeight="1"/>
    <row r="4" ht="12.75" customHeight="1">
      <c r="D4" s="3" t="s">
        <v>74</v>
      </c>
      <c r="E4" s="3" t="s">
        <v>26</v>
      </c>
      <c r="F4" s="3" t="s">
        <v>27</v>
      </c>
      <c r="G4" s="3" t="s">
        <v>29</v>
      </c>
    </row>
    <row r="5" ht="12.75" customHeight="1">
      <c r="B5" s="1" t="s">
        <v>30</v>
      </c>
      <c r="C5" s="3" t="s">
        <v>31</v>
      </c>
      <c r="D5" s="3">
        <v>1.0</v>
      </c>
    </row>
    <row r="6" ht="12.75" customHeight="1">
      <c r="B6" s="1" t="s">
        <v>32</v>
      </c>
      <c r="E6" s="1">
        <f>D5*0.5*1.15</f>
        <v>0.575</v>
      </c>
      <c r="F6" s="3">
        <f>E6*4</f>
        <v>2.3</v>
      </c>
    </row>
    <row r="7" ht="12.75" customHeight="1">
      <c r="B7" s="3" t="s">
        <v>33</v>
      </c>
      <c r="C7" s="3" t="s">
        <v>31</v>
      </c>
      <c r="E7" s="1">
        <f>E6-D5*0.5</f>
        <v>0.075</v>
      </c>
      <c r="F7" s="3">
        <f>F6</f>
        <v>2.3</v>
      </c>
      <c r="G7" s="3">
        <v>1.0</v>
      </c>
    </row>
    <row r="8" ht="12.75" customHeight="1">
      <c r="B8" s="1" t="s">
        <v>34</v>
      </c>
      <c r="C8" s="1" t="s">
        <v>35</v>
      </c>
      <c r="D8" s="5"/>
      <c r="E8" s="5">
        <f t="shared" ref="E8:G8" si="1">E7/sum($D7:$H7)</f>
        <v>0.02222222222</v>
      </c>
      <c r="F8" s="5">
        <f t="shared" si="1"/>
        <v>0.6814814815</v>
      </c>
      <c r="G8" s="5">
        <f t="shared" si="1"/>
        <v>0.2962962963</v>
      </c>
      <c r="H8" s="5"/>
    </row>
    <row r="9" ht="12.75" customHeight="1"/>
    <row r="10" ht="12.75" customHeight="1">
      <c r="B10" s="3" t="s">
        <v>33</v>
      </c>
      <c r="C10" s="3" t="s">
        <v>31</v>
      </c>
      <c r="E10" s="3">
        <f t="shared" ref="E10:F10" si="2">E7</f>
        <v>0.075</v>
      </c>
      <c r="F10" s="3">
        <f t="shared" si="2"/>
        <v>2.3</v>
      </c>
      <c r="G10" s="6">
        <f>G11*(sum(D7:F7)/(1-G11))</f>
        <v>0.3293953541</v>
      </c>
      <c r="H10" s="6"/>
    </row>
    <row r="11" ht="12.75" customHeight="1">
      <c r="B11" s="1" t="s">
        <v>34</v>
      </c>
      <c r="C11" s="1" t="s">
        <v>35</v>
      </c>
      <c r="D11" s="5"/>
      <c r="E11" s="5">
        <f t="shared" ref="E11:F11" si="3">E10/sum($D10:$H10)</f>
        <v>0.02773263158</v>
      </c>
      <c r="F11" s="5">
        <f t="shared" si="3"/>
        <v>0.8504673684</v>
      </c>
      <c r="G11" s="7">
        <v>0.1218</v>
      </c>
      <c r="H11" s="7"/>
    </row>
    <row r="12" ht="12.75" customHeight="1"/>
    <row r="13" ht="12.75" customHeight="1">
      <c r="F13" s="1" t="s">
        <v>36</v>
      </c>
      <c r="G13" s="3">
        <f>1-G10/G7</f>
        <v>0.6706046459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>
      <c r="B20" s="3" t="s">
        <v>37</v>
      </c>
      <c r="C20" s="3" t="s">
        <v>38</v>
      </c>
      <c r="D20" s="3">
        <v>285.8</v>
      </c>
    </row>
    <row r="21" ht="12.75" customHeight="1">
      <c r="B21" s="1" t="s">
        <v>39</v>
      </c>
      <c r="C21" s="3" t="s">
        <v>38</v>
      </c>
      <c r="D21" s="3">
        <f>D20*D5</f>
        <v>285.8</v>
      </c>
    </row>
    <row r="22" ht="12.75" customHeight="1">
      <c r="B22" s="3" t="s">
        <v>40</v>
      </c>
      <c r="C22" s="3" t="s">
        <v>41</v>
      </c>
      <c r="D22" s="3">
        <v>28.83</v>
      </c>
      <c r="E22" s="3">
        <v>29.4</v>
      </c>
      <c r="F22" s="3">
        <v>29.13</v>
      </c>
      <c r="G22" s="3">
        <v>74.88</v>
      </c>
    </row>
    <row r="23" ht="12.75" customHeight="1">
      <c r="B23" s="3" t="s">
        <v>42</v>
      </c>
      <c r="C23" s="3" t="s">
        <v>38</v>
      </c>
      <c r="G23" s="3">
        <v>40.2</v>
      </c>
    </row>
    <row r="24" ht="12.75" customHeight="1"/>
    <row r="25" ht="12.75" customHeight="1">
      <c r="B25" s="1" t="s">
        <v>43</v>
      </c>
      <c r="C25" s="8" t="s">
        <v>44</v>
      </c>
      <c r="D25" s="1">
        <v>25.0</v>
      </c>
    </row>
    <row r="26" ht="12.75" customHeight="1">
      <c r="B26" s="1" t="s">
        <v>45</v>
      </c>
      <c r="C26" s="8" t="s">
        <v>44</v>
      </c>
      <c r="D26" s="1">
        <v>50.0</v>
      </c>
    </row>
    <row r="27" ht="12.75" customHeight="1">
      <c r="B27" s="1" t="s">
        <v>46</v>
      </c>
      <c r="C27" s="1" t="s">
        <v>35</v>
      </c>
      <c r="D27" s="7">
        <f>1-G13</f>
        <v>0.3293953541</v>
      </c>
    </row>
    <row r="28" ht="12.75" customHeight="1">
      <c r="B28" s="1" t="s">
        <v>47</v>
      </c>
      <c r="C28" s="3" t="s">
        <v>38</v>
      </c>
      <c r="D28" s="3">
        <f t="shared" ref="D28:G28" si="4">D7*D22/1000*($D26-$D25)</f>
        <v>0</v>
      </c>
      <c r="E28" s="3">
        <f t="shared" si="4"/>
        <v>0.055125</v>
      </c>
      <c r="F28" s="3">
        <f t="shared" si="4"/>
        <v>1.674975</v>
      </c>
      <c r="G28" s="3">
        <f t="shared" si="4"/>
        <v>1.872</v>
      </c>
      <c r="H28" s="3">
        <f>SUM(B28:G28)</f>
        <v>3.6021</v>
      </c>
    </row>
    <row r="29" ht="12.75" customHeight="1">
      <c r="B29" s="1" t="s">
        <v>48</v>
      </c>
      <c r="C29" s="3" t="s">
        <v>38</v>
      </c>
      <c r="G29" s="3">
        <f>D27*G7*G23</f>
        <v>13.24169324</v>
      </c>
    </row>
    <row r="30" ht="12.75" customHeight="1">
      <c r="B30" s="1" t="s">
        <v>49</v>
      </c>
      <c r="C30" s="1" t="s">
        <v>50</v>
      </c>
      <c r="D30" s="3">
        <f>SUM(D28:G29)</f>
        <v>16.84379324</v>
      </c>
    </row>
    <row r="31" ht="12.75" customHeight="1">
      <c r="B31" s="1" t="s">
        <v>51</v>
      </c>
      <c r="C31" s="1" t="s">
        <v>50</v>
      </c>
      <c r="D31" s="9">
        <f>D20-D30</f>
        <v>268.9562068</v>
      </c>
      <c r="E31" s="7">
        <f>D31/D21</f>
        <v>0.9410644044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52</v>
      </c>
      <c r="B1" s="1" t="s">
        <v>53</v>
      </c>
      <c r="C1" s="1" t="s">
        <v>54</v>
      </c>
      <c r="D1" s="1" t="s">
        <v>55</v>
      </c>
      <c r="E1" s="10" t="s">
        <v>75</v>
      </c>
      <c r="F1" s="1" t="s">
        <v>57</v>
      </c>
      <c r="G1" s="1" t="s">
        <v>58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70</v>
      </c>
      <c r="Q1" s="1" t="s">
        <v>71</v>
      </c>
      <c r="R1" s="1" t="s">
        <v>49</v>
      </c>
    </row>
    <row r="2">
      <c r="A2" s="1">
        <v>25.0</v>
      </c>
      <c r="B2" s="1">
        <f>'H2 overview'!D$21</f>
        <v>285.8</v>
      </c>
      <c r="C2" s="1">
        <v>0.0</v>
      </c>
      <c r="D2" s="1">
        <v>0.006</v>
      </c>
      <c r="E2" s="7">
        <f t="shared" ref="E2:E64" si="1">(B2-R2)/B2</f>
        <v>1.010587096</v>
      </c>
      <c r="F2" s="1">
        <f>'H2 overview'!E$7</f>
        <v>0.075</v>
      </c>
      <c r="G2" s="1">
        <f>'H2 overview'!F$7</f>
        <v>2.3</v>
      </c>
      <c r="H2" s="1">
        <f>'H2 overview'!G$7</f>
        <v>1</v>
      </c>
      <c r="I2" s="3">
        <f t="shared" ref="I2:I63" si="2">min(D2*sum(F2:G2)/(1-D2),H2)</f>
        <v>0.0143360161</v>
      </c>
      <c r="J2" s="1">
        <v>0.0294</v>
      </c>
      <c r="K2" s="1">
        <v>0.02913</v>
      </c>
      <c r="L2" s="1">
        <v>0.07488</v>
      </c>
      <c r="M2" s="3">
        <v>40.2</v>
      </c>
      <c r="N2" s="3">
        <f t="shared" ref="N2:N64" si="3">F2*J2*(C2-A2)</f>
        <v>-0.055125</v>
      </c>
      <c r="O2" s="3">
        <f t="shared" ref="O2:O64" si="4">G2*K2*(C2-A2)</f>
        <v>-1.674975</v>
      </c>
      <c r="P2" s="3">
        <f t="shared" ref="P2:P64" si="5">H2*L2*(C2-A2)</f>
        <v>-1.872</v>
      </c>
      <c r="Q2" s="3">
        <f t="shared" ref="Q2:Q64" si="6">I2*M2</f>
        <v>0.5763078471</v>
      </c>
      <c r="R2" s="3">
        <f t="shared" ref="R2:R64" si="7">sum(N2:Q2)</f>
        <v>-3.025792153</v>
      </c>
    </row>
    <row r="3">
      <c r="A3" s="1">
        <v>25.0</v>
      </c>
      <c r="B3" s="1">
        <v>283.8</v>
      </c>
      <c r="C3" s="1">
        <v>5.0</v>
      </c>
      <c r="D3" s="1">
        <v>0.0086</v>
      </c>
      <c r="E3" s="7">
        <f t="shared" si="1"/>
        <v>1.007235632</v>
      </c>
      <c r="F3" s="1">
        <f>'H2 overview'!E$7</f>
        <v>0.075</v>
      </c>
      <c r="G3" s="1">
        <f>'H2 overview'!F$7</f>
        <v>2.3</v>
      </c>
      <c r="H3" s="1">
        <f>'H2 overview'!G$7</f>
        <v>1</v>
      </c>
      <c r="I3" s="3">
        <f t="shared" si="2"/>
        <v>0.02060217874</v>
      </c>
      <c r="J3" s="1">
        <v>0.0294</v>
      </c>
      <c r="K3" s="1">
        <v>0.02913</v>
      </c>
      <c r="L3" s="1">
        <v>0.07488</v>
      </c>
      <c r="M3" s="3">
        <v>40.2</v>
      </c>
      <c r="N3" s="3">
        <f t="shared" si="3"/>
        <v>-0.0441</v>
      </c>
      <c r="O3" s="3">
        <f t="shared" si="4"/>
        <v>-1.33998</v>
      </c>
      <c r="P3" s="3">
        <f t="shared" si="5"/>
        <v>-1.4976</v>
      </c>
      <c r="Q3" s="3">
        <f t="shared" si="6"/>
        <v>0.8282075852</v>
      </c>
      <c r="R3" s="3">
        <f t="shared" si="7"/>
        <v>-2.053472415</v>
      </c>
    </row>
    <row r="4">
      <c r="A4" s="1">
        <v>25.0</v>
      </c>
      <c r="B4" s="1">
        <v>283.8</v>
      </c>
      <c r="C4" s="1">
        <v>10.0</v>
      </c>
      <c r="D4" s="1">
        <v>0.0121</v>
      </c>
      <c r="E4" s="7">
        <f t="shared" si="1"/>
        <v>1.003494936</v>
      </c>
      <c r="F4" s="1">
        <f>'H2 overview'!E$7</f>
        <v>0.075</v>
      </c>
      <c r="G4" s="1">
        <f>'H2 overview'!F$7</f>
        <v>2.3</v>
      </c>
      <c r="H4" s="1">
        <f>'H2 overview'!G$7</f>
        <v>1</v>
      </c>
      <c r="I4" s="3">
        <f t="shared" si="2"/>
        <v>0.02908948274</v>
      </c>
      <c r="J4" s="1">
        <v>0.0294</v>
      </c>
      <c r="K4" s="1">
        <v>0.02913</v>
      </c>
      <c r="L4" s="1">
        <v>0.07488</v>
      </c>
      <c r="M4" s="3">
        <v>40.2</v>
      </c>
      <c r="N4" s="3">
        <f t="shared" si="3"/>
        <v>-0.033075</v>
      </c>
      <c r="O4" s="3">
        <f t="shared" si="4"/>
        <v>-1.004985</v>
      </c>
      <c r="P4" s="3">
        <f t="shared" si="5"/>
        <v>-1.1232</v>
      </c>
      <c r="Q4" s="3">
        <f t="shared" si="6"/>
        <v>1.169397206</v>
      </c>
      <c r="R4" s="3">
        <f t="shared" si="7"/>
        <v>-0.9918627938</v>
      </c>
    </row>
    <row r="5">
      <c r="A5" s="1">
        <v>25.0</v>
      </c>
      <c r="B5" s="1">
        <v>283.8</v>
      </c>
      <c r="C5" s="1">
        <v>15.0</v>
      </c>
      <c r="D5" s="1">
        <v>0.0168</v>
      </c>
      <c r="E5" s="7">
        <f t="shared" si="1"/>
        <v>0.999328586</v>
      </c>
      <c r="F5" s="1">
        <f>'H2 overview'!E$7</f>
        <v>0.075</v>
      </c>
      <c r="G5" s="1">
        <f>'H2 overview'!F$7</f>
        <v>2.3</v>
      </c>
      <c r="H5" s="1">
        <f>'H2 overview'!G$7</f>
        <v>1</v>
      </c>
      <c r="I5" s="3">
        <f t="shared" si="2"/>
        <v>0.0405817738</v>
      </c>
      <c r="J5" s="1">
        <v>0.0294</v>
      </c>
      <c r="K5" s="1">
        <v>0.02913</v>
      </c>
      <c r="L5" s="1">
        <v>0.07488</v>
      </c>
      <c r="M5" s="3">
        <v>40.2</v>
      </c>
      <c r="N5" s="3">
        <f t="shared" si="3"/>
        <v>-0.02205</v>
      </c>
      <c r="O5" s="3">
        <f t="shared" si="4"/>
        <v>-0.66999</v>
      </c>
      <c r="P5" s="3">
        <f t="shared" si="5"/>
        <v>-0.7488</v>
      </c>
      <c r="Q5" s="3">
        <f t="shared" si="6"/>
        <v>1.631387307</v>
      </c>
      <c r="R5" s="3">
        <f t="shared" si="7"/>
        <v>0.1905473068</v>
      </c>
    </row>
    <row r="6">
      <c r="A6" s="1">
        <v>25.0</v>
      </c>
      <c r="B6" s="1">
        <v>283.8</v>
      </c>
      <c r="C6" s="1">
        <v>20.0</v>
      </c>
      <c r="D6" s="1">
        <v>0.0231</v>
      </c>
      <c r="E6" s="7">
        <f t="shared" si="1"/>
        <v>0.9945834968</v>
      </c>
      <c r="F6" s="1">
        <f>'H2 overview'!E$7</f>
        <v>0.075</v>
      </c>
      <c r="G6" s="1">
        <f>'H2 overview'!F$7</f>
        <v>2.3</v>
      </c>
      <c r="H6" s="1">
        <f>'H2 overview'!G$7</f>
        <v>1</v>
      </c>
      <c r="I6" s="3">
        <f t="shared" si="2"/>
        <v>0.05615979118</v>
      </c>
      <c r="J6" s="1">
        <v>0.0294</v>
      </c>
      <c r="K6" s="1">
        <v>0.02913</v>
      </c>
      <c r="L6" s="1">
        <v>0.07488</v>
      </c>
      <c r="M6" s="3">
        <v>40.2</v>
      </c>
      <c r="N6" s="3">
        <f t="shared" si="3"/>
        <v>-0.011025</v>
      </c>
      <c r="O6" s="3">
        <f t="shared" si="4"/>
        <v>-0.334995</v>
      </c>
      <c r="P6" s="3">
        <f t="shared" si="5"/>
        <v>-0.3744</v>
      </c>
      <c r="Q6" s="3">
        <f t="shared" si="6"/>
        <v>2.257623605</v>
      </c>
      <c r="R6" s="3">
        <f t="shared" si="7"/>
        <v>1.537203605</v>
      </c>
    </row>
    <row r="7">
      <c r="A7" s="1">
        <v>25.0</v>
      </c>
      <c r="B7" s="1">
        <v>283.8</v>
      </c>
      <c r="C7" s="1">
        <v>25.0</v>
      </c>
      <c r="D7" s="1">
        <v>0.0313</v>
      </c>
      <c r="E7" s="7">
        <f t="shared" si="1"/>
        <v>0.9891299307</v>
      </c>
      <c r="F7" s="1">
        <f>'H2 overview'!E$7</f>
        <v>0.075</v>
      </c>
      <c r="G7" s="1">
        <f>'H2 overview'!F$7</f>
        <v>2.3</v>
      </c>
      <c r="H7" s="1">
        <f>'H2 overview'!G$7</f>
        <v>1</v>
      </c>
      <c r="I7" s="3">
        <f t="shared" si="2"/>
        <v>0.07673944462</v>
      </c>
      <c r="J7" s="1">
        <v>0.0294</v>
      </c>
      <c r="K7" s="1">
        <v>0.02913</v>
      </c>
      <c r="L7" s="1">
        <v>0.07488</v>
      </c>
      <c r="M7" s="3">
        <v>40.2</v>
      </c>
      <c r="N7" s="3">
        <f t="shared" si="3"/>
        <v>0</v>
      </c>
      <c r="O7" s="3">
        <f t="shared" si="4"/>
        <v>0</v>
      </c>
      <c r="P7" s="3">
        <f t="shared" si="5"/>
        <v>0</v>
      </c>
      <c r="Q7" s="3">
        <f t="shared" si="6"/>
        <v>3.084925674</v>
      </c>
      <c r="R7" s="3">
        <f t="shared" si="7"/>
        <v>3.084925674</v>
      </c>
    </row>
    <row r="8">
      <c r="A8" s="1">
        <v>25.0</v>
      </c>
      <c r="B8" s="1">
        <v>283.8</v>
      </c>
      <c r="C8" s="1">
        <v>30.0</v>
      </c>
      <c r="D8" s="1">
        <v>0.0419</v>
      </c>
      <c r="E8" s="7">
        <f t="shared" si="1"/>
        <v>0.982749226</v>
      </c>
      <c r="F8" s="1">
        <f>'H2 overview'!E$7</f>
        <v>0.075</v>
      </c>
      <c r="G8" s="1">
        <f>'H2 overview'!F$7</f>
        <v>2.3</v>
      </c>
      <c r="H8" s="1">
        <f>'H2 overview'!G$7</f>
        <v>1</v>
      </c>
      <c r="I8" s="3">
        <f t="shared" si="2"/>
        <v>0.1038644192</v>
      </c>
      <c r="J8" s="1">
        <v>0.0294</v>
      </c>
      <c r="K8" s="1">
        <v>0.02913</v>
      </c>
      <c r="L8" s="1">
        <v>0.07488</v>
      </c>
      <c r="M8" s="3">
        <v>40.2</v>
      </c>
      <c r="N8" s="3">
        <f t="shared" si="3"/>
        <v>0.011025</v>
      </c>
      <c r="O8" s="3">
        <f t="shared" si="4"/>
        <v>0.334995</v>
      </c>
      <c r="P8" s="3">
        <f t="shared" si="5"/>
        <v>0.3744</v>
      </c>
      <c r="Q8" s="3">
        <f t="shared" si="6"/>
        <v>4.17534965</v>
      </c>
      <c r="R8" s="3">
        <f t="shared" si="7"/>
        <v>4.89576965</v>
      </c>
    </row>
    <row r="9">
      <c r="A9" s="1">
        <v>25.0</v>
      </c>
      <c r="B9" s="1">
        <v>283.8</v>
      </c>
      <c r="C9" s="1">
        <v>35.0</v>
      </c>
      <c r="D9" s="1">
        <v>0.0555</v>
      </c>
      <c r="E9" s="7">
        <f t="shared" si="1"/>
        <v>0.9751547911</v>
      </c>
      <c r="F9" s="1">
        <f>'H2 overview'!E$7</f>
        <v>0.075</v>
      </c>
      <c r="G9" s="1">
        <f>'H2 overview'!F$7</f>
        <v>2.3</v>
      </c>
      <c r="H9" s="1">
        <f>'H2 overview'!G$7</f>
        <v>1</v>
      </c>
      <c r="I9" s="3">
        <f t="shared" si="2"/>
        <v>0.1395579672</v>
      </c>
      <c r="J9" s="1">
        <v>0.0294</v>
      </c>
      <c r="K9" s="1">
        <v>0.02913</v>
      </c>
      <c r="L9" s="1">
        <v>0.07488</v>
      </c>
      <c r="M9" s="3">
        <v>40.2</v>
      </c>
      <c r="N9" s="3">
        <f t="shared" si="3"/>
        <v>0.02205</v>
      </c>
      <c r="O9" s="3">
        <f t="shared" si="4"/>
        <v>0.66999</v>
      </c>
      <c r="P9" s="3">
        <f t="shared" si="5"/>
        <v>0.7488</v>
      </c>
      <c r="Q9" s="3">
        <f t="shared" si="6"/>
        <v>5.610230281</v>
      </c>
      <c r="R9" s="3">
        <f t="shared" si="7"/>
        <v>7.051070281</v>
      </c>
    </row>
    <row r="10">
      <c r="A10" s="1">
        <v>25.0</v>
      </c>
      <c r="B10" s="1">
        <v>283.8</v>
      </c>
      <c r="C10" s="1">
        <v>40.0</v>
      </c>
      <c r="D10" s="1">
        <v>0.0728</v>
      </c>
      <c r="E10" s="7">
        <f t="shared" si="1"/>
        <v>0.9659705022</v>
      </c>
      <c r="F10" s="1">
        <f>'H2 overview'!E$7</f>
        <v>0.075</v>
      </c>
      <c r="G10" s="1">
        <f>'H2 overview'!F$7</f>
        <v>2.3</v>
      </c>
      <c r="H10" s="1">
        <f>'H2 overview'!G$7</f>
        <v>1</v>
      </c>
      <c r="I10" s="3">
        <f t="shared" si="2"/>
        <v>0.1864754098</v>
      </c>
      <c r="J10" s="1">
        <v>0.0294</v>
      </c>
      <c r="K10" s="1">
        <v>0.02913</v>
      </c>
      <c r="L10" s="1">
        <v>0.07488</v>
      </c>
      <c r="M10" s="3">
        <v>40.2</v>
      </c>
      <c r="N10" s="3">
        <f t="shared" si="3"/>
        <v>0.033075</v>
      </c>
      <c r="O10" s="3">
        <f t="shared" si="4"/>
        <v>1.004985</v>
      </c>
      <c r="P10" s="3">
        <f t="shared" si="5"/>
        <v>1.1232</v>
      </c>
      <c r="Q10" s="3">
        <f t="shared" si="6"/>
        <v>7.496311475</v>
      </c>
      <c r="R10" s="3">
        <f t="shared" si="7"/>
        <v>9.657571475</v>
      </c>
    </row>
    <row r="11">
      <c r="A11" s="1">
        <v>25.0</v>
      </c>
      <c r="B11" s="1">
        <v>283.8</v>
      </c>
      <c r="C11" s="1">
        <v>45.0</v>
      </c>
      <c r="D11" s="1">
        <v>0.0946</v>
      </c>
      <c r="E11" s="7">
        <f t="shared" si="1"/>
        <v>0.9546958789</v>
      </c>
      <c r="F11" s="1">
        <f>'H2 overview'!E$7</f>
        <v>0.075</v>
      </c>
      <c r="G11" s="1">
        <f>'H2 overview'!F$7</f>
        <v>2.3</v>
      </c>
      <c r="H11" s="1">
        <f>'H2 overview'!G$7</f>
        <v>1</v>
      </c>
      <c r="I11" s="3">
        <f t="shared" si="2"/>
        <v>0.248149989</v>
      </c>
      <c r="J11" s="1">
        <v>0.0294</v>
      </c>
      <c r="K11" s="1">
        <v>0.02913</v>
      </c>
      <c r="L11" s="1">
        <v>0.07488</v>
      </c>
      <c r="M11" s="3">
        <v>40.2</v>
      </c>
      <c r="N11" s="3">
        <f t="shared" si="3"/>
        <v>0.0441</v>
      </c>
      <c r="O11" s="3">
        <f t="shared" si="4"/>
        <v>1.33998</v>
      </c>
      <c r="P11" s="3">
        <f t="shared" si="5"/>
        <v>1.4976</v>
      </c>
      <c r="Q11" s="3">
        <f t="shared" si="6"/>
        <v>9.975629556</v>
      </c>
      <c r="R11" s="3">
        <f t="shared" si="7"/>
        <v>12.85730956</v>
      </c>
    </row>
    <row r="12">
      <c r="A12" s="1">
        <v>25.0</v>
      </c>
      <c r="B12" s="1">
        <v>283.8</v>
      </c>
      <c r="C12" s="1">
        <v>50.0</v>
      </c>
      <c r="D12" s="1">
        <v>0.1218</v>
      </c>
      <c r="E12" s="7">
        <f t="shared" si="1"/>
        <v>0.9406490725</v>
      </c>
      <c r="F12" s="1">
        <f>'H2 overview'!E$7</f>
        <v>0.075</v>
      </c>
      <c r="G12" s="1">
        <f>'H2 overview'!F$7</f>
        <v>2.3</v>
      </c>
      <c r="H12" s="1">
        <f>'H2 overview'!G$7</f>
        <v>1</v>
      </c>
      <c r="I12" s="3">
        <f t="shared" si="2"/>
        <v>0.3293953541</v>
      </c>
      <c r="J12" s="1">
        <v>0.0294</v>
      </c>
      <c r="K12" s="1">
        <v>0.02913</v>
      </c>
      <c r="L12" s="1">
        <v>0.07488</v>
      </c>
      <c r="M12" s="3">
        <v>40.2</v>
      </c>
      <c r="N12" s="3">
        <f t="shared" si="3"/>
        <v>0.055125</v>
      </c>
      <c r="O12" s="3">
        <f t="shared" si="4"/>
        <v>1.674975</v>
      </c>
      <c r="P12" s="3">
        <f t="shared" si="5"/>
        <v>1.872</v>
      </c>
      <c r="Q12" s="3">
        <f t="shared" si="6"/>
        <v>13.24169324</v>
      </c>
      <c r="R12" s="3">
        <f t="shared" si="7"/>
        <v>16.84379324</v>
      </c>
    </row>
    <row r="13">
      <c r="A13" s="1">
        <v>25.0</v>
      </c>
      <c r="B13" s="1">
        <v>283.8</v>
      </c>
      <c r="C13" s="1">
        <v>51.0</v>
      </c>
      <c r="D13" s="1">
        <v>0.128084</v>
      </c>
      <c r="E13" s="7">
        <f t="shared" si="1"/>
        <v>0.9373805106</v>
      </c>
      <c r="F13" s="1">
        <f>'H2 overview'!E$7</f>
        <v>0.075</v>
      </c>
      <c r="G13" s="1">
        <f>'H2 overview'!F$7</f>
        <v>2.3</v>
      </c>
      <c r="H13" s="1">
        <f>'H2 overview'!G$7</f>
        <v>1</v>
      </c>
      <c r="I13" s="3">
        <f t="shared" si="2"/>
        <v>0.3488862459</v>
      </c>
      <c r="J13" s="1">
        <v>0.0294</v>
      </c>
      <c r="K13" s="1">
        <v>0.02913</v>
      </c>
      <c r="L13" s="1">
        <v>0.07488</v>
      </c>
      <c r="M13" s="3">
        <v>40.2</v>
      </c>
      <c r="N13" s="3">
        <f t="shared" si="3"/>
        <v>0.05733</v>
      </c>
      <c r="O13" s="3">
        <f t="shared" si="4"/>
        <v>1.741974</v>
      </c>
      <c r="P13" s="3">
        <f t="shared" si="5"/>
        <v>1.94688</v>
      </c>
      <c r="Q13" s="3">
        <f t="shared" si="6"/>
        <v>14.02522709</v>
      </c>
      <c r="R13" s="3">
        <f t="shared" si="7"/>
        <v>17.77141109</v>
      </c>
    </row>
    <row r="14">
      <c r="A14" s="1">
        <v>25.0</v>
      </c>
      <c r="B14" s="1">
        <v>283.8</v>
      </c>
      <c r="C14" s="1">
        <v>52.0</v>
      </c>
      <c r="D14" s="1">
        <v>0.134529</v>
      </c>
      <c r="E14" s="7">
        <f t="shared" si="1"/>
        <v>0.9339995676</v>
      </c>
      <c r="F14" s="1">
        <f>'H2 overview'!E$7</f>
        <v>0.075</v>
      </c>
      <c r="G14" s="1">
        <f>'H2 overview'!F$7</f>
        <v>2.3</v>
      </c>
      <c r="H14" s="1">
        <f>'H2 overview'!G$7</f>
        <v>1</v>
      </c>
      <c r="I14" s="3">
        <f t="shared" si="2"/>
        <v>0.3691705152</v>
      </c>
      <c r="J14" s="1">
        <v>0.0294</v>
      </c>
      <c r="K14" s="1">
        <v>0.02913</v>
      </c>
      <c r="L14" s="1">
        <v>0.07488</v>
      </c>
      <c r="M14" s="3">
        <v>40.2</v>
      </c>
      <c r="N14" s="3">
        <f t="shared" si="3"/>
        <v>0.059535</v>
      </c>
      <c r="O14" s="3">
        <f t="shared" si="4"/>
        <v>1.808973</v>
      </c>
      <c r="P14" s="3">
        <f t="shared" si="5"/>
        <v>2.02176</v>
      </c>
      <c r="Q14" s="3">
        <f t="shared" si="6"/>
        <v>14.84065471</v>
      </c>
      <c r="R14" s="3">
        <f t="shared" si="7"/>
        <v>18.73092271</v>
      </c>
    </row>
    <row r="15">
      <c r="A15" s="1">
        <v>25.0</v>
      </c>
      <c r="B15" s="1">
        <v>283.8</v>
      </c>
      <c r="C15" s="1">
        <v>53.0</v>
      </c>
      <c r="D15" s="1">
        <v>0.141251</v>
      </c>
      <c r="E15" s="7">
        <f t="shared" si="1"/>
        <v>0.9304491869</v>
      </c>
      <c r="F15" s="1">
        <f>'H2 overview'!E$7</f>
        <v>0.075</v>
      </c>
      <c r="G15" s="1">
        <f>'H2 overview'!F$7</f>
        <v>2.3</v>
      </c>
      <c r="H15" s="1">
        <f>'H2 overview'!G$7</f>
        <v>1</v>
      </c>
      <c r="I15" s="3">
        <f t="shared" si="2"/>
        <v>0.3906509644</v>
      </c>
      <c r="J15" s="1">
        <v>0.0294</v>
      </c>
      <c r="K15" s="1">
        <v>0.02913</v>
      </c>
      <c r="L15" s="1">
        <v>0.07488</v>
      </c>
      <c r="M15" s="3">
        <v>40.2</v>
      </c>
      <c r="N15" s="3">
        <f t="shared" si="3"/>
        <v>0.06174</v>
      </c>
      <c r="O15" s="3">
        <f t="shared" si="4"/>
        <v>1.875972</v>
      </c>
      <c r="P15" s="3">
        <f t="shared" si="5"/>
        <v>2.09664</v>
      </c>
      <c r="Q15" s="3">
        <f t="shared" si="6"/>
        <v>15.70416877</v>
      </c>
      <c r="R15" s="3">
        <f t="shared" si="7"/>
        <v>19.73852077</v>
      </c>
    </row>
    <row r="16">
      <c r="A16" s="1">
        <v>25.0</v>
      </c>
      <c r="B16" s="1">
        <v>283.8</v>
      </c>
      <c r="C16" s="1">
        <v>54.0</v>
      </c>
      <c r="D16" s="1">
        <v>0.148258</v>
      </c>
      <c r="E16" s="7">
        <f t="shared" si="1"/>
        <v>0.9267186785</v>
      </c>
      <c r="F16" s="1">
        <f>'H2 overview'!E$7</f>
        <v>0.075</v>
      </c>
      <c r="G16" s="1">
        <f>'H2 overview'!F$7</f>
        <v>2.3</v>
      </c>
      <c r="H16" s="1">
        <f>'H2 overview'!G$7</f>
        <v>1</v>
      </c>
      <c r="I16" s="3">
        <f t="shared" si="2"/>
        <v>0.413403061</v>
      </c>
      <c r="J16" s="1">
        <v>0.0294</v>
      </c>
      <c r="K16" s="1">
        <v>0.02913</v>
      </c>
      <c r="L16" s="1">
        <v>0.07488</v>
      </c>
      <c r="M16" s="3">
        <v>40.2</v>
      </c>
      <c r="N16" s="3">
        <f t="shared" si="3"/>
        <v>0.063945</v>
      </c>
      <c r="O16" s="3">
        <f t="shared" si="4"/>
        <v>1.942971</v>
      </c>
      <c r="P16" s="3">
        <f t="shared" si="5"/>
        <v>2.17152</v>
      </c>
      <c r="Q16" s="3">
        <f t="shared" si="6"/>
        <v>16.61880305</v>
      </c>
      <c r="R16" s="3">
        <f t="shared" si="7"/>
        <v>20.79723905</v>
      </c>
    </row>
    <row r="17">
      <c r="A17" s="1">
        <v>25.0</v>
      </c>
      <c r="B17" s="1">
        <v>283.8</v>
      </c>
      <c r="C17" s="1">
        <v>55.0</v>
      </c>
      <c r="D17" s="1">
        <v>0.15556</v>
      </c>
      <c r="E17" s="7">
        <f t="shared" si="1"/>
        <v>0.9227955776</v>
      </c>
      <c r="F17" s="1">
        <f>'H2 overview'!E$7</f>
        <v>0.075</v>
      </c>
      <c r="G17" s="1">
        <f>'H2 overview'!F$7</f>
        <v>2.3</v>
      </c>
      <c r="H17" s="1">
        <f>'H2 overview'!G$7</f>
        <v>1</v>
      </c>
      <c r="I17" s="3">
        <f t="shared" si="2"/>
        <v>0.4375148027</v>
      </c>
      <c r="J17" s="1">
        <v>0.0294</v>
      </c>
      <c r="K17" s="1">
        <v>0.02913</v>
      </c>
      <c r="L17" s="1">
        <v>0.07488</v>
      </c>
      <c r="M17" s="3">
        <v>40.2</v>
      </c>
      <c r="N17" s="3">
        <f t="shared" si="3"/>
        <v>0.06615</v>
      </c>
      <c r="O17" s="3">
        <f t="shared" si="4"/>
        <v>2.00997</v>
      </c>
      <c r="P17" s="3">
        <f t="shared" si="5"/>
        <v>2.2464</v>
      </c>
      <c r="Q17" s="3">
        <f t="shared" si="6"/>
        <v>17.58809507</v>
      </c>
      <c r="R17" s="3">
        <f t="shared" si="7"/>
        <v>21.91061507</v>
      </c>
    </row>
    <row r="18">
      <c r="A18" s="1">
        <v>25.0</v>
      </c>
      <c r="B18" s="1">
        <v>283.8</v>
      </c>
      <c r="C18" s="1">
        <v>55.58367293282503</v>
      </c>
      <c r="D18" s="1">
        <v>0.16</v>
      </c>
      <c r="E18" s="7">
        <f t="shared" si="1"/>
        <v>0.9203934735</v>
      </c>
      <c r="F18" s="1">
        <f>'H2 overview'!E$7</f>
        <v>0.075</v>
      </c>
      <c r="G18" s="1">
        <f>'H2 overview'!F$7</f>
        <v>2.3</v>
      </c>
      <c r="H18" s="1">
        <f>'H2 overview'!G$7</f>
        <v>1</v>
      </c>
      <c r="I18" s="3">
        <f t="shared" si="2"/>
        <v>0.4523809524</v>
      </c>
      <c r="J18" s="1">
        <v>0.0294</v>
      </c>
      <c r="K18" s="1">
        <v>0.02913</v>
      </c>
      <c r="L18" s="1">
        <v>0.07488</v>
      </c>
      <c r="M18" s="3">
        <v>40.2</v>
      </c>
      <c r="N18" s="3">
        <f t="shared" si="3"/>
        <v>0.06743699882</v>
      </c>
      <c r="O18" s="3">
        <f t="shared" si="4"/>
        <v>2.049075503</v>
      </c>
      <c r="P18" s="3">
        <f t="shared" si="5"/>
        <v>2.290105429</v>
      </c>
      <c r="Q18" s="3">
        <f t="shared" si="6"/>
        <v>18.18571429</v>
      </c>
      <c r="R18" s="3">
        <f t="shared" si="7"/>
        <v>22.59233222</v>
      </c>
    </row>
    <row r="19">
      <c r="A19" s="1">
        <v>25.0</v>
      </c>
      <c r="B19" s="1">
        <v>283.8</v>
      </c>
      <c r="C19" s="1">
        <v>56.0</v>
      </c>
      <c r="D19" s="1">
        <v>0.163167</v>
      </c>
      <c r="E19" s="7">
        <f t="shared" si="1"/>
        <v>0.918666427</v>
      </c>
      <c r="F19" s="1">
        <f>'H2 overview'!E$7</f>
        <v>0.075</v>
      </c>
      <c r="G19" s="1">
        <f>'H2 overview'!F$7</f>
        <v>2.3</v>
      </c>
      <c r="H19" s="1">
        <f>'H2 overview'!G$7</f>
        <v>1</v>
      </c>
      <c r="I19" s="3">
        <f t="shared" si="2"/>
        <v>0.4630811942</v>
      </c>
      <c r="J19" s="1">
        <v>0.0294</v>
      </c>
      <c r="K19" s="1">
        <v>0.02913</v>
      </c>
      <c r="L19" s="1">
        <v>0.07488</v>
      </c>
      <c r="M19" s="3">
        <v>40.2</v>
      </c>
      <c r="N19" s="3">
        <f t="shared" si="3"/>
        <v>0.068355</v>
      </c>
      <c r="O19" s="3">
        <f t="shared" si="4"/>
        <v>2.076969</v>
      </c>
      <c r="P19" s="3">
        <f t="shared" si="5"/>
        <v>2.32128</v>
      </c>
      <c r="Q19" s="3">
        <f t="shared" si="6"/>
        <v>18.61586401</v>
      </c>
      <c r="R19" s="3">
        <f t="shared" si="7"/>
        <v>23.08246801</v>
      </c>
    </row>
    <row r="20">
      <c r="A20" s="1">
        <v>25.0</v>
      </c>
      <c r="B20" s="1">
        <v>283.8</v>
      </c>
      <c r="C20" s="1">
        <v>57.0</v>
      </c>
      <c r="D20" s="1">
        <v>0.171089</v>
      </c>
      <c r="E20" s="7">
        <f t="shared" si="1"/>
        <v>0.9143166602</v>
      </c>
      <c r="F20" s="1">
        <f>'H2 overview'!E$7</f>
        <v>0.075</v>
      </c>
      <c r="G20" s="1">
        <f>'H2 overview'!F$7</f>
        <v>2.3</v>
      </c>
      <c r="H20" s="1">
        <f>'H2 overview'!G$7</f>
        <v>1</v>
      </c>
      <c r="I20" s="3">
        <f t="shared" si="2"/>
        <v>0.4902050703</v>
      </c>
      <c r="J20" s="1">
        <v>0.0294</v>
      </c>
      <c r="K20" s="1">
        <v>0.02913</v>
      </c>
      <c r="L20" s="1">
        <v>0.07488</v>
      </c>
      <c r="M20" s="3">
        <v>40.2</v>
      </c>
      <c r="N20" s="3">
        <f t="shared" si="3"/>
        <v>0.07056</v>
      </c>
      <c r="O20" s="3">
        <f t="shared" si="4"/>
        <v>2.143968</v>
      </c>
      <c r="P20" s="3">
        <f t="shared" si="5"/>
        <v>2.39616</v>
      </c>
      <c r="Q20" s="3">
        <f t="shared" si="6"/>
        <v>19.70624382</v>
      </c>
      <c r="R20" s="3">
        <f t="shared" si="7"/>
        <v>24.31693182</v>
      </c>
    </row>
    <row r="21">
      <c r="A21" s="1">
        <v>25.0</v>
      </c>
      <c r="B21" s="1">
        <v>283.8</v>
      </c>
      <c r="C21" s="1">
        <v>58.0</v>
      </c>
      <c r="D21" s="1">
        <v>0.179338</v>
      </c>
      <c r="E21" s="7">
        <f t="shared" si="1"/>
        <v>0.9097294702</v>
      </c>
      <c r="F21" s="1">
        <f>'H2 overview'!E$7</f>
        <v>0.075</v>
      </c>
      <c r="G21" s="1">
        <f>'H2 overview'!F$7</f>
        <v>2.3</v>
      </c>
      <c r="H21" s="1">
        <f>'H2 overview'!G$7</f>
        <v>1</v>
      </c>
      <c r="I21" s="3">
        <f t="shared" si="2"/>
        <v>0.5190050837</v>
      </c>
      <c r="J21" s="1">
        <v>0.0294</v>
      </c>
      <c r="K21" s="1">
        <v>0.02913</v>
      </c>
      <c r="L21" s="1">
        <v>0.07488</v>
      </c>
      <c r="M21" s="3">
        <v>40.2</v>
      </c>
      <c r="N21" s="3">
        <f t="shared" si="3"/>
        <v>0.072765</v>
      </c>
      <c r="O21" s="3">
        <f t="shared" si="4"/>
        <v>2.210967</v>
      </c>
      <c r="P21" s="3">
        <f t="shared" si="5"/>
        <v>2.47104</v>
      </c>
      <c r="Q21" s="3">
        <f t="shared" si="6"/>
        <v>20.86400436</v>
      </c>
      <c r="R21" s="3">
        <f t="shared" si="7"/>
        <v>25.61877636</v>
      </c>
    </row>
    <row r="22">
      <c r="A22" s="1">
        <v>25.0</v>
      </c>
      <c r="B22" s="1">
        <v>283.8</v>
      </c>
      <c r="C22" s="1">
        <v>59.0</v>
      </c>
      <c r="D22" s="1">
        <v>0.187923</v>
      </c>
      <c r="E22" s="7">
        <f t="shared" si="1"/>
        <v>0.9048881026</v>
      </c>
      <c r="F22" s="1">
        <f>'H2 overview'!E$7</f>
        <v>0.075</v>
      </c>
      <c r="G22" s="1">
        <f>'H2 overview'!F$7</f>
        <v>2.3</v>
      </c>
      <c r="H22" s="1">
        <f>'H2 overview'!G$7</f>
        <v>1</v>
      </c>
      <c r="I22" s="3">
        <f t="shared" si="2"/>
        <v>0.5495995146</v>
      </c>
      <c r="J22" s="1">
        <v>0.0294</v>
      </c>
      <c r="K22" s="1">
        <v>0.02913</v>
      </c>
      <c r="L22" s="1">
        <v>0.07488</v>
      </c>
      <c r="M22" s="3">
        <v>40.2</v>
      </c>
      <c r="N22" s="3">
        <f t="shared" si="3"/>
        <v>0.07497</v>
      </c>
      <c r="O22" s="3">
        <f t="shared" si="4"/>
        <v>2.277966</v>
      </c>
      <c r="P22" s="3">
        <f t="shared" si="5"/>
        <v>2.54592</v>
      </c>
      <c r="Q22" s="3">
        <f t="shared" si="6"/>
        <v>22.09390049</v>
      </c>
      <c r="R22" s="3">
        <f t="shared" si="7"/>
        <v>26.99275649</v>
      </c>
    </row>
    <row r="23">
      <c r="A23" s="1">
        <v>25.0</v>
      </c>
      <c r="B23" s="1">
        <v>283.8</v>
      </c>
      <c r="C23" s="1">
        <v>60.0</v>
      </c>
      <c r="D23" s="1">
        <v>0.196856</v>
      </c>
      <c r="E23" s="7">
        <f t="shared" si="1"/>
        <v>0.8997727093</v>
      </c>
      <c r="F23" s="1">
        <f>'H2 overview'!E$7</f>
        <v>0.075</v>
      </c>
      <c r="G23" s="1">
        <f>'H2 overview'!F$7</f>
        <v>2.3</v>
      </c>
      <c r="H23" s="1">
        <f>'H2 overview'!G$7</f>
        <v>1</v>
      </c>
      <c r="I23" s="3">
        <f t="shared" si="2"/>
        <v>0.5821284851</v>
      </c>
      <c r="J23" s="1">
        <v>0.0294</v>
      </c>
      <c r="K23" s="1">
        <v>0.02913</v>
      </c>
      <c r="L23" s="1">
        <v>0.07488</v>
      </c>
      <c r="M23" s="3">
        <v>40.2</v>
      </c>
      <c r="N23" s="3">
        <f t="shared" si="3"/>
        <v>0.077175</v>
      </c>
      <c r="O23" s="3">
        <f t="shared" si="4"/>
        <v>2.344965</v>
      </c>
      <c r="P23" s="3">
        <f t="shared" si="5"/>
        <v>2.6208</v>
      </c>
      <c r="Q23" s="3">
        <f t="shared" si="6"/>
        <v>23.4015651</v>
      </c>
      <c r="R23" s="3">
        <f t="shared" si="7"/>
        <v>28.4445051</v>
      </c>
    </row>
    <row r="24">
      <c r="A24" s="1">
        <v>25.0</v>
      </c>
      <c r="B24" s="1">
        <v>283.8</v>
      </c>
      <c r="C24" s="1">
        <v>61.0</v>
      </c>
      <c r="D24" s="1">
        <v>0.206148</v>
      </c>
      <c r="E24" s="7">
        <f t="shared" si="1"/>
        <v>0.8943621083</v>
      </c>
      <c r="F24" s="1">
        <f>'H2 overview'!E$7</f>
        <v>0.075</v>
      </c>
      <c r="G24" s="1">
        <f>'H2 overview'!F$7</f>
        <v>2.3</v>
      </c>
      <c r="H24" s="1">
        <f>'H2 overview'!G$7</f>
        <v>1</v>
      </c>
      <c r="I24" s="3">
        <f t="shared" si="2"/>
        <v>0.6167415337</v>
      </c>
      <c r="J24" s="1">
        <v>0.0294</v>
      </c>
      <c r="K24" s="1">
        <v>0.02913</v>
      </c>
      <c r="L24" s="1">
        <v>0.07488</v>
      </c>
      <c r="M24" s="3">
        <v>40.2</v>
      </c>
      <c r="N24" s="3">
        <f t="shared" si="3"/>
        <v>0.07938</v>
      </c>
      <c r="O24" s="3">
        <f t="shared" si="4"/>
        <v>2.411964</v>
      </c>
      <c r="P24" s="3">
        <f t="shared" si="5"/>
        <v>2.69568</v>
      </c>
      <c r="Q24" s="3">
        <f t="shared" si="6"/>
        <v>24.79300965</v>
      </c>
      <c r="R24" s="3">
        <f t="shared" si="7"/>
        <v>29.98003365</v>
      </c>
    </row>
    <row r="25">
      <c r="A25" s="1">
        <v>25.0</v>
      </c>
      <c r="B25" s="1">
        <v>283.8</v>
      </c>
      <c r="C25" s="1">
        <v>62.0</v>
      </c>
      <c r="D25" s="1">
        <v>0.21581</v>
      </c>
      <c r="E25" s="7">
        <f t="shared" si="1"/>
        <v>0.8886330548</v>
      </c>
      <c r="F25" s="1">
        <f>'H2 overview'!E$7</f>
        <v>0.075</v>
      </c>
      <c r="G25" s="1">
        <f>'H2 overview'!F$7</f>
        <v>2.3</v>
      </c>
      <c r="H25" s="1">
        <f>'H2 overview'!G$7</f>
        <v>1</v>
      </c>
      <c r="I25" s="3">
        <f t="shared" si="2"/>
        <v>0.6536027621</v>
      </c>
      <c r="J25" s="1">
        <v>0.0294</v>
      </c>
      <c r="K25" s="1">
        <v>0.02913</v>
      </c>
      <c r="L25" s="1">
        <v>0.07488</v>
      </c>
      <c r="M25" s="3">
        <v>40.2</v>
      </c>
      <c r="N25" s="3">
        <f t="shared" si="3"/>
        <v>0.081585</v>
      </c>
      <c r="O25" s="3">
        <f t="shared" si="4"/>
        <v>2.478963</v>
      </c>
      <c r="P25" s="3">
        <f t="shared" si="5"/>
        <v>2.77056</v>
      </c>
      <c r="Q25" s="3">
        <f t="shared" si="6"/>
        <v>26.27483104</v>
      </c>
      <c r="R25" s="3">
        <f t="shared" si="7"/>
        <v>31.60593904</v>
      </c>
    </row>
    <row r="26">
      <c r="A26" s="1">
        <v>25.0</v>
      </c>
      <c r="B26" s="1">
        <v>283.8</v>
      </c>
      <c r="C26" s="1">
        <v>63.0</v>
      </c>
      <c r="D26" s="1">
        <v>0.225855</v>
      </c>
      <c r="E26" s="7">
        <f t="shared" si="1"/>
        <v>0.8825588415</v>
      </c>
      <c r="F26" s="1">
        <f>'H2 overview'!E$7</f>
        <v>0.075</v>
      </c>
      <c r="G26" s="1">
        <f>'H2 overview'!F$7</f>
        <v>2.3</v>
      </c>
      <c r="H26" s="1">
        <f>'H2 overview'!G$7</f>
        <v>1</v>
      </c>
      <c r="I26" s="3">
        <f t="shared" si="2"/>
        <v>0.6929007163</v>
      </c>
      <c r="J26" s="1">
        <v>0.0294</v>
      </c>
      <c r="K26" s="1">
        <v>0.02913</v>
      </c>
      <c r="L26" s="1">
        <v>0.07488</v>
      </c>
      <c r="M26" s="3">
        <v>40.2</v>
      </c>
      <c r="N26" s="3">
        <f t="shared" si="3"/>
        <v>0.08379</v>
      </c>
      <c r="O26" s="3">
        <f t="shared" si="4"/>
        <v>2.545962</v>
      </c>
      <c r="P26" s="3">
        <f t="shared" si="5"/>
        <v>2.84544</v>
      </c>
      <c r="Q26" s="3">
        <f t="shared" si="6"/>
        <v>27.85460879</v>
      </c>
      <c r="R26" s="3">
        <f t="shared" si="7"/>
        <v>33.32980079</v>
      </c>
    </row>
    <row r="27">
      <c r="A27" s="1">
        <v>25.0</v>
      </c>
      <c r="B27" s="1">
        <v>283.8</v>
      </c>
      <c r="C27" s="1">
        <v>64.0</v>
      </c>
      <c r="D27" s="1">
        <v>0.236295</v>
      </c>
      <c r="E27" s="7">
        <f t="shared" si="1"/>
        <v>0.8761105525</v>
      </c>
      <c r="F27" s="1">
        <f>'H2 overview'!E$7</f>
        <v>0.075</v>
      </c>
      <c r="G27" s="1">
        <f>'H2 overview'!F$7</f>
        <v>2.3</v>
      </c>
      <c r="H27" s="1">
        <f>'H2 overview'!G$7</f>
        <v>1</v>
      </c>
      <c r="I27" s="3">
        <f t="shared" si="2"/>
        <v>0.7348395323</v>
      </c>
      <c r="J27" s="1">
        <v>0.0294</v>
      </c>
      <c r="K27" s="1">
        <v>0.02913</v>
      </c>
      <c r="L27" s="1">
        <v>0.07488</v>
      </c>
      <c r="M27" s="3">
        <v>40.2</v>
      </c>
      <c r="N27" s="3">
        <f t="shared" si="3"/>
        <v>0.085995</v>
      </c>
      <c r="O27" s="3">
        <f t="shared" si="4"/>
        <v>2.612961</v>
      </c>
      <c r="P27" s="3">
        <f t="shared" si="5"/>
        <v>2.92032</v>
      </c>
      <c r="Q27" s="3">
        <f t="shared" si="6"/>
        <v>29.5405492</v>
      </c>
      <c r="R27" s="3">
        <f t="shared" si="7"/>
        <v>35.1598252</v>
      </c>
    </row>
    <row r="28">
      <c r="A28" s="1">
        <v>25.0</v>
      </c>
      <c r="B28" s="1">
        <v>283.8</v>
      </c>
      <c r="C28" s="1">
        <v>65.0</v>
      </c>
      <c r="D28" s="1">
        <v>0.247141</v>
      </c>
      <c r="E28" s="7">
        <f t="shared" si="1"/>
        <v>0.869256747</v>
      </c>
      <c r="F28" s="1">
        <f>'H2 overview'!E$7</f>
        <v>0.075</v>
      </c>
      <c r="G28" s="1">
        <f>'H2 overview'!F$7</f>
        <v>2.3</v>
      </c>
      <c r="H28" s="1">
        <f>'H2 overview'!G$7</f>
        <v>1</v>
      </c>
      <c r="I28" s="3">
        <f t="shared" si="2"/>
        <v>0.7796411745</v>
      </c>
      <c r="J28" s="1">
        <v>0.0294</v>
      </c>
      <c r="K28" s="1">
        <v>0.02913</v>
      </c>
      <c r="L28" s="1">
        <v>0.07488</v>
      </c>
      <c r="M28" s="3">
        <v>40.2</v>
      </c>
      <c r="N28" s="3">
        <f t="shared" si="3"/>
        <v>0.0882</v>
      </c>
      <c r="O28" s="3">
        <f t="shared" si="4"/>
        <v>2.67996</v>
      </c>
      <c r="P28" s="3">
        <f t="shared" si="5"/>
        <v>2.9952</v>
      </c>
      <c r="Q28" s="3">
        <f t="shared" si="6"/>
        <v>31.34157522</v>
      </c>
      <c r="R28" s="3">
        <f t="shared" si="7"/>
        <v>37.10493522</v>
      </c>
    </row>
    <row r="29">
      <c r="A29" s="1">
        <v>25.0</v>
      </c>
      <c r="B29" s="1">
        <v>283.8</v>
      </c>
      <c r="C29" s="1">
        <v>66.0</v>
      </c>
      <c r="D29" s="1">
        <v>0.258407</v>
      </c>
      <c r="E29" s="7">
        <f t="shared" si="1"/>
        <v>0.8619606462</v>
      </c>
      <c r="F29" s="1">
        <f>'H2 overview'!E$7</f>
        <v>0.075</v>
      </c>
      <c r="G29" s="1">
        <f>'H2 overview'!F$7</f>
        <v>2.3</v>
      </c>
      <c r="H29" s="1">
        <f>'H2 overview'!G$7</f>
        <v>1</v>
      </c>
      <c r="I29" s="3">
        <f t="shared" si="2"/>
        <v>0.8275652885</v>
      </c>
      <c r="J29" s="1">
        <v>0.0294</v>
      </c>
      <c r="K29" s="1">
        <v>0.02913</v>
      </c>
      <c r="L29" s="1">
        <v>0.07488</v>
      </c>
      <c r="M29" s="3">
        <v>40.2</v>
      </c>
      <c r="N29" s="3">
        <f t="shared" si="3"/>
        <v>0.090405</v>
      </c>
      <c r="O29" s="3">
        <f t="shared" si="4"/>
        <v>2.746959</v>
      </c>
      <c r="P29" s="3">
        <f t="shared" si="5"/>
        <v>3.07008</v>
      </c>
      <c r="Q29" s="3">
        <f t="shared" si="6"/>
        <v>33.2681246</v>
      </c>
      <c r="R29" s="3">
        <f t="shared" si="7"/>
        <v>39.1755686</v>
      </c>
    </row>
    <row r="30">
      <c r="A30" s="1">
        <v>25.0</v>
      </c>
      <c r="B30" s="1">
        <v>283.8</v>
      </c>
      <c r="C30" s="1">
        <v>67.0</v>
      </c>
      <c r="D30" s="1">
        <v>0.270106</v>
      </c>
      <c r="E30" s="7">
        <f t="shared" si="1"/>
        <v>0.8541818426</v>
      </c>
      <c r="F30" s="1">
        <f>'H2 overview'!E$7</f>
        <v>0.075</v>
      </c>
      <c r="G30" s="1">
        <f>'H2 overview'!F$7</f>
        <v>2.3</v>
      </c>
      <c r="H30" s="1">
        <f>'H2 overview'!G$7</f>
        <v>1</v>
      </c>
      <c r="I30" s="3">
        <f t="shared" si="2"/>
        <v>0.8788971412</v>
      </c>
      <c r="J30" s="1">
        <v>0.0294</v>
      </c>
      <c r="K30" s="1">
        <v>0.02913</v>
      </c>
      <c r="L30" s="1">
        <v>0.07488</v>
      </c>
      <c r="M30" s="3">
        <v>40.2</v>
      </c>
      <c r="N30" s="3">
        <f t="shared" si="3"/>
        <v>0.09261</v>
      </c>
      <c r="O30" s="3">
        <f t="shared" si="4"/>
        <v>2.813958</v>
      </c>
      <c r="P30" s="3">
        <f t="shared" si="5"/>
        <v>3.14496</v>
      </c>
      <c r="Q30" s="3">
        <f t="shared" si="6"/>
        <v>35.33166508</v>
      </c>
      <c r="R30" s="3">
        <f t="shared" si="7"/>
        <v>41.38319308</v>
      </c>
    </row>
    <row r="31">
      <c r="A31" s="1">
        <v>25.0</v>
      </c>
      <c r="B31" s="1">
        <v>283.8</v>
      </c>
      <c r="C31" s="1">
        <v>68.0</v>
      </c>
      <c r="D31" s="1">
        <v>0.28225</v>
      </c>
      <c r="E31" s="7">
        <f t="shared" si="1"/>
        <v>0.8458757375</v>
      </c>
      <c r="F31" s="1">
        <f>'H2 overview'!E$7</f>
        <v>0.075</v>
      </c>
      <c r="G31" s="1">
        <f>'H2 overview'!F$7</f>
        <v>2.3</v>
      </c>
      <c r="H31" s="1">
        <f>'H2 overview'!G$7</f>
        <v>1</v>
      </c>
      <c r="I31" s="3">
        <f t="shared" si="2"/>
        <v>0.9339515848</v>
      </c>
      <c r="J31" s="1">
        <v>0.0294</v>
      </c>
      <c r="K31" s="1">
        <v>0.02913</v>
      </c>
      <c r="L31" s="1">
        <v>0.07488</v>
      </c>
      <c r="M31" s="3">
        <v>40.2</v>
      </c>
      <c r="N31" s="3">
        <f t="shared" si="3"/>
        <v>0.094815</v>
      </c>
      <c r="O31" s="3">
        <f t="shared" si="4"/>
        <v>2.880957</v>
      </c>
      <c r="P31" s="3">
        <f t="shared" si="5"/>
        <v>3.21984</v>
      </c>
      <c r="Q31" s="3">
        <f t="shared" si="6"/>
        <v>37.54485371</v>
      </c>
      <c r="R31" s="3">
        <f t="shared" si="7"/>
        <v>43.74046571</v>
      </c>
    </row>
    <row r="32">
      <c r="A32" s="1">
        <v>25.0</v>
      </c>
      <c r="B32" s="1">
        <v>283.8</v>
      </c>
      <c r="C32" s="1">
        <v>69.0</v>
      </c>
      <c r="D32" s="1">
        <v>0.294853</v>
      </c>
      <c r="E32" s="7">
        <f t="shared" si="1"/>
        <v>0.8369908522</v>
      </c>
      <c r="F32" s="1">
        <f>'H2 overview'!E$7</f>
        <v>0.075</v>
      </c>
      <c r="G32" s="1">
        <f>'H2 overview'!F$7</f>
        <v>2.3</v>
      </c>
      <c r="H32" s="1">
        <f>'H2 overview'!G$7</f>
        <v>1</v>
      </c>
      <c r="I32" s="3">
        <f t="shared" si="2"/>
        <v>0.9930920432</v>
      </c>
      <c r="J32" s="1">
        <v>0.0294</v>
      </c>
      <c r="K32" s="1">
        <v>0.02913</v>
      </c>
      <c r="L32" s="1">
        <v>0.07488</v>
      </c>
      <c r="M32" s="3">
        <v>40.2</v>
      </c>
      <c r="N32" s="3">
        <f t="shared" si="3"/>
        <v>0.09702</v>
      </c>
      <c r="O32" s="3">
        <f t="shared" si="4"/>
        <v>2.947956</v>
      </c>
      <c r="P32" s="3">
        <f t="shared" si="5"/>
        <v>3.29472</v>
      </c>
      <c r="Q32" s="3">
        <f t="shared" si="6"/>
        <v>39.92230014</v>
      </c>
      <c r="R32" s="3">
        <f t="shared" si="7"/>
        <v>46.26199614</v>
      </c>
    </row>
    <row r="33">
      <c r="A33" s="1">
        <v>25.0</v>
      </c>
      <c r="B33" s="1">
        <v>283.8</v>
      </c>
      <c r="C33" s="1">
        <v>69.11066075252371</v>
      </c>
      <c r="D33" s="1">
        <v>0.2963</v>
      </c>
      <c r="E33" s="7">
        <f t="shared" si="1"/>
        <v>0.8359561648</v>
      </c>
      <c r="F33" s="1">
        <f>'H2 overview'!E$7</f>
        <v>0.075</v>
      </c>
      <c r="G33" s="1">
        <f>'H2 overview'!F$7</f>
        <v>2.3</v>
      </c>
      <c r="H33" s="1">
        <f>'H2 overview'!G$7</f>
        <v>1</v>
      </c>
      <c r="I33" s="3">
        <f t="shared" si="2"/>
        <v>1</v>
      </c>
      <c r="J33" s="1">
        <v>0.0294</v>
      </c>
      <c r="K33" s="1">
        <v>0.02913</v>
      </c>
      <c r="L33" s="1">
        <v>0.07488</v>
      </c>
      <c r="M33" s="3">
        <v>40.2</v>
      </c>
      <c r="N33" s="3">
        <f t="shared" si="3"/>
        <v>0.09726400696</v>
      </c>
      <c r="O33" s="3">
        <f t="shared" si="4"/>
        <v>2.95537016</v>
      </c>
      <c r="P33" s="3">
        <f t="shared" si="5"/>
        <v>3.303006277</v>
      </c>
      <c r="Q33" s="3">
        <f t="shared" si="6"/>
        <v>40.2</v>
      </c>
      <c r="R33" s="3">
        <f t="shared" si="7"/>
        <v>46.55564044</v>
      </c>
    </row>
    <row r="34">
      <c r="A34" s="1">
        <v>25.0</v>
      </c>
      <c r="B34" s="1">
        <v>283.8</v>
      </c>
      <c r="C34" s="1">
        <v>70.0</v>
      </c>
      <c r="D34" s="1">
        <v>0.307929</v>
      </c>
      <c r="E34" s="7">
        <f t="shared" si="1"/>
        <v>0.8355046512</v>
      </c>
      <c r="F34" s="1">
        <f>'H2 overview'!E$7</f>
        <v>0.075</v>
      </c>
      <c r="G34" s="1">
        <f>'H2 overview'!F$7</f>
        <v>2.3</v>
      </c>
      <c r="H34" s="1">
        <f>'H2 overview'!G$7</f>
        <v>1</v>
      </c>
      <c r="I34" s="3">
        <f t="shared" si="2"/>
        <v>1</v>
      </c>
      <c r="J34" s="1">
        <v>0.0294</v>
      </c>
      <c r="K34" s="1">
        <v>0.02913</v>
      </c>
      <c r="L34" s="1">
        <v>0.07488</v>
      </c>
      <c r="M34" s="3">
        <v>40.2</v>
      </c>
      <c r="N34" s="3">
        <f t="shared" si="3"/>
        <v>0.099225</v>
      </c>
      <c r="O34" s="3">
        <f t="shared" si="4"/>
        <v>3.014955</v>
      </c>
      <c r="P34" s="3">
        <f t="shared" si="5"/>
        <v>3.3696</v>
      </c>
      <c r="Q34" s="3">
        <f t="shared" si="6"/>
        <v>40.2</v>
      </c>
      <c r="R34" s="3">
        <f t="shared" si="7"/>
        <v>46.68378</v>
      </c>
    </row>
    <row r="35">
      <c r="A35" s="1">
        <v>25.0</v>
      </c>
      <c r="B35" s="1">
        <v>283.8</v>
      </c>
      <c r="C35" s="1">
        <v>71.0</v>
      </c>
      <c r="D35" s="1">
        <v>0.321492</v>
      </c>
      <c r="E35" s="7">
        <f t="shared" si="1"/>
        <v>0.8349969556</v>
      </c>
      <c r="F35" s="1">
        <f>'H2 overview'!E$7</f>
        <v>0.075</v>
      </c>
      <c r="G35" s="1">
        <f>'H2 overview'!F$7</f>
        <v>2.3</v>
      </c>
      <c r="H35" s="1">
        <f>'H2 overview'!G$7</f>
        <v>1</v>
      </c>
      <c r="I35" s="3">
        <f t="shared" si="2"/>
        <v>1</v>
      </c>
      <c r="J35" s="1">
        <v>0.0294</v>
      </c>
      <c r="K35" s="1">
        <v>0.02913</v>
      </c>
      <c r="L35" s="1">
        <v>0.07488</v>
      </c>
      <c r="M35" s="3">
        <v>40.2</v>
      </c>
      <c r="N35" s="3">
        <f t="shared" si="3"/>
        <v>0.10143</v>
      </c>
      <c r="O35" s="3">
        <f t="shared" si="4"/>
        <v>3.081954</v>
      </c>
      <c r="P35" s="3">
        <f t="shared" si="5"/>
        <v>3.44448</v>
      </c>
      <c r="Q35" s="3">
        <f t="shared" si="6"/>
        <v>40.2</v>
      </c>
      <c r="R35" s="3">
        <f t="shared" si="7"/>
        <v>46.827864</v>
      </c>
    </row>
    <row r="36">
      <c r="A36" s="1">
        <v>25.0</v>
      </c>
      <c r="B36" s="1">
        <v>283.8</v>
      </c>
      <c r="C36" s="1">
        <v>72.0</v>
      </c>
      <c r="D36" s="1">
        <v>0.335557</v>
      </c>
      <c r="E36" s="7">
        <f t="shared" si="1"/>
        <v>0.83448926</v>
      </c>
      <c r="F36" s="1">
        <f>'H2 overview'!E$7</f>
        <v>0.075</v>
      </c>
      <c r="G36" s="1">
        <f>'H2 overview'!F$7</f>
        <v>2.3</v>
      </c>
      <c r="H36" s="1">
        <f>'H2 overview'!G$7</f>
        <v>1</v>
      </c>
      <c r="I36" s="3">
        <f t="shared" si="2"/>
        <v>1</v>
      </c>
      <c r="J36" s="1">
        <v>0.0294</v>
      </c>
      <c r="K36" s="1">
        <v>0.02913</v>
      </c>
      <c r="L36" s="1">
        <v>0.07488</v>
      </c>
      <c r="M36" s="3">
        <v>40.2</v>
      </c>
      <c r="N36" s="3">
        <f t="shared" si="3"/>
        <v>0.103635</v>
      </c>
      <c r="O36" s="3">
        <f t="shared" si="4"/>
        <v>3.148953</v>
      </c>
      <c r="P36" s="3">
        <f t="shared" si="5"/>
        <v>3.51936</v>
      </c>
      <c r="Q36" s="3">
        <f t="shared" si="6"/>
        <v>40.2</v>
      </c>
      <c r="R36" s="3">
        <f t="shared" si="7"/>
        <v>46.971948</v>
      </c>
    </row>
    <row r="37">
      <c r="A37" s="1">
        <v>25.0</v>
      </c>
      <c r="B37" s="1">
        <v>283.8</v>
      </c>
      <c r="C37" s="1">
        <v>73.0</v>
      </c>
      <c r="D37" s="1">
        <v>0.350138</v>
      </c>
      <c r="E37" s="7">
        <f t="shared" si="1"/>
        <v>0.8339815645</v>
      </c>
      <c r="F37" s="1">
        <f>'H2 overview'!E$7</f>
        <v>0.075</v>
      </c>
      <c r="G37" s="1">
        <f>'H2 overview'!F$7</f>
        <v>2.3</v>
      </c>
      <c r="H37" s="1">
        <f>'H2 overview'!G$7</f>
        <v>1</v>
      </c>
      <c r="I37" s="3">
        <f t="shared" si="2"/>
        <v>1</v>
      </c>
      <c r="J37" s="1">
        <v>0.0294</v>
      </c>
      <c r="K37" s="1">
        <v>0.02913</v>
      </c>
      <c r="L37" s="1">
        <v>0.07488</v>
      </c>
      <c r="M37" s="3">
        <v>40.2</v>
      </c>
      <c r="N37" s="3">
        <f t="shared" si="3"/>
        <v>0.10584</v>
      </c>
      <c r="O37" s="3">
        <f t="shared" si="4"/>
        <v>3.215952</v>
      </c>
      <c r="P37" s="3">
        <f t="shared" si="5"/>
        <v>3.59424</v>
      </c>
      <c r="Q37" s="3">
        <f t="shared" si="6"/>
        <v>40.2</v>
      </c>
      <c r="R37" s="3">
        <f t="shared" si="7"/>
        <v>47.116032</v>
      </c>
    </row>
    <row r="38">
      <c r="A38" s="1">
        <v>25.0</v>
      </c>
      <c r="B38" s="1">
        <v>283.8</v>
      </c>
      <c r="C38" s="1">
        <v>74.0</v>
      </c>
      <c r="D38" s="1">
        <v>0.365249</v>
      </c>
      <c r="E38" s="7">
        <f t="shared" si="1"/>
        <v>0.8334738689</v>
      </c>
      <c r="F38" s="1">
        <f>'H2 overview'!E$7</f>
        <v>0.075</v>
      </c>
      <c r="G38" s="1">
        <f>'H2 overview'!F$7</f>
        <v>2.3</v>
      </c>
      <c r="H38" s="1">
        <f>'H2 overview'!G$7</f>
        <v>1</v>
      </c>
      <c r="I38" s="3">
        <f t="shared" si="2"/>
        <v>1</v>
      </c>
      <c r="J38" s="1">
        <v>0.0294</v>
      </c>
      <c r="K38" s="1">
        <v>0.02913</v>
      </c>
      <c r="L38" s="1">
        <v>0.07488</v>
      </c>
      <c r="M38" s="3">
        <v>40.2</v>
      </c>
      <c r="N38" s="3">
        <f t="shared" si="3"/>
        <v>0.108045</v>
      </c>
      <c r="O38" s="3">
        <f t="shared" si="4"/>
        <v>3.282951</v>
      </c>
      <c r="P38" s="3">
        <f t="shared" si="5"/>
        <v>3.66912</v>
      </c>
      <c r="Q38" s="3">
        <f t="shared" si="6"/>
        <v>40.2</v>
      </c>
      <c r="R38" s="3">
        <f t="shared" si="7"/>
        <v>47.260116</v>
      </c>
    </row>
    <row r="39">
      <c r="A39" s="1">
        <v>25.0</v>
      </c>
      <c r="B39" s="1">
        <v>283.8</v>
      </c>
      <c r="C39" s="1">
        <v>75.0</v>
      </c>
      <c r="D39" s="1">
        <v>0.380907</v>
      </c>
      <c r="E39" s="7">
        <f t="shared" si="1"/>
        <v>0.8329661734</v>
      </c>
      <c r="F39" s="1">
        <f>'H2 overview'!E$7</f>
        <v>0.075</v>
      </c>
      <c r="G39" s="1">
        <f>'H2 overview'!F$7</f>
        <v>2.3</v>
      </c>
      <c r="H39" s="1">
        <f>'H2 overview'!G$7</f>
        <v>1</v>
      </c>
      <c r="I39" s="3">
        <f t="shared" si="2"/>
        <v>1</v>
      </c>
      <c r="J39" s="1">
        <v>0.0294</v>
      </c>
      <c r="K39" s="1">
        <v>0.02913</v>
      </c>
      <c r="L39" s="1">
        <v>0.07488</v>
      </c>
      <c r="M39" s="3">
        <v>40.2</v>
      </c>
      <c r="N39" s="3">
        <f t="shared" si="3"/>
        <v>0.11025</v>
      </c>
      <c r="O39" s="3">
        <f t="shared" si="4"/>
        <v>3.34995</v>
      </c>
      <c r="P39" s="3">
        <f t="shared" si="5"/>
        <v>3.744</v>
      </c>
      <c r="Q39" s="3">
        <f t="shared" si="6"/>
        <v>40.2</v>
      </c>
      <c r="R39" s="3">
        <f t="shared" si="7"/>
        <v>47.4042</v>
      </c>
    </row>
    <row r="40">
      <c r="A40" s="1">
        <v>25.0</v>
      </c>
      <c r="B40" s="1">
        <v>283.8</v>
      </c>
      <c r="C40" s="1">
        <v>76.0</v>
      </c>
      <c r="D40" s="1">
        <v>0.397127</v>
      </c>
      <c r="E40" s="7">
        <f t="shared" si="1"/>
        <v>0.8324584778</v>
      </c>
      <c r="F40" s="1">
        <f>'H2 overview'!E$7</f>
        <v>0.075</v>
      </c>
      <c r="G40" s="1">
        <f>'H2 overview'!F$7</f>
        <v>2.3</v>
      </c>
      <c r="H40" s="1">
        <f>'H2 overview'!G$7</f>
        <v>1</v>
      </c>
      <c r="I40" s="3">
        <f t="shared" si="2"/>
        <v>1</v>
      </c>
      <c r="J40" s="1">
        <v>0.0294</v>
      </c>
      <c r="K40" s="1">
        <v>0.02913</v>
      </c>
      <c r="L40" s="1">
        <v>0.07488</v>
      </c>
      <c r="M40" s="3">
        <v>40.2</v>
      </c>
      <c r="N40" s="3">
        <f t="shared" si="3"/>
        <v>0.112455</v>
      </c>
      <c r="O40" s="3">
        <f t="shared" si="4"/>
        <v>3.416949</v>
      </c>
      <c r="P40" s="3">
        <f t="shared" si="5"/>
        <v>3.81888</v>
      </c>
      <c r="Q40" s="3">
        <f t="shared" si="6"/>
        <v>40.2</v>
      </c>
      <c r="R40" s="3">
        <f t="shared" si="7"/>
        <v>47.548284</v>
      </c>
    </row>
    <row r="41">
      <c r="A41" s="1">
        <v>25.0</v>
      </c>
      <c r="B41" s="1">
        <v>283.8</v>
      </c>
      <c r="C41" s="1">
        <v>77.0</v>
      </c>
      <c r="D41" s="1">
        <v>0.413924</v>
      </c>
      <c r="E41" s="7">
        <f t="shared" si="1"/>
        <v>0.8319507822</v>
      </c>
      <c r="F41" s="1">
        <f>'H2 overview'!E$7</f>
        <v>0.075</v>
      </c>
      <c r="G41" s="1">
        <f>'H2 overview'!F$7</f>
        <v>2.3</v>
      </c>
      <c r="H41" s="1">
        <f>'H2 overview'!G$7</f>
        <v>1</v>
      </c>
      <c r="I41" s="3">
        <f t="shared" si="2"/>
        <v>1</v>
      </c>
      <c r="J41" s="1">
        <v>0.0294</v>
      </c>
      <c r="K41" s="1">
        <v>0.02913</v>
      </c>
      <c r="L41" s="1">
        <v>0.07488</v>
      </c>
      <c r="M41" s="3">
        <v>40.2</v>
      </c>
      <c r="N41" s="3">
        <f t="shared" si="3"/>
        <v>0.11466</v>
      </c>
      <c r="O41" s="3">
        <f t="shared" si="4"/>
        <v>3.483948</v>
      </c>
      <c r="P41" s="3">
        <f t="shared" si="5"/>
        <v>3.89376</v>
      </c>
      <c r="Q41" s="3">
        <f t="shared" si="6"/>
        <v>40.2</v>
      </c>
      <c r="R41" s="3">
        <f t="shared" si="7"/>
        <v>47.692368</v>
      </c>
    </row>
    <row r="42">
      <c r="A42" s="1">
        <v>25.0</v>
      </c>
      <c r="B42" s="1">
        <v>283.8</v>
      </c>
      <c r="C42" s="1">
        <v>78.0</v>
      </c>
      <c r="D42" s="1">
        <v>0.431315</v>
      </c>
      <c r="E42" s="7">
        <f t="shared" si="1"/>
        <v>0.8314430867</v>
      </c>
      <c r="F42" s="1">
        <f>'H2 overview'!E$7</f>
        <v>0.075</v>
      </c>
      <c r="G42" s="1">
        <f>'H2 overview'!F$7</f>
        <v>2.3</v>
      </c>
      <c r="H42" s="1">
        <f>'H2 overview'!G$7</f>
        <v>1</v>
      </c>
      <c r="I42" s="3">
        <f t="shared" si="2"/>
        <v>1</v>
      </c>
      <c r="J42" s="1">
        <v>0.0294</v>
      </c>
      <c r="K42" s="1">
        <v>0.02913</v>
      </c>
      <c r="L42" s="1">
        <v>0.07488</v>
      </c>
      <c r="M42" s="3">
        <v>40.2</v>
      </c>
      <c r="N42" s="3">
        <f t="shared" si="3"/>
        <v>0.116865</v>
      </c>
      <c r="O42" s="3">
        <f t="shared" si="4"/>
        <v>3.550947</v>
      </c>
      <c r="P42" s="3">
        <f t="shared" si="5"/>
        <v>3.96864</v>
      </c>
      <c r="Q42" s="3">
        <f t="shared" si="6"/>
        <v>40.2</v>
      </c>
      <c r="R42" s="3">
        <f t="shared" si="7"/>
        <v>47.836452</v>
      </c>
    </row>
    <row r="43">
      <c r="A43" s="1">
        <v>25.0</v>
      </c>
      <c r="B43" s="1">
        <v>283.8</v>
      </c>
      <c r="C43" s="1">
        <v>79.0</v>
      </c>
      <c r="D43" s="1">
        <v>0.449316</v>
      </c>
      <c r="E43" s="7">
        <f t="shared" si="1"/>
        <v>0.8309353911</v>
      </c>
      <c r="F43" s="1">
        <f>'H2 overview'!E$7</f>
        <v>0.075</v>
      </c>
      <c r="G43" s="1">
        <f>'H2 overview'!F$7</f>
        <v>2.3</v>
      </c>
      <c r="H43" s="1">
        <f>'H2 overview'!G$7</f>
        <v>1</v>
      </c>
      <c r="I43" s="3">
        <f t="shared" si="2"/>
        <v>1</v>
      </c>
      <c r="J43" s="1">
        <v>0.0294</v>
      </c>
      <c r="K43" s="1">
        <v>0.02913</v>
      </c>
      <c r="L43" s="1">
        <v>0.07488</v>
      </c>
      <c r="M43" s="3">
        <v>40.2</v>
      </c>
      <c r="N43" s="3">
        <f t="shared" si="3"/>
        <v>0.11907</v>
      </c>
      <c r="O43" s="3">
        <f t="shared" si="4"/>
        <v>3.617946</v>
      </c>
      <c r="P43" s="3">
        <f t="shared" si="5"/>
        <v>4.04352</v>
      </c>
      <c r="Q43" s="3">
        <f t="shared" si="6"/>
        <v>40.2</v>
      </c>
      <c r="R43" s="3">
        <f t="shared" si="7"/>
        <v>47.980536</v>
      </c>
    </row>
    <row r="44">
      <c r="A44" s="1">
        <v>25.0</v>
      </c>
      <c r="B44" s="1">
        <v>283.8</v>
      </c>
      <c r="C44" s="1">
        <v>80.0</v>
      </c>
      <c r="D44" s="1">
        <v>0.467944</v>
      </c>
      <c r="E44" s="7">
        <f t="shared" si="1"/>
        <v>0.8304276956</v>
      </c>
      <c r="F44" s="1">
        <f>'H2 overview'!E$7</f>
        <v>0.075</v>
      </c>
      <c r="G44" s="1">
        <f>'H2 overview'!F$7</f>
        <v>2.3</v>
      </c>
      <c r="H44" s="1">
        <f>'H2 overview'!G$7</f>
        <v>1</v>
      </c>
      <c r="I44" s="3">
        <f t="shared" si="2"/>
        <v>1</v>
      </c>
      <c r="J44" s="1">
        <v>0.0294</v>
      </c>
      <c r="K44" s="1">
        <v>0.02913</v>
      </c>
      <c r="L44" s="1">
        <v>0.07488</v>
      </c>
      <c r="M44" s="3">
        <v>40.2</v>
      </c>
      <c r="N44" s="3">
        <f t="shared" si="3"/>
        <v>0.121275</v>
      </c>
      <c r="O44" s="3">
        <f t="shared" si="4"/>
        <v>3.684945</v>
      </c>
      <c r="P44" s="3">
        <f t="shared" si="5"/>
        <v>4.1184</v>
      </c>
      <c r="Q44" s="3">
        <f t="shared" si="6"/>
        <v>40.2</v>
      </c>
      <c r="R44" s="3">
        <f t="shared" si="7"/>
        <v>48.12462</v>
      </c>
    </row>
    <row r="45">
      <c r="A45" s="1">
        <v>25.0</v>
      </c>
      <c r="B45" s="1">
        <v>283.8</v>
      </c>
      <c r="C45" s="1">
        <v>81.0</v>
      </c>
      <c r="D45" s="1">
        <v>0.487217</v>
      </c>
      <c r="E45" s="7">
        <f t="shared" si="1"/>
        <v>0.82992</v>
      </c>
      <c r="F45" s="1">
        <f>'H2 overview'!E$7</f>
        <v>0.075</v>
      </c>
      <c r="G45" s="1">
        <f>'H2 overview'!F$7</f>
        <v>2.3</v>
      </c>
      <c r="H45" s="1">
        <f>'H2 overview'!G$7</f>
        <v>1</v>
      </c>
      <c r="I45" s="3">
        <f t="shared" si="2"/>
        <v>1</v>
      </c>
      <c r="J45" s="1">
        <v>0.0294</v>
      </c>
      <c r="K45" s="1">
        <v>0.02913</v>
      </c>
      <c r="L45" s="1">
        <v>0.07488</v>
      </c>
      <c r="M45" s="3">
        <v>40.2</v>
      </c>
      <c r="N45" s="3">
        <f t="shared" si="3"/>
        <v>0.12348</v>
      </c>
      <c r="O45" s="3">
        <f t="shared" si="4"/>
        <v>3.751944</v>
      </c>
      <c r="P45" s="3">
        <f t="shared" si="5"/>
        <v>4.19328</v>
      </c>
      <c r="Q45" s="3">
        <f t="shared" si="6"/>
        <v>40.2</v>
      </c>
      <c r="R45" s="3">
        <f t="shared" si="7"/>
        <v>48.268704</v>
      </c>
    </row>
    <row r="46">
      <c r="A46" s="1">
        <v>25.0</v>
      </c>
      <c r="B46" s="1">
        <v>283.8</v>
      </c>
      <c r="C46" s="1">
        <v>82.0</v>
      </c>
      <c r="D46" s="1">
        <v>0.507151</v>
      </c>
      <c r="E46" s="7">
        <f t="shared" si="1"/>
        <v>0.8294123044</v>
      </c>
      <c r="F46" s="1">
        <f>'H2 overview'!E$7</f>
        <v>0.075</v>
      </c>
      <c r="G46" s="1">
        <f>'H2 overview'!F$7</f>
        <v>2.3</v>
      </c>
      <c r="H46" s="1">
        <f>'H2 overview'!G$7</f>
        <v>1</v>
      </c>
      <c r="I46" s="3">
        <f t="shared" si="2"/>
        <v>1</v>
      </c>
      <c r="J46" s="1">
        <v>0.0294</v>
      </c>
      <c r="K46" s="1">
        <v>0.02913</v>
      </c>
      <c r="L46" s="1">
        <v>0.07488</v>
      </c>
      <c r="M46" s="3">
        <v>40.2</v>
      </c>
      <c r="N46" s="3">
        <f t="shared" si="3"/>
        <v>0.125685</v>
      </c>
      <c r="O46" s="3">
        <f t="shared" si="4"/>
        <v>3.818943</v>
      </c>
      <c r="P46" s="3">
        <f t="shared" si="5"/>
        <v>4.26816</v>
      </c>
      <c r="Q46" s="3">
        <f t="shared" si="6"/>
        <v>40.2</v>
      </c>
      <c r="R46" s="3">
        <f t="shared" si="7"/>
        <v>48.412788</v>
      </c>
    </row>
    <row r="47">
      <c r="A47" s="1">
        <v>25.0</v>
      </c>
      <c r="B47" s="1">
        <v>283.8</v>
      </c>
      <c r="C47" s="1">
        <v>83.0</v>
      </c>
      <c r="D47" s="1">
        <v>0.527765</v>
      </c>
      <c r="E47" s="7">
        <f t="shared" si="1"/>
        <v>0.8289046089</v>
      </c>
      <c r="F47" s="1">
        <f>'H2 overview'!E$7</f>
        <v>0.075</v>
      </c>
      <c r="G47" s="1">
        <f>'H2 overview'!F$7</f>
        <v>2.3</v>
      </c>
      <c r="H47" s="1">
        <f>'H2 overview'!G$7</f>
        <v>1</v>
      </c>
      <c r="I47" s="3">
        <f t="shared" si="2"/>
        <v>1</v>
      </c>
      <c r="J47" s="1">
        <v>0.0294</v>
      </c>
      <c r="K47" s="1">
        <v>0.02913</v>
      </c>
      <c r="L47" s="1">
        <v>0.07488</v>
      </c>
      <c r="M47" s="3">
        <v>40.2</v>
      </c>
      <c r="N47" s="3">
        <f t="shared" si="3"/>
        <v>0.12789</v>
      </c>
      <c r="O47" s="3">
        <f t="shared" si="4"/>
        <v>3.885942</v>
      </c>
      <c r="P47" s="3">
        <f t="shared" si="5"/>
        <v>4.34304</v>
      </c>
      <c r="Q47" s="3">
        <f t="shared" si="6"/>
        <v>40.2</v>
      </c>
      <c r="R47" s="3">
        <f t="shared" si="7"/>
        <v>48.556872</v>
      </c>
    </row>
    <row r="48">
      <c r="A48" s="1">
        <v>25.0</v>
      </c>
      <c r="B48" s="1">
        <v>283.8</v>
      </c>
      <c r="C48" s="1">
        <v>84.0</v>
      </c>
      <c r="D48" s="1">
        <v>0.549076</v>
      </c>
      <c r="E48" s="7">
        <f t="shared" si="1"/>
        <v>0.8283969133</v>
      </c>
      <c r="F48" s="1">
        <f>'H2 overview'!E$7</f>
        <v>0.075</v>
      </c>
      <c r="G48" s="1">
        <f>'H2 overview'!F$7</f>
        <v>2.3</v>
      </c>
      <c r="H48" s="1">
        <f>'H2 overview'!G$7</f>
        <v>1</v>
      </c>
      <c r="I48" s="3">
        <f t="shared" si="2"/>
        <v>1</v>
      </c>
      <c r="J48" s="1">
        <v>0.0294</v>
      </c>
      <c r="K48" s="1">
        <v>0.02913</v>
      </c>
      <c r="L48" s="1">
        <v>0.07488</v>
      </c>
      <c r="M48" s="3">
        <v>40.2</v>
      </c>
      <c r="N48" s="3">
        <f t="shared" si="3"/>
        <v>0.130095</v>
      </c>
      <c r="O48" s="3">
        <f t="shared" si="4"/>
        <v>3.952941</v>
      </c>
      <c r="P48" s="3">
        <f t="shared" si="5"/>
        <v>4.41792</v>
      </c>
      <c r="Q48" s="3">
        <f t="shared" si="6"/>
        <v>40.2</v>
      </c>
      <c r="R48" s="3">
        <f t="shared" si="7"/>
        <v>48.700956</v>
      </c>
    </row>
    <row r="49">
      <c r="A49" s="1">
        <v>25.0</v>
      </c>
      <c r="B49" s="1">
        <v>283.8</v>
      </c>
      <c r="C49" s="1">
        <v>85.0</v>
      </c>
      <c r="D49" s="1">
        <v>0.571103</v>
      </c>
      <c r="E49" s="7">
        <f t="shared" si="1"/>
        <v>0.8278892178</v>
      </c>
      <c r="F49" s="1">
        <f>'H2 overview'!E$7</f>
        <v>0.075</v>
      </c>
      <c r="G49" s="1">
        <f>'H2 overview'!F$7</f>
        <v>2.3</v>
      </c>
      <c r="H49" s="1">
        <f>'H2 overview'!G$7</f>
        <v>1</v>
      </c>
      <c r="I49" s="3">
        <f t="shared" si="2"/>
        <v>1</v>
      </c>
      <c r="J49" s="1">
        <v>0.0294</v>
      </c>
      <c r="K49" s="1">
        <v>0.02913</v>
      </c>
      <c r="L49" s="1">
        <v>0.07488</v>
      </c>
      <c r="M49" s="3">
        <v>40.2</v>
      </c>
      <c r="N49" s="3">
        <f t="shared" si="3"/>
        <v>0.1323</v>
      </c>
      <c r="O49" s="3">
        <f t="shared" si="4"/>
        <v>4.01994</v>
      </c>
      <c r="P49" s="3">
        <f t="shared" si="5"/>
        <v>4.4928</v>
      </c>
      <c r="Q49" s="3">
        <f t="shared" si="6"/>
        <v>40.2</v>
      </c>
      <c r="R49" s="3">
        <f t="shared" si="7"/>
        <v>48.84504</v>
      </c>
    </row>
    <row r="50">
      <c r="A50" s="1">
        <v>25.0</v>
      </c>
      <c r="B50" s="1">
        <v>283.8</v>
      </c>
      <c r="C50" s="1">
        <v>86.0</v>
      </c>
      <c r="D50" s="1">
        <v>0.593864</v>
      </c>
      <c r="E50" s="7">
        <f t="shared" si="1"/>
        <v>0.8273815222</v>
      </c>
      <c r="F50" s="1">
        <f>'H2 overview'!E$7</f>
        <v>0.075</v>
      </c>
      <c r="G50" s="1">
        <f>'H2 overview'!F$7</f>
        <v>2.3</v>
      </c>
      <c r="H50" s="1">
        <f>'H2 overview'!G$7</f>
        <v>1</v>
      </c>
      <c r="I50" s="3">
        <f t="shared" si="2"/>
        <v>1</v>
      </c>
      <c r="J50" s="1">
        <v>0.0294</v>
      </c>
      <c r="K50" s="1">
        <v>0.02913</v>
      </c>
      <c r="L50" s="1">
        <v>0.07488</v>
      </c>
      <c r="M50" s="3">
        <v>40.2</v>
      </c>
      <c r="N50" s="3">
        <f t="shared" si="3"/>
        <v>0.134505</v>
      </c>
      <c r="O50" s="3">
        <f t="shared" si="4"/>
        <v>4.086939</v>
      </c>
      <c r="P50" s="3">
        <f t="shared" si="5"/>
        <v>4.56768</v>
      </c>
      <c r="Q50" s="3">
        <f t="shared" si="6"/>
        <v>40.2</v>
      </c>
      <c r="R50" s="3">
        <f t="shared" si="7"/>
        <v>48.989124</v>
      </c>
    </row>
    <row r="51">
      <c r="A51" s="1">
        <v>25.0</v>
      </c>
      <c r="B51" s="1">
        <v>283.8</v>
      </c>
      <c r="C51" s="1">
        <v>87.0</v>
      </c>
      <c r="D51" s="1">
        <v>0.617379</v>
      </c>
      <c r="E51" s="7">
        <f t="shared" si="1"/>
        <v>0.8268738266</v>
      </c>
      <c r="F51" s="1">
        <f>'H2 overview'!E$7</f>
        <v>0.075</v>
      </c>
      <c r="G51" s="1">
        <f>'H2 overview'!F$7</f>
        <v>2.3</v>
      </c>
      <c r="H51" s="1">
        <f>'H2 overview'!G$7</f>
        <v>1</v>
      </c>
      <c r="I51" s="3">
        <f t="shared" si="2"/>
        <v>1</v>
      </c>
      <c r="J51" s="1">
        <v>0.0294</v>
      </c>
      <c r="K51" s="1">
        <v>0.02913</v>
      </c>
      <c r="L51" s="1">
        <v>0.07488</v>
      </c>
      <c r="M51" s="3">
        <v>40.2</v>
      </c>
      <c r="N51" s="3">
        <f t="shared" si="3"/>
        <v>0.13671</v>
      </c>
      <c r="O51" s="3">
        <f t="shared" si="4"/>
        <v>4.153938</v>
      </c>
      <c r="P51" s="3">
        <f t="shared" si="5"/>
        <v>4.64256</v>
      </c>
      <c r="Q51" s="3">
        <f t="shared" si="6"/>
        <v>40.2</v>
      </c>
      <c r="R51" s="3">
        <f t="shared" si="7"/>
        <v>49.133208</v>
      </c>
    </row>
    <row r="52">
      <c r="A52" s="1">
        <v>25.0</v>
      </c>
      <c r="B52" s="1">
        <v>283.8</v>
      </c>
      <c r="C52" s="1">
        <v>88.0</v>
      </c>
      <c r="D52" s="1">
        <v>0.641667</v>
      </c>
      <c r="E52" s="7">
        <f t="shared" si="1"/>
        <v>0.8263661311</v>
      </c>
      <c r="F52" s="1">
        <f>'H2 overview'!E$7</f>
        <v>0.075</v>
      </c>
      <c r="G52" s="1">
        <f>'H2 overview'!F$7</f>
        <v>2.3</v>
      </c>
      <c r="H52" s="1">
        <f>'H2 overview'!G$7</f>
        <v>1</v>
      </c>
      <c r="I52" s="3">
        <f t="shared" si="2"/>
        <v>1</v>
      </c>
      <c r="J52" s="1">
        <v>0.0294</v>
      </c>
      <c r="K52" s="1">
        <v>0.02913</v>
      </c>
      <c r="L52" s="1">
        <v>0.07488</v>
      </c>
      <c r="M52" s="3">
        <v>40.2</v>
      </c>
      <c r="N52" s="3">
        <f t="shared" si="3"/>
        <v>0.138915</v>
      </c>
      <c r="O52" s="3">
        <f t="shared" si="4"/>
        <v>4.220937</v>
      </c>
      <c r="P52" s="3">
        <f t="shared" si="5"/>
        <v>4.71744</v>
      </c>
      <c r="Q52" s="3">
        <f t="shared" si="6"/>
        <v>40.2</v>
      </c>
      <c r="R52" s="3">
        <f t="shared" si="7"/>
        <v>49.277292</v>
      </c>
    </row>
    <row r="53">
      <c r="A53" s="1">
        <v>25.0</v>
      </c>
      <c r="B53" s="1">
        <v>283.8</v>
      </c>
      <c r="C53" s="1">
        <v>89.0</v>
      </c>
      <c r="D53" s="1">
        <v>0.666747</v>
      </c>
      <c r="E53" s="7">
        <f t="shared" si="1"/>
        <v>0.8258584355</v>
      </c>
      <c r="F53" s="1">
        <f>'H2 overview'!E$7</f>
        <v>0.075</v>
      </c>
      <c r="G53" s="1">
        <f>'H2 overview'!F$7</f>
        <v>2.3</v>
      </c>
      <c r="H53" s="1">
        <f>'H2 overview'!G$7</f>
        <v>1</v>
      </c>
      <c r="I53" s="3">
        <f t="shared" si="2"/>
        <v>1</v>
      </c>
      <c r="J53" s="1">
        <v>0.0294</v>
      </c>
      <c r="K53" s="1">
        <v>0.02913</v>
      </c>
      <c r="L53" s="1">
        <v>0.07488</v>
      </c>
      <c r="M53" s="3">
        <v>40.2</v>
      </c>
      <c r="N53" s="3">
        <f t="shared" si="3"/>
        <v>0.14112</v>
      </c>
      <c r="O53" s="3">
        <f t="shared" si="4"/>
        <v>4.287936</v>
      </c>
      <c r="P53" s="3">
        <f t="shared" si="5"/>
        <v>4.79232</v>
      </c>
      <c r="Q53" s="3">
        <f t="shared" si="6"/>
        <v>40.2</v>
      </c>
      <c r="R53" s="3">
        <f t="shared" si="7"/>
        <v>49.421376</v>
      </c>
    </row>
    <row r="54">
      <c r="A54" s="1">
        <v>25.0</v>
      </c>
      <c r="B54" s="1">
        <v>283.8</v>
      </c>
      <c r="C54" s="1">
        <v>90.0</v>
      </c>
      <c r="D54" s="1">
        <v>0.69264</v>
      </c>
      <c r="E54" s="7">
        <f t="shared" si="1"/>
        <v>0.82535074</v>
      </c>
      <c r="F54" s="1">
        <f>'H2 overview'!E$7</f>
        <v>0.075</v>
      </c>
      <c r="G54" s="1">
        <f>'H2 overview'!F$7</f>
        <v>2.3</v>
      </c>
      <c r="H54" s="1">
        <f>'H2 overview'!G$7</f>
        <v>1</v>
      </c>
      <c r="I54" s="3">
        <f t="shared" si="2"/>
        <v>1</v>
      </c>
      <c r="J54" s="1">
        <v>0.0294</v>
      </c>
      <c r="K54" s="1">
        <v>0.02913</v>
      </c>
      <c r="L54" s="1">
        <v>0.07488</v>
      </c>
      <c r="M54" s="3">
        <v>40.2</v>
      </c>
      <c r="N54" s="3">
        <f t="shared" si="3"/>
        <v>0.143325</v>
      </c>
      <c r="O54" s="3">
        <f t="shared" si="4"/>
        <v>4.354935</v>
      </c>
      <c r="P54" s="3">
        <f t="shared" si="5"/>
        <v>4.8672</v>
      </c>
      <c r="Q54" s="3">
        <f t="shared" si="6"/>
        <v>40.2</v>
      </c>
      <c r="R54" s="3">
        <f t="shared" si="7"/>
        <v>49.56546</v>
      </c>
    </row>
    <row r="55">
      <c r="A55" s="1">
        <v>25.0</v>
      </c>
      <c r="B55" s="1">
        <v>283.8</v>
      </c>
      <c r="C55" s="1">
        <v>91.0</v>
      </c>
      <c r="D55" s="1">
        <v>0.719366</v>
      </c>
      <c r="E55" s="7">
        <f t="shared" si="1"/>
        <v>0.8248430444</v>
      </c>
      <c r="F55" s="1">
        <f>'H2 overview'!E$7</f>
        <v>0.075</v>
      </c>
      <c r="G55" s="1">
        <f>'H2 overview'!F$7</f>
        <v>2.3</v>
      </c>
      <c r="H55" s="1">
        <f>'H2 overview'!G$7</f>
        <v>1</v>
      </c>
      <c r="I55" s="3">
        <f t="shared" si="2"/>
        <v>1</v>
      </c>
      <c r="J55" s="1">
        <v>0.0294</v>
      </c>
      <c r="K55" s="1">
        <v>0.02913</v>
      </c>
      <c r="L55" s="1">
        <v>0.07488</v>
      </c>
      <c r="M55" s="3">
        <v>40.2</v>
      </c>
      <c r="N55" s="3">
        <f t="shared" si="3"/>
        <v>0.14553</v>
      </c>
      <c r="O55" s="3">
        <f t="shared" si="4"/>
        <v>4.421934</v>
      </c>
      <c r="P55" s="3">
        <f t="shared" si="5"/>
        <v>4.94208</v>
      </c>
      <c r="Q55" s="3">
        <f t="shared" si="6"/>
        <v>40.2</v>
      </c>
      <c r="R55" s="3">
        <f t="shared" si="7"/>
        <v>49.709544</v>
      </c>
    </row>
    <row r="56">
      <c r="A56" s="1">
        <v>25.0</v>
      </c>
      <c r="B56" s="1">
        <v>283.8</v>
      </c>
      <c r="C56" s="1">
        <v>92.0</v>
      </c>
      <c r="D56" s="1">
        <v>0.746946</v>
      </c>
      <c r="E56" s="7">
        <f t="shared" si="1"/>
        <v>0.8243353488</v>
      </c>
      <c r="F56" s="1">
        <f>'H2 overview'!E$7</f>
        <v>0.075</v>
      </c>
      <c r="G56" s="1">
        <f>'H2 overview'!F$7</f>
        <v>2.3</v>
      </c>
      <c r="H56" s="1">
        <f>'H2 overview'!G$7</f>
        <v>1</v>
      </c>
      <c r="I56" s="3">
        <f t="shared" si="2"/>
        <v>1</v>
      </c>
      <c r="J56" s="1">
        <v>0.0294</v>
      </c>
      <c r="K56" s="1">
        <v>0.02913</v>
      </c>
      <c r="L56" s="1">
        <v>0.07488</v>
      </c>
      <c r="M56" s="3">
        <v>40.2</v>
      </c>
      <c r="N56" s="3">
        <f t="shared" si="3"/>
        <v>0.147735</v>
      </c>
      <c r="O56" s="3">
        <f t="shared" si="4"/>
        <v>4.488933</v>
      </c>
      <c r="P56" s="3">
        <f t="shared" si="5"/>
        <v>5.01696</v>
      </c>
      <c r="Q56" s="3">
        <f t="shared" si="6"/>
        <v>40.2</v>
      </c>
      <c r="R56" s="3">
        <f t="shared" si="7"/>
        <v>49.853628</v>
      </c>
    </row>
    <row r="57">
      <c r="A57" s="1">
        <v>25.0</v>
      </c>
      <c r="B57" s="1">
        <v>283.8</v>
      </c>
      <c r="C57" s="1">
        <v>93.0</v>
      </c>
      <c r="D57" s="1">
        <v>0.775401</v>
      </c>
      <c r="E57" s="7">
        <f t="shared" si="1"/>
        <v>0.8238276533</v>
      </c>
      <c r="F57" s="1">
        <f>'H2 overview'!E$7</f>
        <v>0.075</v>
      </c>
      <c r="G57" s="1">
        <f>'H2 overview'!F$7</f>
        <v>2.3</v>
      </c>
      <c r="H57" s="1">
        <f>'H2 overview'!G$7</f>
        <v>1</v>
      </c>
      <c r="I57" s="3">
        <f t="shared" si="2"/>
        <v>1</v>
      </c>
      <c r="J57" s="1">
        <v>0.0294</v>
      </c>
      <c r="K57" s="1">
        <v>0.02913</v>
      </c>
      <c r="L57" s="1">
        <v>0.07488</v>
      </c>
      <c r="M57" s="3">
        <v>40.2</v>
      </c>
      <c r="N57" s="3">
        <f t="shared" si="3"/>
        <v>0.14994</v>
      </c>
      <c r="O57" s="3">
        <f t="shared" si="4"/>
        <v>4.555932</v>
      </c>
      <c r="P57" s="3">
        <f t="shared" si="5"/>
        <v>5.09184</v>
      </c>
      <c r="Q57" s="3">
        <f t="shared" si="6"/>
        <v>40.2</v>
      </c>
      <c r="R57" s="3">
        <f t="shared" si="7"/>
        <v>49.997712</v>
      </c>
    </row>
    <row r="58">
      <c r="A58" s="1">
        <v>25.0</v>
      </c>
      <c r="B58" s="1">
        <v>283.8</v>
      </c>
      <c r="C58" s="1">
        <v>94.0</v>
      </c>
      <c r="D58" s="1">
        <v>0.804752</v>
      </c>
      <c r="E58" s="7">
        <f t="shared" si="1"/>
        <v>0.8233199577</v>
      </c>
      <c r="F58" s="1">
        <f>'H2 overview'!E$7</f>
        <v>0.075</v>
      </c>
      <c r="G58" s="1">
        <f>'H2 overview'!F$7</f>
        <v>2.3</v>
      </c>
      <c r="H58" s="1">
        <f>'H2 overview'!G$7</f>
        <v>1</v>
      </c>
      <c r="I58" s="3">
        <f t="shared" si="2"/>
        <v>1</v>
      </c>
      <c r="J58" s="1">
        <v>0.0294</v>
      </c>
      <c r="K58" s="1">
        <v>0.02913</v>
      </c>
      <c r="L58" s="1">
        <v>0.07488</v>
      </c>
      <c r="M58" s="3">
        <v>40.2</v>
      </c>
      <c r="N58" s="3">
        <f t="shared" si="3"/>
        <v>0.152145</v>
      </c>
      <c r="O58" s="3">
        <f t="shared" si="4"/>
        <v>4.622931</v>
      </c>
      <c r="P58" s="3">
        <f t="shared" si="5"/>
        <v>5.16672</v>
      </c>
      <c r="Q58" s="3">
        <f t="shared" si="6"/>
        <v>40.2</v>
      </c>
      <c r="R58" s="3">
        <f t="shared" si="7"/>
        <v>50.141796</v>
      </c>
    </row>
    <row r="59">
      <c r="A59" s="1">
        <v>25.0</v>
      </c>
      <c r="B59" s="1">
        <v>283.8</v>
      </c>
      <c r="C59" s="1">
        <v>95.0</v>
      </c>
      <c r="D59" s="1">
        <v>0.835021</v>
      </c>
      <c r="E59" s="7">
        <f t="shared" si="1"/>
        <v>0.8228122622</v>
      </c>
      <c r="F59" s="1">
        <f>'H2 overview'!E$7</f>
        <v>0.075</v>
      </c>
      <c r="G59" s="1">
        <f>'H2 overview'!F$7</f>
        <v>2.3</v>
      </c>
      <c r="H59" s="1">
        <f>'H2 overview'!G$7</f>
        <v>1</v>
      </c>
      <c r="I59" s="3">
        <f t="shared" si="2"/>
        <v>1</v>
      </c>
      <c r="J59" s="1">
        <v>0.0294</v>
      </c>
      <c r="K59" s="1">
        <v>0.02913</v>
      </c>
      <c r="L59" s="1">
        <v>0.07488</v>
      </c>
      <c r="M59" s="3">
        <v>40.2</v>
      </c>
      <c r="N59" s="3">
        <f t="shared" si="3"/>
        <v>0.15435</v>
      </c>
      <c r="O59" s="3">
        <f t="shared" si="4"/>
        <v>4.68993</v>
      </c>
      <c r="P59" s="3">
        <f t="shared" si="5"/>
        <v>5.2416</v>
      </c>
      <c r="Q59" s="3">
        <f t="shared" si="6"/>
        <v>40.2</v>
      </c>
      <c r="R59" s="3">
        <f t="shared" si="7"/>
        <v>50.28588</v>
      </c>
    </row>
    <row r="60">
      <c r="A60" s="1">
        <v>25.0</v>
      </c>
      <c r="B60" s="1">
        <v>283.8</v>
      </c>
      <c r="C60" s="1">
        <v>96.0</v>
      </c>
      <c r="D60" s="1">
        <v>0.866229</v>
      </c>
      <c r="E60" s="7">
        <f t="shared" si="1"/>
        <v>0.8223045666</v>
      </c>
      <c r="F60" s="1">
        <f>'H2 overview'!E$7</f>
        <v>0.075</v>
      </c>
      <c r="G60" s="1">
        <f>'H2 overview'!F$7</f>
        <v>2.3</v>
      </c>
      <c r="H60" s="1">
        <f>'H2 overview'!G$7</f>
        <v>1</v>
      </c>
      <c r="I60" s="3">
        <f t="shared" si="2"/>
        <v>1</v>
      </c>
      <c r="J60" s="1">
        <v>0.0294</v>
      </c>
      <c r="K60" s="1">
        <v>0.02913</v>
      </c>
      <c r="L60" s="1">
        <v>0.07488</v>
      </c>
      <c r="M60" s="3">
        <v>40.2</v>
      </c>
      <c r="N60" s="3">
        <f t="shared" si="3"/>
        <v>0.156555</v>
      </c>
      <c r="O60" s="3">
        <f t="shared" si="4"/>
        <v>4.756929</v>
      </c>
      <c r="P60" s="3">
        <f t="shared" si="5"/>
        <v>5.31648</v>
      </c>
      <c r="Q60" s="3">
        <f t="shared" si="6"/>
        <v>40.2</v>
      </c>
      <c r="R60" s="3">
        <f t="shared" si="7"/>
        <v>50.429964</v>
      </c>
    </row>
    <row r="61">
      <c r="A61" s="1">
        <v>25.0</v>
      </c>
      <c r="B61" s="1">
        <v>283.8</v>
      </c>
      <c r="C61" s="1">
        <v>97.0</v>
      </c>
      <c r="D61" s="1">
        <v>0.898401</v>
      </c>
      <c r="E61" s="7">
        <f t="shared" si="1"/>
        <v>0.821796871</v>
      </c>
      <c r="F61" s="1">
        <f>'H2 overview'!E$7</f>
        <v>0.075</v>
      </c>
      <c r="G61" s="1">
        <f>'H2 overview'!F$7</f>
        <v>2.3</v>
      </c>
      <c r="H61" s="1">
        <f>'H2 overview'!G$7</f>
        <v>1</v>
      </c>
      <c r="I61" s="3">
        <f t="shared" si="2"/>
        <v>1</v>
      </c>
      <c r="J61" s="1">
        <v>0.0294</v>
      </c>
      <c r="K61" s="1">
        <v>0.02913</v>
      </c>
      <c r="L61" s="1">
        <v>0.07488</v>
      </c>
      <c r="M61" s="3">
        <v>40.2</v>
      </c>
      <c r="N61" s="3">
        <f t="shared" si="3"/>
        <v>0.15876</v>
      </c>
      <c r="O61" s="3">
        <f t="shared" si="4"/>
        <v>4.823928</v>
      </c>
      <c r="P61" s="3">
        <f t="shared" si="5"/>
        <v>5.39136</v>
      </c>
      <c r="Q61" s="3">
        <f t="shared" si="6"/>
        <v>40.2</v>
      </c>
      <c r="R61" s="3">
        <f t="shared" si="7"/>
        <v>50.574048</v>
      </c>
    </row>
    <row r="62">
      <c r="A62" s="1">
        <v>25.0</v>
      </c>
      <c r="B62" s="1">
        <v>283.8</v>
      </c>
      <c r="C62" s="1">
        <v>98.0</v>
      </c>
      <c r="D62" s="1">
        <v>0.931557</v>
      </c>
      <c r="E62" s="7">
        <f t="shared" si="1"/>
        <v>0.8212891755</v>
      </c>
      <c r="F62" s="1">
        <f>'H2 overview'!E$7</f>
        <v>0.075</v>
      </c>
      <c r="G62" s="1">
        <f>'H2 overview'!F$7</f>
        <v>2.3</v>
      </c>
      <c r="H62" s="1">
        <f>'H2 overview'!G$7</f>
        <v>1</v>
      </c>
      <c r="I62" s="3">
        <f t="shared" si="2"/>
        <v>1</v>
      </c>
      <c r="J62" s="1">
        <v>0.0294</v>
      </c>
      <c r="K62" s="1">
        <v>0.02913</v>
      </c>
      <c r="L62" s="1">
        <v>0.07488</v>
      </c>
      <c r="M62" s="3">
        <v>40.2</v>
      </c>
      <c r="N62" s="3">
        <f t="shared" si="3"/>
        <v>0.160965</v>
      </c>
      <c r="O62" s="3">
        <f t="shared" si="4"/>
        <v>4.890927</v>
      </c>
      <c r="P62" s="3">
        <f t="shared" si="5"/>
        <v>5.46624</v>
      </c>
      <c r="Q62" s="3">
        <f t="shared" si="6"/>
        <v>40.2</v>
      </c>
      <c r="R62" s="3">
        <f t="shared" si="7"/>
        <v>50.718132</v>
      </c>
    </row>
    <row r="63">
      <c r="A63" s="1">
        <v>25.0</v>
      </c>
      <c r="B63" s="1">
        <v>283.8</v>
      </c>
      <c r="C63" s="1">
        <v>99.0</v>
      </c>
      <c r="D63" s="1">
        <v>0.965721</v>
      </c>
      <c r="E63" s="7">
        <f t="shared" si="1"/>
        <v>0.8207814799</v>
      </c>
      <c r="F63" s="1">
        <f>'H2 overview'!E$7</f>
        <v>0.075</v>
      </c>
      <c r="G63" s="1">
        <f>'H2 overview'!F$7</f>
        <v>2.3</v>
      </c>
      <c r="H63" s="1">
        <f>'H2 overview'!G$7</f>
        <v>1</v>
      </c>
      <c r="I63" s="3">
        <f t="shared" si="2"/>
        <v>1</v>
      </c>
      <c r="J63" s="1">
        <v>0.0294</v>
      </c>
      <c r="K63" s="1">
        <v>0.02913</v>
      </c>
      <c r="L63" s="1">
        <v>0.07488</v>
      </c>
      <c r="M63" s="3">
        <v>40.2</v>
      </c>
      <c r="N63" s="3">
        <f t="shared" si="3"/>
        <v>0.16317</v>
      </c>
      <c r="O63" s="3">
        <f t="shared" si="4"/>
        <v>4.957926</v>
      </c>
      <c r="P63" s="3">
        <f t="shared" si="5"/>
        <v>5.54112</v>
      </c>
      <c r="Q63" s="3">
        <f t="shared" si="6"/>
        <v>40.2</v>
      </c>
      <c r="R63" s="3">
        <f t="shared" si="7"/>
        <v>50.862216</v>
      </c>
    </row>
    <row r="64">
      <c r="A64" s="1">
        <v>25.0</v>
      </c>
      <c r="B64" s="1">
        <v>283.8</v>
      </c>
      <c r="C64" s="1">
        <v>100.0</v>
      </c>
      <c r="D64" s="1">
        <v>1.0</v>
      </c>
      <c r="E64" s="7">
        <f t="shared" si="1"/>
        <v>0.8202737844</v>
      </c>
      <c r="F64" s="1">
        <f>'H2 overview'!E$7</f>
        <v>0.075</v>
      </c>
      <c r="G64" s="1">
        <f>'H2 overview'!F$7</f>
        <v>2.3</v>
      </c>
      <c r="H64" s="1">
        <f>'H2 overview'!G$7</f>
        <v>1</v>
      </c>
      <c r="I64" s="1">
        <f>H64</f>
        <v>1</v>
      </c>
      <c r="J64" s="1">
        <v>0.0294</v>
      </c>
      <c r="K64" s="1">
        <v>0.02913</v>
      </c>
      <c r="L64" s="1">
        <v>0.07488</v>
      </c>
      <c r="M64" s="3">
        <v>40.2</v>
      </c>
      <c r="N64" s="3">
        <f t="shared" si="3"/>
        <v>0.165375</v>
      </c>
      <c r="O64" s="3">
        <f t="shared" si="4"/>
        <v>5.024925</v>
      </c>
      <c r="P64" s="3">
        <f t="shared" si="5"/>
        <v>5.616</v>
      </c>
      <c r="Q64" s="3">
        <f t="shared" si="6"/>
        <v>40.2</v>
      </c>
      <c r="R64" s="3">
        <f t="shared" si="7"/>
        <v>51.0063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5.63"/>
    <col customWidth="1" min="3" max="10" width="11.5"/>
    <col customWidth="1" min="11" max="26" width="8.63"/>
  </cols>
  <sheetData>
    <row r="1" ht="12.75" customHeight="1">
      <c r="D1" s="3" t="s">
        <v>23</v>
      </c>
      <c r="G1" s="1" t="s">
        <v>76</v>
      </c>
      <c r="J1" s="1" t="s">
        <v>77</v>
      </c>
    </row>
    <row r="2" ht="12.75" customHeight="1">
      <c r="D2" s="3" t="s">
        <v>24</v>
      </c>
      <c r="G2" s="1" t="s">
        <v>78</v>
      </c>
      <c r="J2" s="1" t="s">
        <v>79</v>
      </c>
    </row>
    <row r="3" ht="12.75" customHeight="1"/>
    <row r="4" ht="12.75" customHeight="1">
      <c r="D4" s="1" t="s">
        <v>25</v>
      </c>
      <c r="E4" s="1" t="s">
        <v>80</v>
      </c>
      <c r="F4" s="1" t="s">
        <v>81</v>
      </c>
      <c r="G4" s="3" t="s">
        <v>26</v>
      </c>
      <c r="H4" s="3" t="s">
        <v>27</v>
      </c>
      <c r="I4" s="3" t="s">
        <v>28</v>
      </c>
      <c r="J4" s="3" t="s">
        <v>29</v>
      </c>
    </row>
    <row r="5" ht="12.75" customHeight="1">
      <c r="B5" s="1" t="s">
        <v>30</v>
      </c>
      <c r="C5" s="3" t="s">
        <v>31</v>
      </c>
      <c r="D5" s="1">
        <v>0.8</v>
      </c>
      <c r="E5" s="1">
        <v>0.05</v>
      </c>
      <c r="F5" s="1">
        <v>0.03</v>
      </c>
      <c r="H5" s="1">
        <v>0.1</v>
      </c>
      <c r="I5" s="1">
        <v>0.02</v>
      </c>
    </row>
    <row r="6" ht="12.75" customHeight="1">
      <c r="B6" s="1" t="s">
        <v>32</v>
      </c>
      <c r="C6" s="1" t="s">
        <v>31</v>
      </c>
      <c r="E6" s="1"/>
      <c r="F6" s="1"/>
      <c r="G6" s="1">
        <f>(D5*2+E5*3.5+F5*5)*1.15</f>
        <v>2.21375</v>
      </c>
      <c r="H6" s="3">
        <f>G6*4</f>
        <v>8.855</v>
      </c>
    </row>
    <row r="7" ht="12.75" customHeight="1">
      <c r="B7" s="3" t="s">
        <v>33</v>
      </c>
      <c r="C7" s="3" t="s">
        <v>31</v>
      </c>
      <c r="E7" s="1"/>
      <c r="F7" s="1"/>
      <c r="G7" s="1">
        <f>(D5*2+E5*3.5+F5*5)*0.15</f>
        <v>0.28875</v>
      </c>
      <c r="H7" s="3">
        <f>H5+H6</f>
        <v>8.955</v>
      </c>
      <c r="I7" s="3">
        <f>D5+2*E5+3*F5+I5</f>
        <v>1.01</v>
      </c>
      <c r="J7" s="3">
        <f>D5*2+E5*3+F5*4</f>
        <v>1.87</v>
      </c>
    </row>
    <row r="8" ht="12.75" customHeight="1">
      <c r="B8" s="1" t="s">
        <v>34</v>
      </c>
      <c r="C8" s="1" t="s">
        <v>35</v>
      </c>
      <c r="D8" s="5"/>
      <c r="E8" s="5"/>
      <c r="F8" s="5"/>
      <c r="G8" s="5">
        <f t="shared" ref="G8:J8" si="1">G7/sum($D7:$K7)</f>
        <v>0.02381688834</v>
      </c>
      <c r="H8" s="5">
        <f t="shared" si="1"/>
        <v>0.7386328487</v>
      </c>
      <c r="I8" s="5">
        <f t="shared" si="1"/>
        <v>0.08330755748</v>
      </c>
      <c r="J8" s="5">
        <f t="shared" si="1"/>
        <v>0.1542427054</v>
      </c>
      <c r="K8" s="5"/>
    </row>
    <row r="9" ht="12.75" customHeight="1"/>
    <row r="10" ht="12.75" customHeight="1">
      <c r="B10" s="3" t="s">
        <v>33</v>
      </c>
      <c r="C10" s="3" t="s">
        <v>31</v>
      </c>
      <c r="E10" s="1"/>
      <c r="F10" s="1"/>
      <c r="G10" s="1">
        <v>0.075</v>
      </c>
      <c r="H10" s="1">
        <v>2.3</v>
      </c>
      <c r="I10" s="3">
        <v>0.0</v>
      </c>
      <c r="J10" s="6">
        <f>J11*(sum(D7:I7)/(1-J11))</f>
        <v>1.4221211</v>
      </c>
      <c r="K10" s="6"/>
    </row>
    <row r="11" ht="12.75" customHeight="1">
      <c r="B11" s="1" t="s">
        <v>34</v>
      </c>
      <c r="C11" s="1" t="s">
        <v>35</v>
      </c>
      <c r="D11" s="5"/>
      <c r="E11" s="5"/>
      <c r="F11" s="5"/>
      <c r="G11" s="5">
        <f t="shared" ref="G11:I11" si="2">G10/sum($D10:$K10)</f>
        <v>0.01975180618</v>
      </c>
      <c r="H11" s="5">
        <f t="shared" si="2"/>
        <v>0.6057220561</v>
      </c>
      <c r="I11" s="5">
        <f t="shared" si="2"/>
        <v>0</v>
      </c>
      <c r="J11" s="7">
        <v>0.1218</v>
      </c>
      <c r="K11" s="7"/>
    </row>
    <row r="12" ht="12.75" customHeight="1"/>
    <row r="13" ht="12.75" customHeight="1">
      <c r="I13" s="1" t="s">
        <v>36</v>
      </c>
      <c r="J13" s="3">
        <f>1-J10/J7</f>
        <v>0.2395074332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>
      <c r="B20" s="3" t="s">
        <v>37</v>
      </c>
      <c r="C20" s="3" t="s">
        <v>38</v>
      </c>
      <c r="D20" s="3">
        <v>890.7</v>
      </c>
      <c r="E20" s="1">
        <v>1560.0</v>
      </c>
      <c r="F20" s="1">
        <v>2250.0</v>
      </c>
    </row>
    <row r="21" ht="12.75" customHeight="1">
      <c r="B21" s="1" t="s">
        <v>39</v>
      </c>
      <c r="C21" s="3" t="s">
        <v>38</v>
      </c>
      <c r="D21" s="3">
        <f>D20*D5+E20*E5+F20*F5</f>
        <v>858.06</v>
      </c>
    </row>
    <row r="22" ht="12.75" customHeight="1">
      <c r="B22" s="3" t="s">
        <v>40</v>
      </c>
      <c r="C22" s="3" t="s">
        <v>41</v>
      </c>
      <c r="G22" s="3">
        <v>29.4</v>
      </c>
      <c r="H22" s="3">
        <v>29.13</v>
      </c>
      <c r="I22" s="3">
        <v>37.1</v>
      </c>
      <c r="J22" s="3">
        <v>74.88</v>
      </c>
    </row>
    <row r="23" ht="12.75" customHeight="1">
      <c r="B23" s="3" t="s">
        <v>42</v>
      </c>
      <c r="C23" s="3" t="s">
        <v>38</v>
      </c>
      <c r="J23" s="3">
        <v>40.2</v>
      </c>
    </row>
    <row r="24" ht="12.75" customHeight="1"/>
    <row r="25" ht="12.75" customHeight="1">
      <c r="B25" s="1" t="s">
        <v>43</v>
      </c>
      <c r="C25" s="8" t="s">
        <v>44</v>
      </c>
      <c r="D25" s="1">
        <v>25.0</v>
      </c>
    </row>
    <row r="26" ht="12.75" customHeight="1">
      <c r="B26" s="1" t="s">
        <v>45</v>
      </c>
      <c r="C26" s="8" t="s">
        <v>44</v>
      </c>
      <c r="D26" s="1">
        <v>50.0</v>
      </c>
    </row>
    <row r="27" ht="12.75" customHeight="1">
      <c r="B27" s="1" t="s">
        <v>46</v>
      </c>
      <c r="C27" s="1" t="s">
        <v>35</v>
      </c>
      <c r="D27" s="7">
        <f>1-J13</f>
        <v>0.7604925668</v>
      </c>
    </row>
    <row r="28" ht="12.75" customHeight="1">
      <c r="B28" s="1" t="s">
        <v>47</v>
      </c>
      <c r="C28" s="3" t="s">
        <v>38</v>
      </c>
      <c r="D28" s="3">
        <f>D7*D22/1000*($D26-$D25)</f>
        <v>0</v>
      </c>
      <c r="G28" s="3">
        <f t="shared" ref="G28:J28" si="3">G7*G22/1000*($D26-$D25)</f>
        <v>0.21223125</v>
      </c>
      <c r="H28" s="3">
        <f t="shared" si="3"/>
        <v>6.52147875</v>
      </c>
      <c r="I28" s="3">
        <f t="shared" si="3"/>
        <v>0.936775</v>
      </c>
      <c r="J28" s="3">
        <f t="shared" si="3"/>
        <v>3.50064</v>
      </c>
      <c r="K28" s="3">
        <f>SUM(B28:J28)</f>
        <v>11.171125</v>
      </c>
    </row>
    <row r="29" ht="12.75" customHeight="1">
      <c r="B29" s="1" t="s">
        <v>48</v>
      </c>
      <c r="C29" s="3" t="s">
        <v>38</v>
      </c>
      <c r="J29" s="3">
        <f>D27*J7*J23</f>
        <v>57.16926822</v>
      </c>
    </row>
    <row r="30" ht="12.75" customHeight="1">
      <c r="B30" s="1" t="s">
        <v>49</v>
      </c>
      <c r="C30" s="1" t="s">
        <v>50</v>
      </c>
      <c r="D30" s="3">
        <f>SUM(D28:J29)</f>
        <v>68.34039322</v>
      </c>
    </row>
    <row r="31" ht="12.75" customHeight="1">
      <c r="B31" s="1" t="s">
        <v>51</v>
      </c>
      <c r="C31" s="1" t="s">
        <v>50</v>
      </c>
      <c r="D31" s="9">
        <f>D21-D30</f>
        <v>789.7196068</v>
      </c>
      <c r="E31" s="7">
        <f>D31/D21</f>
        <v>0.9203547616</v>
      </c>
      <c r="F31" s="7"/>
      <c r="G31" s="7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52</v>
      </c>
      <c r="B1" s="1" t="s">
        <v>53</v>
      </c>
      <c r="C1" s="1" t="s">
        <v>54</v>
      </c>
      <c r="D1" s="1" t="s">
        <v>55</v>
      </c>
      <c r="E1" s="10" t="s">
        <v>82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49</v>
      </c>
    </row>
    <row r="2">
      <c r="A2" s="1">
        <v>25.0</v>
      </c>
      <c r="B2" s="1">
        <f>'NSG overview'!D$21</f>
        <v>858.06</v>
      </c>
      <c r="C2" s="1">
        <v>0.0</v>
      </c>
      <c r="D2" s="1">
        <v>0.006</v>
      </c>
      <c r="E2" s="7">
        <f t="shared" ref="E2:E64" si="1">(B2-U2)/B2</f>
        <v>1.010119329</v>
      </c>
      <c r="F2" s="1">
        <f>'NSG overview'!G$7</f>
        <v>0.28875</v>
      </c>
      <c r="G2" s="1">
        <f>'NSG overview'!H$7</f>
        <v>8.955</v>
      </c>
      <c r="H2" s="1">
        <f>'NSG overview'!I$7</f>
        <v>1.01</v>
      </c>
      <c r="I2" s="1">
        <f>'NSG overview'!J$7</f>
        <v>1.87</v>
      </c>
      <c r="J2" s="3">
        <f t="shared" ref="J2:J63" si="2">min(D2*sum(F2:H2)/(1-D2),I2)</f>
        <v>0.06189386318</v>
      </c>
      <c r="K2" s="1">
        <v>0.0294</v>
      </c>
      <c r="L2" s="1">
        <v>0.02913</v>
      </c>
      <c r="M2" s="1">
        <v>0.0371</v>
      </c>
      <c r="N2" s="1">
        <v>0.07488</v>
      </c>
      <c r="O2" s="3">
        <v>40.2</v>
      </c>
      <c r="P2" s="3">
        <f t="shared" ref="P2:P64" si="3">F2*K2*(C2-A2)</f>
        <v>-0.21223125</v>
      </c>
      <c r="Q2" s="3">
        <f t="shared" ref="Q2:Q64" si="4">G2*L2*(C2-A2)</f>
        <v>-6.52147875</v>
      </c>
      <c r="R2" s="3">
        <f t="shared" ref="R2:R64" si="5">H2*M2*(C2-A2)</f>
        <v>-0.936775</v>
      </c>
      <c r="S2" s="3">
        <f t="shared" ref="S2:S64" si="6">I2*N2*(C2-A2)</f>
        <v>-3.50064</v>
      </c>
      <c r="T2" s="3">
        <f t="shared" ref="T2:T64" si="7">J2*O2</f>
        <v>2.4881333</v>
      </c>
      <c r="U2" s="3">
        <f t="shared" ref="U2:U64" si="8">sum(P2:T2)</f>
        <v>-8.6829917</v>
      </c>
    </row>
    <row r="3">
      <c r="A3" s="1">
        <v>25.0</v>
      </c>
      <c r="B3" s="1">
        <v>888.0</v>
      </c>
      <c r="C3" s="1">
        <v>5.0</v>
      </c>
      <c r="D3" s="1">
        <v>0.0086</v>
      </c>
      <c r="E3" s="7">
        <f t="shared" si="1"/>
        <v>1.006037413</v>
      </c>
      <c r="F3" s="1">
        <f>'NSG overview'!G$7</f>
        <v>0.28875</v>
      </c>
      <c r="G3" s="1">
        <f>'NSG overview'!H$7</f>
        <v>8.955</v>
      </c>
      <c r="H3" s="1">
        <f>'NSG overview'!I$7</f>
        <v>1.01</v>
      </c>
      <c r="I3" s="1">
        <f>'NSG overview'!J$7</f>
        <v>1.87</v>
      </c>
      <c r="J3" s="3">
        <f t="shared" si="2"/>
        <v>0.08894719588</v>
      </c>
      <c r="K3" s="1">
        <v>0.0294</v>
      </c>
      <c r="L3" s="1">
        <v>0.02913</v>
      </c>
      <c r="M3" s="1">
        <v>0.0371</v>
      </c>
      <c r="N3" s="1">
        <v>0.07488</v>
      </c>
      <c r="O3" s="3">
        <v>40.2</v>
      </c>
      <c r="P3" s="3">
        <f t="shared" si="3"/>
        <v>-0.169785</v>
      </c>
      <c r="Q3" s="3">
        <f t="shared" si="4"/>
        <v>-5.217183</v>
      </c>
      <c r="R3" s="3">
        <f t="shared" si="5"/>
        <v>-0.74942</v>
      </c>
      <c r="S3" s="3">
        <f t="shared" si="6"/>
        <v>-2.800512</v>
      </c>
      <c r="T3" s="3">
        <f t="shared" si="7"/>
        <v>3.575677275</v>
      </c>
      <c r="U3" s="3">
        <f t="shared" si="8"/>
        <v>-5.361222725</v>
      </c>
    </row>
    <row r="4">
      <c r="A4" s="1">
        <v>25.0</v>
      </c>
      <c r="B4" s="1">
        <v>888.0</v>
      </c>
      <c r="C4" s="1">
        <v>10.0</v>
      </c>
      <c r="D4" s="1">
        <v>0.0121</v>
      </c>
      <c r="E4" s="7">
        <f t="shared" si="1"/>
        <v>1.001862564</v>
      </c>
      <c r="F4" s="1">
        <f>'NSG overview'!G$7</f>
        <v>0.28875</v>
      </c>
      <c r="G4" s="1">
        <f>'NSG overview'!H$7</f>
        <v>8.955</v>
      </c>
      <c r="H4" s="1">
        <f>'NSG overview'!I$7</f>
        <v>1.01</v>
      </c>
      <c r="I4" s="1">
        <f>'NSG overview'!J$7</f>
        <v>1.87</v>
      </c>
      <c r="J4" s="3">
        <f t="shared" si="2"/>
        <v>0.1255900142</v>
      </c>
      <c r="K4" s="1">
        <v>0.0294</v>
      </c>
      <c r="L4" s="1">
        <v>0.02913</v>
      </c>
      <c r="M4" s="1">
        <v>0.0371</v>
      </c>
      <c r="N4" s="1">
        <v>0.07488</v>
      </c>
      <c r="O4" s="3">
        <v>40.2</v>
      </c>
      <c r="P4" s="3">
        <f t="shared" si="3"/>
        <v>-0.12733875</v>
      </c>
      <c r="Q4" s="3">
        <f t="shared" si="4"/>
        <v>-3.91288725</v>
      </c>
      <c r="R4" s="3">
        <f t="shared" si="5"/>
        <v>-0.562065</v>
      </c>
      <c r="S4" s="3">
        <f t="shared" si="6"/>
        <v>-2.100384</v>
      </c>
      <c r="T4" s="3">
        <f t="shared" si="7"/>
        <v>5.04871857</v>
      </c>
      <c r="U4" s="3">
        <f t="shared" si="8"/>
        <v>-1.65395643</v>
      </c>
    </row>
    <row r="5">
      <c r="A5" s="1">
        <v>25.0</v>
      </c>
      <c r="B5" s="1">
        <v>888.0</v>
      </c>
      <c r="C5" s="1">
        <v>15.0</v>
      </c>
      <c r="D5" s="1">
        <v>0.0168</v>
      </c>
      <c r="E5" s="7">
        <f t="shared" si="1"/>
        <v>0.9971003941</v>
      </c>
      <c r="F5" s="1">
        <f>'NSG overview'!G$7</f>
        <v>0.28875</v>
      </c>
      <c r="G5" s="1">
        <f>'NSG overview'!H$7</f>
        <v>8.955</v>
      </c>
      <c r="H5" s="1">
        <f>'NSG overview'!I$7</f>
        <v>1.01</v>
      </c>
      <c r="I5" s="1">
        <f>'NSG overview'!J$7</f>
        <v>1.87</v>
      </c>
      <c r="J5" s="3">
        <f t="shared" si="2"/>
        <v>0.1752064687</v>
      </c>
      <c r="K5" s="1">
        <v>0.0294</v>
      </c>
      <c r="L5" s="1">
        <v>0.02913</v>
      </c>
      <c r="M5" s="1">
        <v>0.0371</v>
      </c>
      <c r="N5" s="1">
        <v>0.07488</v>
      </c>
      <c r="O5" s="3">
        <v>40.2</v>
      </c>
      <c r="P5" s="3">
        <f t="shared" si="3"/>
        <v>-0.0848925</v>
      </c>
      <c r="Q5" s="3">
        <f t="shared" si="4"/>
        <v>-2.6085915</v>
      </c>
      <c r="R5" s="3">
        <f t="shared" si="5"/>
        <v>-0.37471</v>
      </c>
      <c r="S5" s="3">
        <f t="shared" si="6"/>
        <v>-1.400256</v>
      </c>
      <c r="T5" s="3">
        <f t="shared" si="7"/>
        <v>7.043300041</v>
      </c>
      <c r="U5" s="3">
        <f t="shared" si="8"/>
        <v>2.574850041</v>
      </c>
    </row>
    <row r="6">
      <c r="A6" s="1">
        <v>25.0</v>
      </c>
      <c r="B6" s="1">
        <v>888.0</v>
      </c>
      <c r="C6" s="1">
        <v>20.0</v>
      </c>
      <c r="D6" s="1">
        <v>0.0231</v>
      </c>
      <c r="E6" s="7">
        <f t="shared" si="1"/>
        <v>0.9915396758</v>
      </c>
      <c r="F6" s="1">
        <f>'NSG overview'!G$7</f>
        <v>0.28875</v>
      </c>
      <c r="G6" s="1">
        <f>'NSG overview'!H$7</f>
        <v>8.955</v>
      </c>
      <c r="H6" s="1">
        <f>'NSG overview'!I$7</f>
        <v>1.01</v>
      </c>
      <c r="I6" s="1">
        <f>'NSG overview'!J$7</f>
        <v>1.87</v>
      </c>
      <c r="J6" s="3">
        <f t="shared" si="2"/>
        <v>0.242462509</v>
      </c>
      <c r="K6" s="1">
        <v>0.0294</v>
      </c>
      <c r="L6" s="1">
        <v>0.02913</v>
      </c>
      <c r="M6" s="1">
        <v>0.0371</v>
      </c>
      <c r="N6" s="1">
        <v>0.07488</v>
      </c>
      <c r="O6" s="3">
        <v>40.2</v>
      </c>
      <c r="P6" s="3">
        <f t="shared" si="3"/>
        <v>-0.04244625</v>
      </c>
      <c r="Q6" s="3">
        <f t="shared" si="4"/>
        <v>-1.30429575</v>
      </c>
      <c r="R6" s="3">
        <f t="shared" si="5"/>
        <v>-0.187355</v>
      </c>
      <c r="S6" s="3">
        <f t="shared" si="6"/>
        <v>-0.700128</v>
      </c>
      <c r="T6" s="3">
        <f t="shared" si="7"/>
        <v>9.74699286</v>
      </c>
      <c r="U6" s="3">
        <f t="shared" si="8"/>
        <v>7.51276786</v>
      </c>
    </row>
    <row r="7">
      <c r="A7" s="1">
        <v>25.0</v>
      </c>
      <c r="B7" s="1">
        <v>888.0</v>
      </c>
      <c r="C7" s="1">
        <v>25.0</v>
      </c>
      <c r="D7" s="1">
        <v>0.0313</v>
      </c>
      <c r="E7" s="7">
        <f t="shared" si="1"/>
        <v>0.9850013956</v>
      </c>
      <c r="F7" s="1">
        <f>'NSG overview'!G$7</f>
        <v>0.28875</v>
      </c>
      <c r="G7" s="1">
        <f>'NSG overview'!H$7</f>
        <v>8.955</v>
      </c>
      <c r="H7" s="1">
        <f>'NSG overview'!I$7</f>
        <v>1.01</v>
      </c>
      <c r="I7" s="1">
        <f>'NSG overview'!J$7</f>
        <v>1.87</v>
      </c>
      <c r="J7" s="3">
        <f t="shared" si="2"/>
        <v>0.3313124548</v>
      </c>
      <c r="K7" s="1">
        <v>0.0294</v>
      </c>
      <c r="L7" s="1">
        <v>0.02913</v>
      </c>
      <c r="M7" s="1">
        <v>0.0371</v>
      </c>
      <c r="N7" s="1">
        <v>0.07488</v>
      </c>
      <c r="O7" s="3">
        <v>40.2</v>
      </c>
      <c r="P7" s="3">
        <f t="shared" si="3"/>
        <v>0</v>
      </c>
      <c r="Q7" s="3">
        <f t="shared" si="4"/>
        <v>0</v>
      </c>
      <c r="R7" s="3">
        <f t="shared" si="5"/>
        <v>0</v>
      </c>
      <c r="S7" s="3">
        <f t="shared" si="6"/>
        <v>0</v>
      </c>
      <c r="T7" s="3">
        <f t="shared" si="7"/>
        <v>13.31876068</v>
      </c>
      <c r="U7" s="3">
        <f t="shared" si="8"/>
        <v>13.31876068</v>
      </c>
    </row>
    <row r="8">
      <c r="A8" s="1">
        <v>25.0</v>
      </c>
      <c r="B8" s="1">
        <v>888.0</v>
      </c>
      <c r="C8" s="1">
        <v>30.0</v>
      </c>
      <c r="D8" s="1">
        <v>0.0419</v>
      </c>
      <c r="E8" s="7">
        <f t="shared" si="1"/>
        <v>0.9771838426</v>
      </c>
      <c r="F8" s="1">
        <f>'NSG overview'!G$7</f>
        <v>0.28875</v>
      </c>
      <c r="G8" s="1">
        <f>'NSG overview'!H$7</f>
        <v>8.955</v>
      </c>
      <c r="H8" s="1">
        <f>'NSG overview'!I$7</f>
        <v>1.01</v>
      </c>
      <c r="I8" s="1">
        <f>'NSG overview'!J$7</f>
        <v>1.87</v>
      </c>
      <c r="J8" s="3">
        <f t="shared" si="2"/>
        <v>0.4484209634</v>
      </c>
      <c r="K8" s="1">
        <v>0.0294</v>
      </c>
      <c r="L8" s="1">
        <v>0.02913</v>
      </c>
      <c r="M8" s="1">
        <v>0.0371</v>
      </c>
      <c r="N8" s="1">
        <v>0.07488</v>
      </c>
      <c r="O8" s="3">
        <v>40.2</v>
      </c>
      <c r="P8" s="3">
        <f t="shared" si="3"/>
        <v>0.04244625</v>
      </c>
      <c r="Q8" s="3">
        <f t="shared" si="4"/>
        <v>1.30429575</v>
      </c>
      <c r="R8" s="3">
        <f t="shared" si="5"/>
        <v>0.187355</v>
      </c>
      <c r="S8" s="3">
        <f t="shared" si="6"/>
        <v>0.700128</v>
      </c>
      <c r="T8" s="3">
        <f t="shared" si="7"/>
        <v>18.02652273</v>
      </c>
      <c r="U8" s="3">
        <f t="shared" si="8"/>
        <v>20.26074773</v>
      </c>
    </row>
    <row r="9">
      <c r="A9" s="1">
        <v>25.0</v>
      </c>
      <c r="B9" s="1">
        <v>888.0</v>
      </c>
      <c r="C9" s="1">
        <v>35.0</v>
      </c>
      <c r="D9" s="1">
        <v>0.0555</v>
      </c>
      <c r="E9" s="7">
        <f t="shared" si="1"/>
        <v>0.9676915754</v>
      </c>
      <c r="F9" s="1">
        <f>'NSG overview'!G$7</f>
        <v>0.28875</v>
      </c>
      <c r="G9" s="1">
        <f>'NSG overview'!H$7</f>
        <v>8.955</v>
      </c>
      <c r="H9" s="1">
        <f>'NSG overview'!I$7</f>
        <v>1.01</v>
      </c>
      <c r="I9" s="1">
        <f>'NSG overview'!J$7</f>
        <v>1.87</v>
      </c>
      <c r="J9" s="3">
        <f t="shared" si="2"/>
        <v>0.6025231604</v>
      </c>
      <c r="K9" s="1">
        <v>0.0294</v>
      </c>
      <c r="L9" s="1">
        <v>0.02913</v>
      </c>
      <c r="M9" s="1">
        <v>0.0371</v>
      </c>
      <c r="N9" s="1">
        <v>0.07488</v>
      </c>
      <c r="O9" s="3">
        <v>40.2</v>
      </c>
      <c r="P9" s="3">
        <f t="shared" si="3"/>
        <v>0.0848925</v>
      </c>
      <c r="Q9" s="3">
        <f t="shared" si="4"/>
        <v>2.6085915</v>
      </c>
      <c r="R9" s="3">
        <f t="shared" si="5"/>
        <v>0.37471</v>
      </c>
      <c r="S9" s="3">
        <f t="shared" si="6"/>
        <v>1.400256</v>
      </c>
      <c r="T9" s="3">
        <f t="shared" si="7"/>
        <v>24.22143105</v>
      </c>
      <c r="U9" s="3">
        <f t="shared" si="8"/>
        <v>28.68988105</v>
      </c>
    </row>
    <row r="10">
      <c r="A10" s="1">
        <v>25.0</v>
      </c>
      <c r="B10" s="1">
        <v>888.0</v>
      </c>
      <c r="C10" s="1">
        <v>40.0</v>
      </c>
      <c r="D10" s="1">
        <v>0.0728</v>
      </c>
      <c r="E10" s="7">
        <f t="shared" si="1"/>
        <v>0.9560056155</v>
      </c>
      <c r="F10" s="1">
        <f>'NSG overview'!G$7</f>
        <v>0.28875</v>
      </c>
      <c r="G10" s="1">
        <f>'NSG overview'!H$7</f>
        <v>8.955</v>
      </c>
      <c r="H10" s="1">
        <f>'NSG overview'!I$7</f>
        <v>1.01</v>
      </c>
      <c r="I10" s="1">
        <f>'NSG overview'!J$7</f>
        <v>1.87</v>
      </c>
      <c r="J10" s="3">
        <f t="shared" si="2"/>
        <v>0.8050830457</v>
      </c>
      <c r="K10" s="1">
        <v>0.0294</v>
      </c>
      <c r="L10" s="1">
        <v>0.02913</v>
      </c>
      <c r="M10" s="1">
        <v>0.0371</v>
      </c>
      <c r="N10" s="1">
        <v>0.07488</v>
      </c>
      <c r="O10" s="3">
        <v>40.2</v>
      </c>
      <c r="P10" s="3">
        <f t="shared" si="3"/>
        <v>0.12733875</v>
      </c>
      <c r="Q10" s="3">
        <f t="shared" si="4"/>
        <v>3.91288725</v>
      </c>
      <c r="R10" s="3">
        <f t="shared" si="5"/>
        <v>0.562065</v>
      </c>
      <c r="S10" s="3">
        <f t="shared" si="6"/>
        <v>2.100384</v>
      </c>
      <c r="T10" s="3">
        <f t="shared" si="7"/>
        <v>32.36433844</v>
      </c>
      <c r="U10" s="3">
        <f t="shared" si="8"/>
        <v>39.06701344</v>
      </c>
    </row>
    <row r="11">
      <c r="A11" s="1">
        <v>25.0</v>
      </c>
      <c r="B11" s="1">
        <v>888.0</v>
      </c>
      <c r="C11" s="1">
        <v>45.0</v>
      </c>
      <c r="D11" s="1">
        <v>0.0946</v>
      </c>
      <c r="E11" s="7">
        <f t="shared" si="1"/>
        <v>0.9414353964</v>
      </c>
      <c r="F11" s="1">
        <f>'NSG overview'!G$7</f>
        <v>0.28875</v>
      </c>
      <c r="G11" s="1">
        <f>'NSG overview'!H$7</f>
        <v>8.955</v>
      </c>
      <c r="H11" s="1">
        <f>'NSG overview'!I$7</f>
        <v>1.01</v>
      </c>
      <c r="I11" s="1">
        <f>'NSG overview'!J$7</f>
        <v>1.87</v>
      </c>
      <c r="J11" s="3">
        <f t="shared" si="2"/>
        <v>1.071354926</v>
      </c>
      <c r="K11" s="1">
        <v>0.0294</v>
      </c>
      <c r="L11" s="1">
        <v>0.02913</v>
      </c>
      <c r="M11" s="1">
        <v>0.0371</v>
      </c>
      <c r="N11" s="1">
        <v>0.07488</v>
      </c>
      <c r="O11" s="3">
        <v>40.2</v>
      </c>
      <c r="P11" s="3">
        <f t="shared" si="3"/>
        <v>0.169785</v>
      </c>
      <c r="Q11" s="3">
        <f t="shared" si="4"/>
        <v>5.217183</v>
      </c>
      <c r="R11" s="3">
        <f t="shared" si="5"/>
        <v>0.74942</v>
      </c>
      <c r="S11" s="3">
        <f t="shared" si="6"/>
        <v>2.800512</v>
      </c>
      <c r="T11" s="3">
        <f t="shared" si="7"/>
        <v>43.06846803</v>
      </c>
      <c r="U11" s="3">
        <f t="shared" si="8"/>
        <v>52.00536803</v>
      </c>
    </row>
    <row r="12">
      <c r="A12" s="1">
        <v>25.0</v>
      </c>
      <c r="B12" s="1">
        <v>888.0</v>
      </c>
      <c r="C12" s="1">
        <v>50.0</v>
      </c>
      <c r="D12" s="1">
        <v>0.1218</v>
      </c>
      <c r="E12" s="7">
        <f t="shared" si="1"/>
        <v>0.9230400977</v>
      </c>
      <c r="F12" s="1">
        <f>'NSG overview'!G$7</f>
        <v>0.28875</v>
      </c>
      <c r="G12" s="1">
        <f>'NSG overview'!H$7</f>
        <v>8.955</v>
      </c>
      <c r="H12" s="1">
        <f>'NSG overview'!I$7</f>
        <v>1.01</v>
      </c>
      <c r="I12" s="1">
        <f>'NSG overview'!J$7</f>
        <v>1.87</v>
      </c>
      <c r="J12" s="3">
        <f t="shared" si="2"/>
        <v>1.4221211</v>
      </c>
      <c r="K12" s="1">
        <v>0.0294</v>
      </c>
      <c r="L12" s="1">
        <v>0.02913</v>
      </c>
      <c r="M12" s="1">
        <v>0.0371</v>
      </c>
      <c r="N12" s="1">
        <v>0.07488</v>
      </c>
      <c r="O12" s="3">
        <v>40.2</v>
      </c>
      <c r="P12" s="3">
        <f t="shared" si="3"/>
        <v>0.21223125</v>
      </c>
      <c r="Q12" s="3">
        <f t="shared" si="4"/>
        <v>6.52147875</v>
      </c>
      <c r="R12" s="3">
        <f t="shared" si="5"/>
        <v>0.936775</v>
      </c>
      <c r="S12" s="3">
        <f t="shared" si="6"/>
        <v>3.50064</v>
      </c>
      <c r="T12" s="3">
        <f t="shared" si="7"/>
        <v>57.16926822</v>
      </c>
      <c r="U12" s="3">
        <f t="shared" si="8"/>
        <v>68.34039322</v>
      </c>
    </row>
    <row r="13">
      <c r="A13" s="1">
        <v>25.0</v>
      </c>
      <c r="B13" s="1">
        <v>888.0</v>
      </c>
      <c r="C13" s="1">
        <v>51.0</v>
      </c>
      <c r="D13" s="1">
        <v>0.128084</v>
      </c>
      <c r="E13" s="7">
        <f t="shared" si="1"/>
        <v>0.9187274296</v>
      </c>
      <c r="F13" s="1">
        <f>'NSG overview'!G$7</f>
        <v>0.28875</v>
      </c>
      <c r="G13" s="1">
        <f>'NSG overview'!H$7</f>
        <v>8.955</v>
      </c>
      <c r="H13" s="1">
        <f>'NSG overview'!I$7</f>
        <v>1.01</v>
      </c>
      <c r="I13" s="1">
        <f>'NSG overview'!J$7</f>
        <v>1.87</v>
      </c>
      <c r="J13" s="3">
        <f t="shared" si="2"/>
        <v>1.506270461</v>
      </c>
      <c r="K13" s="1">
        <v>0.0294</v>
      </c>
      <c r="L13" s="1">
        <v>0.02913</v>
      </c>
      <c r="M13" s="1">
        <v>0.0371</v>
      </c>
      <c r="N13" s="1">
        <v>0.07488</v>
      </c>
      <c r="O13" s="3">
        <v>40.2</v>
      </c>
      <c r="P13" s="3">
        <f t="shared" si="3"/>
        <v>0.2207205</v>
      </c>
      <c r="Q13" s="3">
        <f t="shared" si="4"/>
        <v>6.7823379</v>
      </c>
      <c r="R13" s="3">
        <f t="shared" si="5"/>
        <v>0.974246</v>
      </c>
      <c r="S13" s="3">
        <f t="shared" si="6"/>
        <v>3.6406656</v>
      </c>
      <c r="T13" s="3">
        <f t="shared" si="7"/>
        <v>60.55207252</v>
      </c>
      <c r="U13" s="3">
        <f t="shared" si="8"/>
        <v>72.17004252</v>
      </c>
    </row>
    <row r="14">
      <c r="A14" s="1">
        <v>25.0</v>
      </c>
      <c r="B14" s="1">
        <v>888.0</v>
      </c>
      <c r="C14" s="1">
        <v>52.0</v>
      </c>
      <c r="D14" s="1">
        <v>0.134529</v>
      </c>
      <c r="E14" s="7">
        <f t="shared" si="1"/>
        <v>0.9142596971</v>
      </c>
      <c r="F14" s="1">
        <f>'NSG overview'!G$7</f>
        <v>0.28875</v>
      </c>
      <c r="G14" s="1">
        <f>'NSG overview'!H$7</f>
        <v>8.955</v>
      </c>
      <c r="H14" s="1">
        <f>'NSG overview'!I$7</f>
        <v>1.01</v>
      </c>
      <c r="I14" s="1">
        <f>'NSG overview'!J$7</f>
        <v>1.87</v>
      </c>
      <c r="J14" s="3">
        <f t="shared" si="2"/>
        <v>1.593845125</v>
      </c>
      <c r="K14" s="1">
        <v>0.0294</v>
      </c>
      <c r="L14" s="1">
        <v>0.02913</v>
      </c>
      <c r="M14" s="1">
        <v>0.0371</v>
      </c>
      <c r="N14" s="1">
        <v>0.07488</v>
      </c>
      <c r="O14" s="3">
        <v>40.2</v>
      </c>
      <c r="P14" s="3">
        <f t="shared" si="3"/>
        <v>0.22920975</v>
      </c>
      <c r="Q14" s="3">
        <f t="shared" si="4"/>
        <v>7.04319705</v>
      </c>
      <c r="R14" s="3">
        <f t="shared" si="5"/>
        <v>1.011717</v>
      </c>
      <c r="S14" s="3">
        <f t="shared" si="6"/>
        <v>3.7806912</v>
      </c>
      <c r="T14" s="3">
        <f t="shared" si="7"/>
        <v>64.07257401</v>
      </c>
      <c r="U14" s="3">
        <f t="shared" si="8"/>
        <v>76.13738901</v>
      </c>
    </row>
    <row r="15">
      <c r="A15" s="1">
        <v>25.0</v>
      </c>
      <c r="B15" s="1">
        <v>888.0</v>
      </c>
      <c r="C15" s="1">
        <v>53.0</v>
      </c>
      <c r="D15" s="1">
        <v>0.141251</v>
      </c>
      <c r="E15" s="7">
        <f t="shared" si="1"/>
        <v>0.9095581731</v>
      </c>
      <c r="F15" s="1">
        <f>'NSG overview'!G$7</f>
        <v>0.28875</v>
      </c>
      <c r="G15" s="1">
        <f>'NSG overview'!H$7</f>
        <v>8.955</v>
      </c>
      <c r="H15" s="1">
        <f>'NSG overview'!I$7</f>
        <v>1.01</v>
      </c>
      <c r="I15" s="1">
        <f>'NSG overview'!J$7</f>
        <v>1.87</v>
      </c>
      <c r="J15" s="3">
        <f t="shared" si="2"/>
        <v>1.686584137</v>
      </c>
      <c r="K15" s="1">
        <v>0.0294</v>
      </c>
      <c r="L15" s="1">
        <v>0.02913</v>
      </c>
      <c r="M15" s="1">
        <v>0.0371</v>
      </c>
      <c r="N15" s="1">
        <v>0.07488</v>
      </c>
      <c r="O15" s="3">
        <v>40.2</v>
      </c>
      <c r="P15" s="3">
        <f t="shared" si="3"/>
        <v>0.237699</v>
      </c>
      <c r="Q15" s="3">
        <f t="shared" si="4"/>
        <v>7.3040562</v>
      </c>
      <c r="R15" s="3">
        <f t="shared" si="5"/>
        <v>1.049188</v>
      </c>
      <c r="S15" s="3">
        <f t="shared" si="6"/>
        <v>3.9207168</v>
      </c>
      <c r="T15" s="3">
        <f t="shared" si="7"/>
        <v>67.80068232</v>
      </c>
      <c r="U15" s="3">
        <f t="shared" si="8"/>
        <v>80.31234232</v>
      </c>
    </row>
    <row r="16">
      <c r="A16" s="1">
        <v>25.0</v>
      </c>
      <c r="B16" s="1">
        <v>888.0</v>
      </c>
      <c r="C16" s="1">
        <v>54.0</v>
      </c>
      <c r="D16" s="1">
        <v>0.148258</v>
      </c>
      <c r="E16" s="7">
        <f t="shared" si="1"/>
        <v>0.9046081075</v>
      </c>
      <c r="F16" s="1">
        <f>'NSG overview'!G$7</f>
        <v>0.28875</v>
      </c>
      <c r="G16" s="1">
        <f>'NSG overview'!H$7</f>
        <v>8.955</v>
      </c>
      <c r="H16" s="1">
        <f>'NSG overview'!I$7</f>
        <v>1.01</v>
      </c>
      <c r="I16" s="1">
        <f>'NSG overview'!J$7</f>
        <v>1.87</v>
      </c>
      <c r="J16" s="3">
        <f t="shared" si="2"/>
        <v>1.784813321</v>
      </c>
      <c r="K16" s="1">
        <v>0.0294</v>
      </c>
      <c r="L16" s="1">
        <v>0.02913</v>
      </c>
      <c r="M16" s="1">
        <v>0.0371</v>
      </c>
      <c r="N16" s="1">
        <v>0.07488</v>
      </c>
      <c r="O16" s="3">
        <v>40.2</v>
      </c>
      <c r="P16" s="3">
        <f t="shared" si="3"/>
        <v>0.24618825</v>
      </c>
      <c r="Q16" s="3">
        <f t="shared" si="4"/>
        <v>7.56491535</v>
      </c>
      <c r="R16" s="3">
        <f t="shared" si="5"/>
        <v>1.086659</v>
      </c>
      <c r="S16" s="3">
        <f t="shared" si="6"/>
        <v>4.0607424</v>
      </c>
      <c r="T16" s="3">
        <f t="shared" si="7"/>
        <v>71.7494955</v>
      </c>
      <c r="U16" s="3">
        <f t="shared" si="8"/>
        <v>84.7080005</v>
      </c>
    </row>
    <row r="17">
      <c r="A17" s="1">
        <v>25.0</v>
      </c>
      <c r="B17" s="1">
        <v>888.0</v>
      </c>
      <c r="C17" s="1">
        <v>55.0</v>
      </c>
      <c r="D17" s="1">
        <v>0.15556</v>
      </c>
      <c r="E17" s="7">
        <f t="shared" si="1"/>
        <v>0.9002484797</v>
      </c>
      <c r="F17" s="1">
        <f>'NSG overview'!G$7</f>
        <v>0.28875</v>
      </c>
      <c r="G17" s="1">
        <f>'NSG overview'!H$7</f>
        <v>8.955</v>
      </c>
      <c r="H17" s="1">
        <f>'NSG overview'!I$7</f>
        <v>1.01</v>
      </c>
      <c r="I17" s="1">
        <f>'NSG overview'!J$7</f>
        <v>1.87</v>
      </c>
      <c r="J17" s="3">
        <f t="shared" si="2"/>
        <v>1.87</v>
      </c>
      <c r="K17" s="1">
        <v>0.0294</v>
      </c>
      <c r="L17" s="1">
        <v>0.02913</v>
      </c>
      <c r="M17" s="1">
        <v>0.0371</v>
      </c>
      <c r="N17" s="1">
        <v>0.07488</v>
      </c>
      <c r="O17" s="3">
        <v>40.2</v>
      </c>
      <c r="P17" s="3">
        <f t="shared" si="3"/>
        <v>0.2546775</v>
      </c>
      <c r="Q17" s="3">
        <f t="shared" si="4"/>
        <v>7.8257745</v>
      </c>
      <c r="R17" s="3">
        <f t="shared" si="5"/>
        <v>1.12413</v>
      </c>
      <c r="S17" s="3">
        <f t="shared" si="6"/>
        <v>4.200768</v>
      </c>
      <c r="T17" s="3">
        <f t="shared" si="7"/>
        <v>75.174</v>
      </c>
      <c r="U17" s="3">
        <f t="shared" si="8"/>
        <v>88.57935</v>
      </c>
    </row>
    <row r="18">
      <c r="A18" s="1">
        <v>25.0</v>
      </c>
      <c r="B18" s="1">
        <v>888.0</v>
      </c>
      <c r="C18" s="1">
        <v>55.58367293282503</v>
      </c>
      <c r="D18" s="1">
        <v>0.16</v>
      </c>
      <c r="E18" s="7">
        <f t="shared" si="1"/>
        <v>0.8999547733</v>
      </c>
      <c r="F18" s="1">
        <f>'NSG overview'!G$7</f>
        <v>0.28875</v>
      </c>
      <c r="G18" s="1">
        <f>'NSG overview'!H$7</f>
        <v>8.955</v>
      </c>
      <c r="H18" s="1">
        <f>'NSG overview'!I$7</f>
        <v>1.01</v>
      </c>
      <c r="I18" s="1">
        <f>'NSG overview'!J$7</f>
        <v>1.87</v>
      </c>
      <c r="J18" s="3">
        <f t="shared" si="2"/>
        <v>1.87</v>
      </c>
      <c r="K18" s="1">
        <v>0.0294</v>
      </c>
      <c r="L18" s="1">
        <v>0.02913</v>
      </c>
      <c r="M18" s="1">
        <v>0.0371</v>
      </c>
      <c r="N18" s="1">
        <v>0.07488</v>
      </c>
      <c r="O18" s="3">
        <v>40.2</v>
      </c>
      <c r="P18" s="3">
        <f t="shared" si="3"/>
        <v>0.2596324454</v>
      </c>
      <c r="Q18" s="3">
        <f t="shared" si="4"/>
        <v>7.978030925</v>
      </c>
      <c r="R18" s="3">
        <f t="shared" si="5"/>
        <v>1.146000808</v>
      </c>
      <c r="S18" s="3">
        <f t="shared" si="6"/>
        <v>4.282497153</v>
      </c>
      <c r="T18" s="3">
        <f t="shared" si="7"/>
        <v>75.174</v>
      </c>
      <c r="U18" s="3">
        <f t="shared" si="8"/>
        <v>88.84016133</v>
      </c>
    </row>
    <row r="19">
      <c r="A19" s="1">
        <v>25.0</v>
      </c>
      <c r="B19" s="1">
        <v>888.0</v>
      </c>
      <c r="C19" s="1">
        <v>56.0</v>
      </c>
      <c r="D19" s="1">
        <v>0.163167</v>
      </c>
      <c r="E19" s="7">
        <f t="shared" si="1"/>
        <v>0.8997452759</v>
      </c>
      <c r="F19" s="1">
        <f>'NSG overview'!G$7</f>
        <v>0.28875</v>
      </c>
      <c r="G19" s="1">
        <f>'NSG overview'!H$7</f>
        <v>8.955</v>
      </c>
      <c r="H19" s="1">
        <f>'NSG overview'!I$7</f>
        <v>1.01</v>
      </c>
      <c r="I19" s="1">
        <f>'NSG overview'!J$7</f>
        <v>1.87</v>
      </c>
      <c r="J19" s="3">
        <f t="shared" si="2"/>
        <v>1.87</v>
      </c>
      <c r="K19" s="1">
        <v>0.0294</v>
      </c>
      <c r="L19" s="1">
        <v>0.02913</v>
      </c>
      <c r="M19" s="1">
        <v>0.0371</v>
      </c>
      <c r="N19" s="1">
        <v>0.07488</v>
      </c>
      <c r="O19" s="3">
        <v>40.2</v>
      </c>
      <c r="P19" s="3">
        <f t="shared" si="3"/>
        <v>0.26316675</v>
      </c>
      <c r="Q19" s="3">
        <f t="shared" si="4"/>
        <v>8.08663365</v>
      </c>
      <c r="R19" s="3">
        <f t="shared" si="5"/>
        <v>1.161601</v>
      </c>
      <c r="S19" s="3">
        <f t="shared" si="6"/>
        <v>4.3407936</v>
      </c>
      <c r="T19" s="3">
        <f t="shared" si="7"/>
        <v>75.174</v>
      </c>
      <c r="U19" s="3">
        <f t="shared" si="8"/>
        <v>89.026195</v>
      </c>
    </row>
    <row r="20">
      <c r="A20" s="1">
        <v>25.0</v>
      </c>
      <c r="B20" s="1">
        <v>888.0</v>
      </c>
      <c r="C20" s="1">
        <v>57.0</v>
      </c>
      <c r="D20" s="1">
        <v>0.171089</v>
      </c>
      <c r="E20" s="7">
        <f t="shared" si="1"/>
        <v>0.8992420721</v>
      </c>
      <c r="F20" s="1">
        <f>'NSG overview'!G$7</f>
        <v>0.28875</v>
      </c>
      <c r="G20" s="1">
        <f>'NSG overview'!H$7</f>
        <v>8.955</v>
      </c>
      <c r="H20" s="1">
        <f>'NSG overview'!I$7</f>
        <v>1.01</v>
      </c>
      <c r="I20" s="1">
        <f>'NSG overview'!J$7</f>
        <v>1.87</v>
      </c>
      <c r="J20" s="3">
        <f t="shared" si="2"/>
        <v>1.87</v>
      </c>
      <c r="K20" s="1">
        <v>0.0294</v>
      </c>
      <c r="L20" s="1">
        <v>0.02913</v>
      </c>
      <c r="M20" s="1">
        <v>0.0371</v>
      </c>
      <c r="N20" s="1">
        <v>0.07488</v>
      </c>
      <c r="O20" s="3">
        <v>40.2</v>
      </c>
      <c r="P20" s="3">
        <f t="shared" si="3"/>
        <v>0.271656</v>
      </c>
      <c r="Q20" s="3">
        <f t="shared" si="4"/>
        <v>8.3474928</v>
      </c>
      <c r="R20" s="3">
        <f t="shared" si="5"/>
        <v>1.199072</v>
      </c>
      <c r="S20" s="3">
        <f t="shared" si="6"/>
        <v>4.4808192</v>
      </c>
      <c r="T20" s="3">
        <f t="shared" si="7"/>
        <v>75.174</v>
      </c>
      <c r="U20" s="3">
        <f t="shared" si="8"/>
        <v>89.47304</v>
      </c>
    </row>
    <row r="21">
      <c r="A21" s="1">
        <v>25.0</v>
      </c>
      <c r="B21" s="1">
        <v>888.0</v>
      </c>
      <c r="C21" s="1">
        <v>58.0</v>
      </c>
      <c r="D21" s="1">
        <v>0.179338</v>
      </c>
      <c r="E21" s="7">
        <f t="shared" si="1"/>
        <v>0.8987388682</v>
      </c>
      <c r="F21" s="1">
        <f>'NSG overview'!G$7</f>
        <v>0.28875</v>
      </c>
      <c r="G21" s="1">
        <f>'NSG overview'!H$7</f>
        <v>8.955</v>
      </c>
      <c r="H21" s="1">
        <f>'NSG overview'!I$7</f>
        <v>1.01</v>
      </c>
      <c r="I21" s="1">
        <f>'NSG overview'!J$7</f>
        <v>1.87</v>
      </c>
      <c r="J21" s="3">
        <f t="shared" si="2"/>
        <v>1.87</v>
      </c>
      <c r="K21" s="1">
        <v>0.0294</v>
      </c>
      <c r="L21" s="1">
        <v>0.02913</v>
      </c>
      <c r="M21" s="1">
        <v>0.0371</v>
      </c>
      <c r="N21" s="1">
        <v>0.07488</v>
      </c>
      <c r="O21" s="3">
        <v>40.2</v>
      </c>
      <c r="P21" s="3">
        <f t="shared" si="3"/>
        <v>0.28014525</v>
      </c>
      <c r="Q21" s="3">
        <f t="shared" si="4"/>
        <v>8.60835195</v>
      </c>
      <c r="R21" s="3">
        <f t="shared" si="5"/>
        <v>1.236543</v>
      </c>
      <c r="S21" s="3">
        <f t="shared" si="6"/>
        <v>4.6208448</v>
      </c>
      <c r="T21" s="3">
        <f t="shared" si="7"/>
        <v>75.174</v>
      </c>
      <c r="U21" s="3">
        <f t="shared" si="8"/>
        <v>89.919885</v>
      </c>
    </row>
    <row r="22">
      <c r="A22" s="1">
        <v>25.0</v>
      </c>
      <c r="B22" s="1">
        <v>888.0</v>
      </c>
      <c r="C22" s="1">
        <v>59.0</v>
      </c>
      <c r="D22" s="1">
        <v>0.187923</v>
      </c>
      <c r="E22" s="7">
        <f t="shared" si="1"/>
        <v>0.8982356644</v>
      </c>
      <c r="F22" s="1">
        <f>'NSG overview'!G$7</f>
        <v>0.28875</v>
      </c>
      <c r="G22" s="1">
        <f>'NSG overview'!H$7</f>
        <v>8.955</v>
      </c>
      <c r="H22" s="1">
        <f>'NSG overview'!I$7</f>
        <v>1.01</v>
      </c>
      <c r="I22" s="1">
        <f>'NSG overview'!J$7</f>
        <v>1.87</v>
      </c>
      <c r="J22" s="3">
        <f t="shared" si="2"/>
        <v>1.87</v>
      </c>
      <c r="K22" s="1">
        <v>0.0294</v>
      </c>
      <c r="L22" s="1">
        <v>0.02913</v>
      </c>
      <c r="M22" s="1">
        <v>0.0371</v>
      </c>
      <c r="N22" s="1">
        <v>0.07488</v>
      </c>
      <c r="O22" s="3">
        <v>40.2</v>
      </c>
      <c r="P22" s="3">
        <f t="shared" si="3"/>
        <v>0.2886345</v>
      </c>
      <c r="Q22" s="3">
        <f t="shared" si="4"/>
        <v>8.8692111</v>
      </c>
      <c r="R22" s="3">
        <f t="shared" si="5"/>
        <v>1.274014</v>
      </c>
      <c r="S22" s="3">
        <f t="shared" si="6"/>
        <v>4.7608704</v>
      </c>
      <c r="T22" s="3">
        <f t="shared" si="7"/>
        <v>75.174</v>
      </c>
      <c r="U22" s="3">
        <f t="shared" si="8"/>
        <v>90.36673</v>
      </c>
    </row>
    <row r="23">
      <c r="A23" s="1">
        <v>25.0</v>
      </c>
      <c r="B23" s="1">
        <v>888.0</v>
      </c>
      <c r="C23" s="1">
        <v>60.0</v>
      </c>
      <c r="D23" s="1">
        <v>0.196856</v>
      </c>
      <c r="E23" s="7">
        <f t="shared" si="1"/>
        <v>0.8977324606</v>
      </c>
      <c r="F23" s="1">
        <f>'NSG overview'!G$7</f>
        <v>0.28875</v>
      </c>
      <c r="G23" s="1">
        <f>'NSG overview'!H$7</f>
        <v>8.955</v>
      </c>
      <c r="H23" s="1">
        <f>'NSG overview'!I$7</f>
        <v>1.01</v>
      </c>
      <c r="I23" s="1">
        <f>'NSG overview'!J$7</f>
        <v>1.87</v>
      </c>
      <c r="J23" s="3">
        <f t="shared" si="2"/>
        <v>1.87</v>
      </c>
      <c r="K23" s="1">
        <v>0.0294</v>
      </c>
      <c r="L23" s="1">
        <v>0.02913</v>
      </c>
      <c r="M23" s="1">
        <v>0.0371</v>
      </c>
      <c r="N23" s="1">
        <v>0.07488</v>
      </c>
      <c r="O23" s="3">
        <v>40.2</v>
      </c>
      <c r="P23" s="3">
        <f t="shared" si="3"/>
        <v>0.29712375</v>
      </c>
      <c r="Q23" s="3">
        <f t="shared" si="4"/>
        <v>9.13007025</v>
      </c>
      <c r="R23" s="3">
        <f t="shared" si="5"/>
        <v>1.311485</v>
      </c>
      <c r="S23" s="3">
        <f t="shared" si="6"/>
        <v>4.900896</v>
      </c>
      <c r="T23" s="3">
        <f t="shared" si="7"/>
        <v>75.174</v>
      </c>
      <c r="U23" s="3">
        <f t="shared" si="8"/>
        <v>90.813575</v>
      </c>
    </row>
    <row r="24">
      <c r="A24" s="1">
        <v>25.0</v>
      </c>
      <c r="B24" s="1">
        <v>888.0</v>
      </c>
      <c r="C24" s="1">
        <v>61.0</v>
      </c>
      <c r="D24" s="1">
        <v>0.206148</v>
      </c>
      <c r="E24" s="7">
        <f t="shared" si="1"/>
        <v>0.8972292568</v>
      </c>
      <c r="F24" s="1">
        <f>'NSG overview'!G$7</f>
        <v>0.28875</v>
      </c>
      <c r="G24" s="1">
        <f>'NSG overview'!H$7</f>
        <v>8.955</v>
      </c>
      <c r="H24" s="1">
        <f>'NSG overview'!I$7</f>
        <v>1.01</v>
      </c>
      <c r="I24" s="1">
        <f>'NSG overview'!J$7</f>
        <v>1.87</v>
      </c>
      <c r="J24" s="3">
        <f t="shared" si="2"/>
        <v>1.87</v>
      </c>
      <c r="K24" s="1">
        <v>0.0294</v>
      </c>
      <c r="L24" s="1">
        <v>0.02913</v>
      </c>
      <c r="M24" s="1">
        <v>0.0371</v>
      </c>
      <c r="N24" s="1">
        <v>0.07488</v>
      </c>
      <c r="O24" s="3">
        <v>40.2</v>
      </c>
      <c r="P24" s="3">
        <f t="shared" si="3"/>
        <v>0.305613</v>
      </c>
      <c r="Q24" s="3">
        <f t="shared" si="4"/>
        <v>9.3909294</v>
      </c>
      <c r="R24" s="3">
        <f t="shared" si="5"/>
        <v>1.348956</v>
      </c>
      <c r="S24" s="3">
        <f t="shared" si="6"/>
        <v>5.0409216</v>
      </c>
      <c r="T24" s="3">
        <f t="shared" si="7"/>
        <v>75.174</v>
      </c>
      <c r="U24" s="3">
        <f t="shared" si="8"/>
        <v>91.26042</v>
      </c>
    </row>
    <row r="25">
      <c r="A25" s="1">
        <v>25.0</v>
      </c>
      <c r="B25" s="1">
        <v>888.0</v>
      </c>
      <c r="C25" s="1">
        <v>62.0</v>
      </c>
      <c r="D25" s="1">
        <v>0.21581</v>
      </c>
      <c r="E25" s="7">
        <f t="shared" si="1"/>
        <v>0.8967260529</v>
      </c>
      <c r="F25" s="1">
        <f>'NSG overview'!G$7</f>
        <v>0.28875</v>
      </c>
      <c r="G25" s="1">
        <f>'NSG overview'!H$7</f>
        <v>8.955</v>
      </c>
      <c r="H25" s="1">
        <f>'NSG overview'!I$7</f>
        <v>1.01</v>
      </c>
      <c r="I25" s="1">
        <f>'NSG overview'!J$7</f>
        <v>1.87</v>
      </c>
      <c r="J25" s="3">
        <f t="shared" si="2"/>
        <v>1.87</v>
      </c>
      <c r="K25" s="1">
        <v>0.0294</v>
      </c>
      <c r="L25" s="1">
        <v>0.02913</v>
      </c>
      <c r="M25" s="1">
        <v>0.0371</v>
      </c>
      <c r="N25" s="1">
        <v>0.07488</v>
      </c>
      <c r="O25" s="3">
        <v>40.2</v>
      </c>
      <c r="P25" s="3">
        <f t="shared" si="3"/>
        <v>0.31410225</v>
      </c>
      <c r="Q25" s="3">
        <f t="shared" si="4"/>
        <v>9.65178855</v>
      </c>
      <c r="R25" s="3">
        <f t="shared" si="5"/>
        <v>1.386427</v>
      </c>
      <c r="S25" s="3">
        <f t="shared" si="6"/>
        <v>5.1809472</v>
      </c>
      <c r="T25" s="3">
        <f t="shared" si="7"/>
        <v>75.174</v>
      </c>
      <c r="U25" s="3">
        <f t="shared" si="8"/>
        <v>91.707265</v>
      </c>
    </row>
    <row r="26">
      <c r="A26" s="1">
        <v>25.0</v>
      </c>
      <c r="B26" s="1">
        <v>888.0</v>
      </c>
      <c r="C26" s="1">
        <v>63.0</v>
      </c>
      <c r="D26" s="1">
        <v>0.225855</v>
      </c>
      <c r="E26" s="7">
        <f t="shared" si="1"/>
        <v>0.8962228491</v>
      </c>
      <c r="F26" s="1">
        <f>'NSG overview'!G$7</f>
        <v>0.28875</v>
      </c>
      <c r="G26" s="1">
        <f>'NSG overview'!H$7</f>
        <v>8.955</v>
      </c>
      <c r="H26" s="1">
        <f>'NSG overview'!I$7</f>
        <v>1.01</v>
      </c>
      <c r="I26" s="1">
        <f>'NSG overview'!J$7</f>
        <v>1.87</v>
      </c>
      <c r="J26" s="3">
        <f t="shared" si="2"/>
        <v>1.87</v>
      </c>
      <c r="K26" s="1">
        <v>0.0294</v>
      </c>
      <c r="L26" s="1">
        <v>0.02913</v>
      </c>
      <c r="M26" s="1">
        <v>0.0371</v>
      </c>
      <c r="N26" s="1">
        <v>0.07488</v>
      </c>
      <c r="O26" s="3">
        <v>40.2</v>
      </c>
      <c r="P26" s="3">
        <f t="shared" si="3"/>
        <v>0.3225915</v>
      </c>
      <c r="Q26" s="3">
        <f t="shared" si="4"/>
        <v>9.9126477</v>
      </c>
      <c r="R26" s="3">
        <f t="shared" si="5"/>
        <v>1.423898</v>
      </c>
      <c r="S26" s="3">
        <f t="shared" si="6"/>
        <v>5.3209728</v>
      </c>
      <c r="T26" s="3">
        <f t="shared" si="7"/>
        <v>75.174</v>
      </c>
      <c r="U26" s="3">
        <f t="shared" si="8"/>
        <v>92.15411</v>
      </c>
    </row>
    <row r="27">
      <c r="A27" s="1">
        <v>25.0</v>
      </c>
      <c r="B27" s="1">
        <v>888.0</v>
      </c>
      <c r="C27" s="1">
        <v>64.0</v>
      </c>
      <c r="D27" s="1">
        <v>0.236295</v>
      </c>
      <c r="E27" s="7">
        <f t="shared" si="1"/>
        <v>0.8957196453</v>
      </c>
      <c r="F27" s="1">
        <f>'NSG overview'!G$7</f>
        <v>0.28875</v>
      </c>
      <c r="G27" s="1">
        <f>'NSG overview'!H$7</f>
        <v>8.955</v>
      </c>
      <c r="H27" s="1">
        <f>'NSG overview'!I$7</f>
        <v>1.01</v>
      </c>
      <c r="I27" s="1">
        <f>'NSG overview'!J$7</f>
        <v>1.87</v>
      </c>
      <c r="J27" s="3">
        <f t="shared" si="2"/>
        <v>1.87</v>
      </c>
      <c r="K27" s="1">
        <v>0.0294</v>
      </c>
      <c r="L27" s="1">
        <v>0.02913</v>
      </c>
      <c r="M27" s="1">
        <v>0.0371</v>
      </c>
      <c r="N27" s="1">
        <v>0.07488</v>
      </c>
      <c r="O27" s="3">
        <v>40.2</v>
      </c>
      <c r="P27" s="3">
        <f t="shared" si="3"/>
        <v>0.33108075</v>
      </c>
      <c r="Q27" s="3">
        <f t="shared" si="4"/>
        <v>10.17350685</v>
      </c>
      <c r="R27" s="3">
        <f t="shared" si="5"/>
        <v>1.461369</v>
      </c>
      <c r="S27" s="3">
        <f t="shared" si="6"/>
        <v>5.4609984</v>
      </c>
      <c r="T27" s="3">
        <f t="shared" si="7"/>
        <v>75.174</v>
      </c>
      <c r="U27" s="3">
        <f t="shared" si="8"/>
        <v>92.600955</v>
      </c>
    </row>
    <row r="28">
      <c r="A28" s="1">
        <v>25.0</v>
      </c>
      <c r="B28" s="1">
        <v>888.0</v>
      </c>
      <c r="C28" s="1">
        <v>65.0</v>
      </c>
      <c r="D28" s="1">
        <v>0.247141</v>
      </c>
      <c r="E28" s="7">
        <f t="shared" si="1"/>
        <v>0.8952164414</v>
      </c>
      <c r="F28" s="1">
        <f>'NSG overview'!G$7</f>
        <v>0.28875</v>
      </c>
      <c r="G28" s="1">
        <f>'NSG overview'!H$7</f>
        <v>8.955</v>
      </c>
      <c r="H28" s="1">
        <f>'NSG overview'!I$7</f>
        <v>1.01</v>
      </c>
      <c r="I28" s="1">
        <f>'NSG overview'!J$7</f>
        <v>1.87</v>
      </c>
      <c r="J28" s="3">
        <f t="shared" si="2"/>
        <v>1.87</v>
      </c>
      <c r="K28" s="1">
        <v>0.0294</v>
      </c>
      <c r="L28" s="1">
        <v>0.02913</v>
      </c>
      <c r="M28" s="1">
        <v>0.0371</v>
      </c>
      <c r="N28" s="1">
        <v>0.07488</v>
      </c>
      <c r="O28" s="3">
        <v>40.2</v>
      </c>
      <c r="P28" s="3">
        <f t="shared" si="3"/>
        <v>0.33957</v>
      </c>
      <c r="Q28" s="3">
        <f t="shared" si="4"/>
        <v>10.434366</v>
      </c>
      <c r="R28" s="3">
        <f t="shared" si="5"/>
        <v>1.49884</v>
      </c>
      <c r="S28" s="3">
        <f t="shared" si="6"/>
        <v>5.601024</v>
      </c>
      <c r="T28" s="3">
        <f t="shared" si="7"/>
        <v>75.174</v>
      </c>
      <c r="U28" s="3">
        <f t="shared" si="8"/>
        <v>93.0478</v>
      </c>
    </row>
    <row r="29">
      <c r="A29" s="1">
        <v>25.0</v>
      </c>
      <c r="B29" s="1">
        <v>888.0</v>
      </c>
      <c r="C29" s="1">
        <v>66.0</v>
      </c>
      <c r="D29" s="1">
        <v>0.258407</v>
      </c>
      <c r="E29" s="7">
        <f t="shared" si="1"/>
        <v>0.8947132376</v>
      </c>
      <c r="F29" s="1">
        <f>'NSG overview'!G$7</f>
        <v>0.28875</v>
      </c>
      <c r="G29" s="1">
        <f>'NSG overview'!H$7</f>
        <v>8.955</v>
      </c>
      <c r="H29" s="1">
        <f>'NSG overview'!I$7</f>
        <v>1.01</v>
      </c>
      <c r="I29" s="1">
        <f>'NSG overview'!J$7</f>
        <v>1.87</v>
      </c>
      <c r="J29" s="3">
        <f t="shared" si="2"/>
        <v>1.87</v>
      </c>
      <c r="K29" s="1">
        <v>0.0294</v>
      </c>
      <c r="L29" s="1">
        <v>0.02913</v>
      </c>
      <c r="M29" s="1">
        <v>0.0371</v>
      </c>
      <c r="N29" s="1">
        <v>0.07488</v>
      </c>
      <c r="O29" s="3">
        <v>40.2</v>
      </c>
      <c r="P29" s="3">
        <f t="shared" si="3"/>
        <v>0.34805925</v>
      </c>
      <c r="Q29" s="3">
        <f t="shared" si="4"/>
        <v>10.69522515</v>
      </c>
      <c r="R29" s="3">
        <f t="shared" si="5"/>
        <v>1.536311</v>
      </c>
      <c r="S29" s="3">
        <f t="shared" si="6"/>
        <v>5.7410496</v>
      </c>
      <c r="T29" s="3">
        <f t="shared" si="7"/>
        <v>75.174</v>
      </c>
      <c r="U29" s="3">
        <f t="shared" si="8"/>
        <v>93.494645</v>
      </c>
    </row>
    <row r="30">
      <c r="A30" s="1">
        <v>25.0</v>
      </c>
      <c r="B30" s="1">
        <v>888.0</v>
      </c>
      <c r="C30" s="1">
        <v>67.0</v>
      </c>
      <c r="D30" s="1">
        <v>0.270106</v>
      </c>
      <c r="E30" s="7">
        <f t="shared" si="1"/>
        <v>0.8942100338</v>
      </c>
      <c r="F30" s="1">
        <f>'NSG overview'!G$7</f>
        <v>0.28875</v>
      </c>
      <c r="G30" s="1">
        <f>'NSG overview'!H$7</f>
        <v>8.955</v>
      </c>
      <c r="H30" s="1">
        <f>'NSG overview'!I$7</f>
        <v>1.01</v>
      </c>
      <c r="I30" s="1">
        <f>'NSG overview'!J$7</f>
        <v>1.87</v>
      </c>
      <c r="J30" s="3">
        <f t="shared" si="2"/>
        <v>1.87</v>
      </c>
      <c r="K30" s="1">
        <v>0.0294</v>
      </c>
      <c r="L30" s="1">
        <v>0.02913</v>
      </c>
      <c r="M30" s="1">
        <v>0.0371</v>
      </c>
      <c r="N30" s="1">
        <v>0.07488</v>
      </c>
      <c r="O30" s="3">
        <v>40.2</v>
      </c>
      <c r="P30" s="3">
        <f t="shared" si="3"/>
        <v>0.3565485</v>
      </c>
      <c r="Q30" s="3">
        <f t="shared" si="4"/>
        <v>10.9560843</v>
      </c>
      <c r="R30" s="3">
        <f t="shared" si="5"/>
        <v>1.573782</v>
      </c>
      <c r="S30" s="3">
        <f t="shared" si="6"/>
        <v>5.8810752</v>
      </c>
      <c r="T30" s="3">
        <f t="shared" si="7"/>
        <v>75.174</v>
      </c>
      <c r="U30" s="3">
        <f t="shared" si="8"/>
        <v>93.94149</v>
      </c>
    </row>
    <row r="31">
      <c r="A31" s="1">
        <v>25.0</v>
      </c>
      <c r="B31" s="1">
        <v>888.0</v>
      </c>
      <c r="C31" s="1">
        <v>68.0</v>
      </c>
      <c r="D31" s="1">
        <v>0.28225</v>
      </c>
      <c r="E31" s="7">
        <f t="shared" si="1"/>
        <v>0.89370683</v>
      </c>
      <c r="F31" s="1">
        <f>'NSG overview'!G$7</f>
        <v>0.28875</v>
      </c>
      <c r="G31" s="1">
        <f>'NSG overview'!H$7</f>
        <v>8.955</v>
      </c>
      <c r="H31" s="1">
        <f>'NSG overview'!I$7</f>
        <v>1.01</v>
      </c>
      <c r="I31" s="1">
        <f>'NSG overview'!J$7</f>
        <v>1.87</v>
      </c>
      <c r="J31" s="3">
        <f t="shared" si="2"/>
        <v>1.87</v>
      </c>
      <c r="K31" s="1">
        <v>0.0294</v>
      </c>
      <c r="L31" s="1">
        <v>0.02913</v>
      </c>
      <c r="M31" s="1">
        <v>0.0371</v>
      </c>
      <c r="N31" s="1">
        <v>0.07488</v>
      </c>
      <c r="O31" s="3">
        <v>40.2</v>
      </c>
      <c r="P31" s="3">
        <f t="shared" si="3"/>
        <v>0.36503775</v>
      </c>
      <c r="Q31" s="3">
        <f t="shared" si="4"/>
        <v>11.21694345</v>
      </c>
      <c r="R31" s="3">
        <f t="shared" si="5"/>
        <v>1.611253</v>
      </c>
      <c r="S31" s="3">
        <f t="shared" si="6"/>
        <v>6.0211008</v>
      </c>
      <c r="T31" s="3">
        <f t="shared" si="7"/>
        <v>75.174</v>
      </c>
      <c r="U31" s="3">
        <f t="shared" si="8"/>
        <v>94.388335</v>
      </c>
    </row>
    <row r="32">
      <c r="A32" s="1">
        <v>25.0</v>
      </c>
      <c r="B32" s="1">
        <v>888.0</v>
      </c>
      <c r="C32" s="1">
        <v>69.0</v>
      </c>
      <c r="D32" s="1">
        <v>0.294853</v>
      </c>
      <c r="E32" s="7">
        <f t="shared" si="1"/>
        <v>0.8932036261</v>
      </c>
      <c r="F32" s="1">
        <f>'NSG overview'!G$7</f>
        <v>0.28875</v>
      </c>
      <c r="G32" s="1">
        <f>'NSG overview'!H$7</f>
        <v>8.955</v>
      </c>
      <c r="H32" s="1">
        <f>'NSG overview'!I$7</f>
        <v>1.01</v>
      </c>
      <c r="I32" s="1">
        <f>'NSG overview'!J$7</f>
        <v>1.87</v>
      </c>
      <c r="J32" s="3">
        <f t="shared" si="2"/>
        <v>1.87</v>
      </c>
      <c r="K32" s="1">
        <v>0.0294</v>
      </c>
      <c r="L32" s="1">
        <v>0.02913</v>
      </c>
      <c r="M32" s="1">
        <v>0.0371</v>
      </c>
      <c r="N32" s="1">
        <v>0.07488</v>
      </c>
      <c r="O32" s="3">
        <v>40.2</v>
      </c>
      <c r="P32" s="3">
        <f t="shared" si="3"/>
        <v>0.373527</v>
      </c>
      <c r="Q32" s="3">
        <f t="shared" si="4"/>
        <v>11.4778026</v>
      </c>
      <c r="R32" s="3">
        <f t="shared" si="5"/>
        <v>1.648724</v>
      </c>
      <c r="S32" s="3">
        <f t="shared" si="6"/>
        <v>6.1611264</v>
      </c>
      <c r="T32" s="3">
        <f t="shared" si="7"/>
        <v>75.174</v>
      </c>
      <c r="U32" s="3">
        <f t="shared" si="8"/>
        <v>94.83518</v>
      </c>
    </row>
    <row r="33">
      <c r="A33" s="1">
        <v>25.0</v>
      </c>
      <c r="B33" s="1">
        <v>888.0</v>
      </c>
      <c r="C33" s="1">
        <v>69.11066075252371</v>
      </c>
      <c r="D33" s="1">
        <v>0.2963</v>
      </c>
      <c r="E33" s="7">
        <f t="shared" si="1"/>
        <v>0.8931479412</v>
      </c>
      <c r="F33" s="1">
        <f>'NSG overview'!G$7</f>
        <v>0.28875</v>
      </c>
      <c r="G33" s="1">
        <f>'NSG overview'!H$7</f>
        <v>8.955</v>
      </c>
      <c r="H33" s="1">
        <f>'NSG overview'!I$7</f>
        <v>1.01</v>
      </c>
      <c r="I33" s="1">
        <f>'NSG overview'!J$7</f>
        <v>1.87</v>
      </c>
      <c r="J33" s="3">
        <f t="shared" si="2"/>
        <v>1.87</v>
      </c>
      <c r="K33" s="1">
        <v>0.0294</v>
      </c>
      <c r="L33" s="1">
        <v>0.02913</v>
      </c>
      <c r="M33" s="1">
        <v>0.0371</v>
      </c>
      <c r="N33" s="1">
        <v>0.07488</v>
      </c>
      <c r="O33" s="3">
        <v>40.2</v>
      </c>
      <c r="P33" s="3">
        <f t="shared" si="3"/>
        <v>0.3744664268</v>
      </c>
      <c r="Q33" s="3">
        <f t="shared" si="4"/>
        <v>11.50666947</v>
      </c>
      <c r="R33" s="3">
        <f t="shared" si="5"/>
        <v>1.652870569</v>
      </c>
      <c r="S33" s="3">
        <f t="shared" si="6"/>
        <v>6.176621738</v>
      </c>
      <c r="T33" s="3">
        <f t="shared" si="7"/>
        <v>75.174</v>
      </c>
      <c r="U33" s="3">
        <f t="shared" si="8"/>
        <v>94.8846282</v>
      </c>
    </row>
    <row r="34">
      <c r="A34" s="1">
        <v>25.0</v>
      </c>
      <c r="B34" s="1">
        <v>888.0</v>
      </c>
      <c r="C34" s="1">
        <v>70.0</v>
      </c>
      <c r="D34" s="1">
        <v>0.307929</v>
      </c>
      <c r="E34" s="7">
        <f t="shared" si="1"/>
        <v>0.8927004223</v>
      </c>
      <c r="F34" s="1">
        <f>'NSG overview'!G$7</f>
        <v>0.28875</v>
      </c>
      <c r="G34" s="1">
        <f>'NSG overview'!H$7</f>
        <v>8.955</v>
      </c>
      <c r="H34" s="1">
        <f>'NSG overview'!I$7</f>
        <v>1.01</v>
      </c>
      <c r="I34" s="1">
        <f>'NSG overview'!J$7</f>
        <v>1.87</v>
      </c>
      <c r="J34" s="3">
        <f t="shared" si="2"/>
        <v>1.87</v>
      </c>
      <c r="K34" s="1">
        <v>0.0294</v>
      </c>
      <c r="L34" s="1">
        <v>0.02913</v>
      </c>
      <c r="M34" s="1">
        <v>0.0371</v>
      </c>
      <c r="N34" s="1">
        <v>0.07488</v>
      </c>
      <c r="O34" s="3">
        <v>40.2</v>
      </c>
      <c r="P34" s="3">
        <f t="shared" si="3"/>
        <v>0.38201625</v>
      </c>
      <c r="Q34" s="3">
        <f t="shared" si="4"/>
        <v>11.73866175</v>
      </c>
      <c r="R34" s="3">
        <f t="shared" si="5"/>
        <v>1.686195</v>
      </c>
      <c r="S34" s="3">
        <f t="shared" si="6"/>
        <v>6.301152</v>
      </c>
      <c r="T34" s="3">
        <f t="shared" si="7"/>
        <v>75.174</v>
      </c>
      <c r="U34" s="3">
        <f t="shared" si="8"/>
        <v>95.282025</v>
      </c>
    </row>
    <row r="35">
      <c r="A35" s="1">
        <v>25.0</v>
      </c>
      <c r="B35" s="1">
        <v>888.0</v>
      </c>
      <c r="C35" s="1">
        <v>71.0</v>
      </c>
      <c r="D35" s="1">
        <v>0.321492</v>
      </c>
      <c r="E35" s="7">
        <f t="shared" si="1"/>
        <v>0.8921972185</v>
      </c>
      <c r="F35" s="1">
        <f>'NSG overview'!G$7</f>
        <v>0.28875</v>
      </c>
      <c r="G35" s="1">
        <f>'NSG overview'!H$7</f>
        <v>8.955</v>
      </c>
      <c r="H35" s="1">
        <f>'NSG overview'!I$7</f>
        <v>1.01</v>
      </c>
      <c r="I35" s="1">
        <f>'NSG overview'!J$7</f>
        <v>1.87</v>
      </c>
      <c r="J35" s="3">
        <f t="shared" si="2"/>
        <v>1.87</v>
      </c>
      <c r="K35" s="1">
        <v>0.0294</v>
      </c>
      <c r="L35" s="1">
        <v>0.02913</v>
      </c>
      <c r="M35" s="1">
        <v>0.0371</v>
      </c>
      <c r="N35" s="1">
        <v>0.07488</v>
      </c>
      <c r="O35" s="3">
        <v>40.2</v>
      </c>
      <c r="P35" s="3">
        <f t="shared" si="3"/>
        <v>0.3905055</v>
      </c>
      <c r="Q35" s="3">
        <f t="shared" si="4"/>
        <v>11.9995209</v>
      </c>
      <c r="R35" s="3">
        <f t="shared" si="5"/>
        <v>1.723666</v>
      </c>
      <c r="S35" s="3">
        <f t="shared" si="6"/>
        <v>6.4411776</v>
      </c>
      <c r="T35" s="3">
        <f t="shared" si="7"/>
        <v>75.174</v>
      </c>
      <c r="U35" s="3">
        <f t="shared" si="8"/>
        <v>95.72887</v>
      </c>
    </row>
    <row r="36">
      <c r="A36" s="1">
        <v>25.0</v>
      </c>
      <c r="B36" s="1">
        <v>888.0</v>
      </c>
      <c r="C36" s="1">
        <v>72.0</v>
      </c>
      <c r="D36" s="1">
        <v>0.335557</v>
      </c>
      <c r="E36" s="7">
        <f t="shared" si="1"/>
        <v>0.8916940146</v>
      </c>
      <c r="F36" s="1">
        <f>'NSG overview'!G$7</f>
        <v>0.28875</v>
      </c>
      <c r="G36" s="1">
        <f>'NSG overview'!H$7</f>
        <v>8.955</v>
      </c>
      <c r="H36" s="1">
        <f>'NSG overview'!I$7</f>
        <v>1.01</v>
      </c>
      <c r="I36" s="1">
        <f>'NSG overview'!J$7</f>
        <v>1.87</v>
      </c>
      <c r="J36" s="3">
        <f t="shared" si="2"/>
        <v>1.87</v>
      </c>
      <c r="K36" s="1">
        <v>0.0294</v>
      </c>
      <c r="L36" s="1">
        <v>0.02913</v>
      </c>
      <c r="M36" s="1">
        <v>0.0371</v>
      </c>
      <c r="N36" s="1">
        <v>0.07488</v>
      </c>
      <c r="O36" s="3">
        <v>40.2</v>
      </c>
      <c r="P36" s="3">
        <f t="shared" si="3"/>
        <v>0.39899475</v>
      </c>
      <c r="Q36" s="3">
        <f t="shared" si="4"/>
        <v>12.26038005</v>
      </c>
      <c r="R36" s="3">
        <f t="shared" si="5"/>
        <v>1.761137</v>
      </c>
      <c r="S36" s="3">
        <f t="shared" si="6"/>
        <v>6.5812032</v>
      </c>
      <c r="T36" s="3">
        <f t="shared" si="7"/>
        <v>75.174</v>
      </c>
      <c r="U36" s="3">
        <f t="shared" si="8"/>
        <v>96.175715</v>
      </c>
    </row>
    <row r="37">
      <c r="A37" s="1">
        <v>25.0</v>
      </c>
      <c r="B37" s="1">
        <v>888.0</v>
      </c>
      <c r="C37" s="1">
        <v>73.0</v>
      </c>
      <c r="D37" s="1">
        <v>0.350138</v>
      </c>
      <c r="E37" s="7">
        <f t="shared" si="1"/>
        <v>0.8911908108</v>
      </c>
      <c r="F37" s="1">
        <f>'NSG overview'!G$7</f>
        <v>0.28875</v>
      </c>
      <c r="G37" s="1">
        <f>'NSG overview'!H$7</f>
        <v>8.955</v>
      </c>
      <c r="H37" s="1">
        <f>'NSG overview'!I$7</f>
        <v>1.01</v>
      </c>
      <c r="I37" s="1">
        <f>'NSG overview'!J$7</f>
        <v>1.87</v>
      </c>
      <c r="J37" s="3">
        <f t="shared" si="2"/>
        <v>1.87</v>
      </c>
      <c r="K37" s="1">
        <v>0.0294</v>
      </c>
      <c r="L37" s="1">
        <v>0.02913</v>
      </c>
      <c r="M37" s="1">
        <v>0.0371</v>
      </c>
      <c r="N37" s="1">
        <v>0.07488</v>
      </c>
      <c r="O37" s="3">
        <v>40.2</v>
      </c>
      <c r="P37" s="3">
        <f t="shared" si="3"/>
        <v>0.407484</v>
      </c>
      <c r="Q37" s="3">
        <f t="shared" si="4"/>
        <v>12.5212392</v>
      </c>
      <c r="R37" s="3">
        <f t="shared" si="5"/>
        <v>1.798608</v>
      </c>
      <c r="S37" s="3">
        <f t="shared" si="6"/>
        <v>6.7212288</v>
      </c>
      <c r="T37" s="3">
        <f t="shared" si="7"/>
        <v>75.174</v>
      </c>
      <c r="U37" s="3">
        <f t="shared" si="8"/>
        <v>96.62256</v>
      </c>
    </row>
    <row r="38">
      <c r="A38" s="1">
        <v>25.0</v>
      </c>
      <c r="B38" s="1">
        <v>888.0</v>
      </c>
      <c r="C38" s="1">
        <v>74.0</v>
      </c>
      <c r="D38" s="1">
        <v>0.365249</v>
      </c>
      <c r="E38" s="7">
        <f t="shared" si="1"/>
        <v>0.890687607</v>
      </c>
      <c r="F38" s="1">
        <f>'NSG overview'!G$7</f>
        <v>0.28875</v>
      </c>
      <c r="G38" s="1">
        <f>'NSG overview'!H$7</f>
        <v>8.955</v>
      </c>
      <c r="H38" s="1">
        <f>'NSG overview'!I$7</f>
        <v>1.01</v>
      </c>
      <c r="I38" s="1">
        <f>'NSG overview'!J$7</f>
        <v>1.87</v>
      </c>
      <c r="J38" s="3">
        <f t="shared" si="2"/>
        <v>1.87</v>
      </c>
      <c r="K38" s="1">
        <v>0.0294</v>
      </c>
      <c r="L38" s="1">
        <v>0.02913</v>
      </c>
      <c r="M38" s="1">
        <v>0.0371</v>
      </c>
      <c r="N38" s="1">
        <v>0.07488</v>
      </c>
      <c r="O38" s="3">
        <v>40.2</v>
      </c>
      <c r="P38" s="3">
        <f t="shared" si="3"/>
        <v>0.41597325</v>
      </c>
      <c r="Q38" s="3">
        <f t="shared" si="4"/>
        <v>12.78209835</v>
      </c>
      <c r="R38" s="3">
        <f t="shared" si="5"/>
        <v>1.836079</v>
      </c>
      <c r="S38" s="3">
        <f t="shared" si="6"/>
        <v>6.8612544</v>
      </c>
      <c r="T38" s="3">
        <f t="shared" si="7"/>
        <v>75.174</v>
      </c>
      <c r="U38" s="3">
        <f t="shared" si="8"/>
        <v>97.069405</v>
      </c>
    </row>
    <row r="39">
      <c r="A39" s="1">
        <v>25.0</v>
      </c>
      <c r="B39" s="1">
        <v>888.0</v>
      </c>
      <c r="C39" s="1">
        <v>75.0</v>
      </c>
      <c r="D39" s="1">
        <v>0.380907</v>
      </c>
      <c r="E39" s="7">
        <f t="shared" si="1"/>
        <v>0.8901844032</v>
      </c>
      <c r="F39" s="1">
        <f>'NSG overview'!G$7</f>
        <v>0.28875</v>
      </c>
      <c r="G39" s="1">
        <f>'NSG overview'!H$7</f>
        <v>8.955</v>
      </c>
      <c r="H39" s="1">
        <f>'NSG overview'!I$7</f>
        <v>1.01</v>
      </c>
      <c r="I39" s="1">
        <f>'NSG overview'!J$7</f>
        <v>1.87</v>
      </c>
      <c r="J39" s="3">
        <f t="shared" si="2"/>
        <v>1.87</v>
      </c>
      <c r="K39" s="1">
        <v>0.0294</v>
      </c>
      <c r="L39" s="1">
        <v>0.02913</v>
      </c>
      <c r="M39" s="1">
        <v>0.0371</v>
      </c>
      <c r="N39" s="1">
        <v>0.07488</v>
      </c>
      <c r="O39" s="3">
        <v>40.2</v>
      </c>
      <c r="P39" s="3">
        <f t="shared" si="3"/>
        <v>0.4244625</v>
      </c>
      <c r="Q39" s="3">
        <f t="shared" si="4"/>
        <v>13.0429575</v>
      </c>
      <c r="R39" s="3">
        <f t="shared" si="5"/>
        <v>1.87355</v>
      </c>
      <c r="S39" s="3">
        <f t="shared" si="6"/>
        <v>7.00128</v>
      </c>
      <c r="T39" s="3">
        <f t="shared" si="7"/>
        <v>75.174</v>
      </c>
      <c r="U39" s="3">
        <f t="shared" si="8"/>
        <v>97.51625</v>
      </c>
    </row>
    <row r="40">
      <c r="A40" s="1">
        <v>25.0</v>
      </c>
      <c r="B40" s="1">
        <v>888.0</v>
      </c>
      <c r="C40" s="1">
        <v>76.0</v>
      </c>
      <c r="D40" s="1">
        <v>0.397127</v>
      </c>
      <c r="E40" s="7">
        <f t="shared" si="1"/>
        <v>0.8896811993</v>
      </c>
      <c r="F40" s="1">
        <f>'NSG overview'!G$7</f>
        <v>0.28875</v>
      </c>
      <c r="G40" s="1">
        <f>'NSG overview'!H$7</f>
        <v>8.955</v>
      </c>
      <c r="H40" s="1">
        <f>'NSG overview'!I$7</f>
        <v>1.01</v>
      </c>
      <c r="I40" s="1">
        <f>'NSG overview'!J$7</f>
        <v>1.87</v>
      </c>
      <c r="J40" s="3">
        <f t="shared" si="2"/>
        <v>1.87</v>
      </c>
      <c r="K40" s="1">
        <v>0.0294</v>
      </c>
      <c r="L40" s="1">
        <v>0.02913</v>
      </c>
      <c r="M40" s="1">
        <v>0.0371</v>
      </c>
      <c r="N40" s="1">
        <v>0.07488</v>
      </c>
      <c r="O40" s="3">
        <v>40.2</v>
      </c>
      <c r="P40" s="3">
        <f t="shared" si="3"/>
        <v>0.43295175</v>
      </c>
      <c r="Q40" s="3">
        <f t="shared" si="4"/>
        <v>13.30381665</v>
      </c>
      <c r="R40" s="3">
        <f t="shared" si="5"/>
        <v>1.911021</v>
      </c>
      <c r="S40" s="3">
        <f t="shared" si="6"/>
        <v>7.1413056</v>
      </c>
      <c r="T40" s="3">
        <f t="shared" si="7"/>
        <v>75.174</v>
      </c>
      <c r="U40" s="3">
        <f t="shared" si="8"/>
        <v>97.963095</v>
      </c>
    </row>
    <row r="41">
      <c r="A41" s="1">
        <v>25.0</v>
      </c>
      <c r="B41" s="1">
        <v>888.0</v>
      </c>
      <c r="C41" s="1">
        <v>77.0</v>
      </c>
      <c r="D41" s="1">
        <v>0.413924</v>
      </c>
      <c r="E41" s="7">
        <f t="shared" si="1"/>
        <v>0.8891779955</v>
      </c>
      <c r="F41" s="1">
        <f>'NSG overview'!G$7</f>
        <v>0.28875</v>
      </c>
      <c r="G41" s="1">
        <f>'NSG overview'!H$7</f>
        <v>8.955</v>
      </c>
      <c r="H41" s="1">
        <f>'NSG overview'!I$7</f>
        <v>1.01</v>
      </c>
      <c r="I41" s="1">
        <f>'NSG overview'!J$7</f>
        <v>1.87</v>
      </c>
      <c r="J41" s="3">
        <f t="shared" si="2"/>
        <v>1.87</v>
      </c>
      <c r="K41" s="1">
        <v>0.0294</v>
      </c>
      <c r="L41" s="1">
        <v>0.02913</v>
      </c>
      <c r="M41" s="1">
        <v>0.0371</v>
      </c>
      <c r="N41" s="1">
        <v>0.07488</v>
      </c>
      <c r="O41" s="3">
        <v>40.2</v>
      </c>
      <c r="P41" s="3">
        <f t="shared" si="3"/>
        <v>0.441441</v>
      </c>
      <c r="Q41" s="3">
        <f t="shared" si="4"/>
        <v>13.5646758</v>
      </c>
      <c r="R41" s="3">
        <f t="shared" si="5"/>
        <v>1.948492</v>
      </c>
      <c r="S41" s="3">
        <f t="shared" si="6"/>
        <v>7.2813312</v>
      </c>
      <c r="T41" s="3">
        <f t="shared" si="7"/>
        <v>75.174</v>
      </c>
      <c r="U41" s="3">
        <f t="shared" si="8"/>
        <v>98.40994</v>
      </c>
    </row>
    <row r="42">
      <c r="A42" s="1">
        <v>25.0</v>
      </c>
      <c r="B42" s="1">
        <v>888.0</v>
      </c>
      <c r="C42" s="1">
        <v>78.0</v>
      </c>
      <c r="D42" s="1">
        <v>0.431315</v>
      </c>
      <c r="E42" s="7">
        <f t="shared" si="1"/>
        <v>0.8886747917</v>
      </c>
      <c r="F42" s="1">
        <f>'NSG overview'!G$7</f>
        <v>0.28875</v>
      </c>
      <c r="G42" s="1">
        <f>'NSG overview'!H$7</f>
        <v>8.955</v>
      </c>
      <c r="H42" s="1">
        <f>'NSG overview'!I$7</f>
        <v>1.01</v>
      </c>
      <c r="I42" s="1">
        <f>'NSG overview'!J$7</f>
        <v>1.87</v>
      </c>
      <c r="J42" s="3">
        <f t="shared" si="2"/>
        <v>1.87</v>
      </c>
      <c r="K42" s="1">
        <v>0.0294</v>
      </c>
      <c r="L42" s="1">
        <v>0.02913</v>
      </c>
      <c r="M42" s="1">
        <v>0.0371</v>
      </c>
      <c r="N42" s="1">
        <v>0.07488</v>
      </c>
      <c r="O42" s="3">
        <v>40.2</v>
      </c>
      <c r="P42" s="3">
        <f t="shared" si="3"/>
        <v>0.44993025</v>
      </c>
      <c r="Q42" s="3">
        <f t="shared" si="4"/>
        <v>13.82553495</v>
      </c>
      <c r="R42" s="3">
        <f t="shared" si="5"/>
        <v>1.985963</v>
      </c>
      <c r="S42" s="3">
        <f t="shared" si="6"/>
        <v>7.4213568</v>
      </c>
      <c r="T42" s="3">
        <f t="shared" si="7"/>
        <v>75.174</v>
      </c>
      <c r="U42" s="3">
        <f t="shared" si="8"/>
        <v>98.856785</v>
      </c>
    </row>
    <row r="43">
      <c r="A43" s="1">
        <v>25.0</v>
      </c>
      <c r="B43" s="1">
        <v>888.0</v>
      </c>
      <c r="C43" s="1">
        <v>79.0</v>
      </c>
      <c r="D43" s="1">
        <v>0.449316</v>
      </c>
      <c r="E43" s="7">
        <f t="shared" si="1"/>
        <v>0.8881715878</v>
      </c>
      <c r="F43" s="1">
        <f>'NSG overview'!G$7</f>
        <v>0.28875</v>
      </c>
      <c r="G43" s="1">
        <f>'NSG overview'!H$7</f>
        <v>8.955</v>
      </c>
      <c r="H43" s="1">
        <f>'NSG overview'!I$7</f>
        <v>1.01</v>
      </c>
      <c r="I43" s="1">
        <f>'NSG overview'!J$7</f>
        <v>1.87</v>
      </c>
      <c r="J43" s="3">
        <f t="shared" si="2"/>
        <v>1.87</v>
      </c>
      <c r="K43" s="1">
        <v>0.0294</v>
      </c>
      <c r="L43" s="1">
        <v>0.02913</v>
      </c>
      <c r="M43" s="1">
        <v>0.0371</v>
      </c>
      <c r="N43" s="1">
        <v>0.07488</v>
      </c>
      <c r="O43" s="3">
        <v>40.2</v>
      </c>
      <c r="P43" s="3">
        <f t="shared" si="3"/>
        <v>0.4584195</v>
      </c>
      <c r="Q43" s="3">
        <f t="shared" si="4"/>
        <v>14.0863941</v>
      </c>
      <c r="R43" s="3">
        <f t="shared" si="5"/>
        <v>2.023434</v>
      </c>
      <c r="S43" s="3">
        <f t="shared" si="6"/>
        <v>7.5613824</v>
      </c>
      <c r="T43" s="3">
        <f t="shared" si="7"/>
        <v>75.174</v>
      </c>
      <c r="U43" s="3">
        <f t="shared" si="8"/>
        <v>99.30363</v>
      </c>
    </row>
    <row r="44">
      <c r="A44" s="1">
        <v>25.0</v>
      </c>
      <c r="B44" s="1">
        <v>888.0</v>
      </c>
      <c r="C44" s="1">
        <v>80.0</v>
      </c>
      <c r="D44" s="1">
        <v>0.467944</v>
      </c>
      <c r="E44" s="7">
        <f t="shared" si="1"/>
        <v>0.887668384</v>
      </c>
      <c r="F44" s="1">
        <f>'NSG overview'!G$7</f>
        <v>0.28875</v>
      </c>
      <c r="G44" s="1">
        <f>'NSG overview'!H$7</f>
        <v>8.955</v>
      </c>
      <c r="H44" s="1">
        <f>'NSG overview'!I$7</f>
        <v>1.01</v>
      </c>
      <c r="I44" s="1">
        <f>'NSG overview'!J$7</f>
        <v>1.87</v>
      </c>
      <c r="J44" s="3">
        <f t="shared" si="2"/>
        <v>1.87</v>
      </c>
      <c r="K44" s="1">
        <v>0.0294</v>
      </c>
      <c r="L44" s="1">
        <v>0.02913</v>
      </c>
      <c r="M44" s="1">
        <v>0.0371</v>
      </c>
      <c r="N44" s="1">
        <v>0.07488</v>
      </c>
      <c r="O44" s="3">
        <v>40.2</v>
      </c>
      <c r="P44" s="3">
        <f t="shared" si="3"/>
        <v>0.46690875</v>
      </c>
      <c r="Q44" s="3">
        <f t="shared" si="4"/>
        <v>14.34725325</v>
      </c>
      <c r="R44" s="3">
        <f t="shared" si="5"/>
        <v>2.060905</v>
      </c>
      <c r="S44" s="3">
        <f t="shared" si="6"/>
        <v>7.701408</v>
      </c>
      <c r="T44" s="3">
        <f t="shared" si="7"/>
        <v>75.174</v>
      </c>
      <c r="U44" s="3">
        <f t="shared" si="8"/>
        <v>99.750475</v>
      </c>
    </row>
    <row r="45">
      <c r="A45" s="1">
        <v>25.0</v>
      </c>
      <c r="B45" s="1">
        <v>888.0</v>
      </c>
      <c r="C45" s="1">
        <v>81.0</v>
      </c>
      <c r="D45" s="1">
        <v>0.487217</v>
      </c>
      <c r="E45" s="7">
        <f t="shared" si="1"/>
        <v>0.8871651802</v>
      </c>
      <c r="F45" s="1">
        <f>'NSG overview'!G$7</f>
        <v>0.28875</v>
      </c>
      <c r="G45" s="1">
        <f>'NSG overview'!H$7</f>
        <v>8.955</v>
      </c>
      <c r="H45" s="1">
        <f>'NSG overview'!I$7</f>
        <v>1.01</v>
      </c>
      <c r="I45" s="1">
        <f>'NSG overview'!J$7</f>
        <v>1.87</v>
      </c>
      <c r="J45" s="3">
        <f t="shared" si="2"/>
        <v>1.87</v>
      </c>
      <c r="K45" s="1">
        <v>0.0294</v>
      </c>
      <c r="L45" s="1">
        <v>0.02913</v>
      </c>
      <c r="M45" s="1">
        <v>0.0371</v>
      </c>
      <c r="N45" s="1">
        <v>0.07488</v>
      </c>
      <c r="O45" s="3">
        <v>40.2</v>
      </c>
      <c r="P45" s="3">
        <f t="shared" si="3"/>
        <v>0.475398</v>
      </c>
      <c r="Q45" s="3">
        <f t="shared" si="4"/>
        <v>14.6081124</v>
      </c>
      <c r="R45" s="3">
        <f t="shared" si="5"/>
        <v>2.098376</v>
      </c>
      <c r="S45" s="3">
        <f t="shared" si="6"/>
        <v>7.8414336</v>
      </c>
      <c r="T45" s="3">
        <f t="shared" si="7"/>
        <v>75.174</v>
      </c>
      <c r="U45" s="3">
        <f t="shared" si="8"/>
        <v>100.19732</v>
      </c>
    </row>
    <row r="46">
      <c r="A46" s="1">
        <v>25.0</v>
      </c>
      <c r="B46" s="1">
        <v>888.0</v>
      </c>
      <c r="C46" s="1">
        <v>82.0</v>
      </c>
      <c r="D46" s="1">
        <v>0.507151</v>
      </c>
      <c r="E46" s="7">
        <f t="shared" si="1"/>
        <v>0.8866619764</v>
      </c>
      <c r="F46" s="1">
        <f>'NSG overview'!G$7</f>
        <v>0.28875</v>
      </c>
      <c r="G46" s="1">
        <f>'NSG overview'!H$7</f>
        <v>8.955</v>
      </c>
      <c r="H46" s="1">
        <f>'NSG overview'!I$7</f>
        <v>1.01</v>
      </c>
      <c r="I46" s="1">
        <f>'NSG overview'!J$7</f>
        <v>1.87</v>
      </c>
      <c r="J46" s="3">
        <f t="shared" si="2"/>
        <v>1.87</v>
      </c>
      <c r="K46" s="1">
        <v>0.0294</v>
      </c>
      <c r="L46" s="1">
        <v>0.02913</v>
      </c>
      <c r="M46" s="1">
        <v>0.0371</v>
      </c>
      <c r="N46" s="1">
        <v>0.07488</v>
      </c>
      <c r="O46" s="3">
        <v>40.2</v>
      </c>
      <c r="P46" s="3">
        <f t="shared" si="3"/>
        <v>0.48388725</v>
      </c>
      <c r="Q46" s="3">
        <f t="shared" si="4"/>
        <v>14.86897155</v>
      </c>
      <c r="R46" s="3">
        <f t="shared" si="5"/>
        <v>2.135847</v>
      </c>
      <c r="S46" s="3">
        <f t="shared" si="6"/>
        <v>7.9814592</v>
      </c>
      <c r="T46" s="3">
        <f t="shared" si="7"/>
        <v>75.174</v>
      </c>
      <c r="U46" s="3">
        <f t="shared" si="8"/>
        <v>100.644165</v>
      </c>
    </row>
    <row r="47">
      <c r="A47" s="1">
        <v>25.0</v>
      </c>
      <c r="B47" s="1">
        <v>888.0</v>
      </c>
      <c r="C47" s="1">
        <v>83.0</v>
      </c>
      <c r="D47" s="1">
        <v>0.527765</v>
      </c>
      <c r="E47" s="7">
        <f t="shared" si="1"/>
        <v>0.8861587725</v>
      </c>
      <c r="F47" s="1">
        <f>'NSG overview'!G$7</f>
        <v>0.28875</v>
      </c>
      <c r="G47" s="1">
        <f>'NSG overview'!H$7</f>
        <v>8.955</v>
      </c>
      <c r="H47" s="1">
        <f>'NSG overview'!I$7</f>
        <v>1.01</v>
      </c>
      <c r="I47" s="1">
        <f>'NSG overview'!J$7</f>
        <v>1.87</v>
      </c>
      <c r="J47" s="3">
        <f t="shared" si="2"/>
        <v>1.87</v>
      </c>
      <c r="K47" s="1">
        <v>0.0294</v>
      </c>
      <c r="L47" s="1">
        <v>0.02913</v>
      </c>
      <c r="M47" s="1">
        <v>0.0371</v>
      </c>
      <c r="N47" s="1">
        <v>0.07488</v>
      </c>
      <c r="O47" s="3">
        <v>40.2</v>
      </c>
      <c r="P47" s="3">
        <f t="shared" si="3"/>
        <v>0.4923765</v>
      </c>
      <c r="Q47" s="3">
        <f t="shared" si="4"/>
        <v>15.1298307</v>
      </c>
      <c r="R47" s="3">
        <f t="shared" si="5"/>
        <v>2.173318</v>
      </c>
      <c r="S47" s="3">
        <f t="shared" si="6"/>
        <v>8.1214848</v>
      </c>
      <c r="T47" s="3">
        <f t="shared" si="7"/>
        <v>75.174</v>
      </c>
      <c r="U47" s="3">
        <f t="shared" si="8"/>
        <v>101.09101</v>
      </c>
    </row>
    <row r="48">
      <c r="A48" s="1">
        <v>25.0</v>
      </c>
      <c r="B48" s="1">
        <v>888.0</v>
      </c>
      <c r="C48" s="1">
        <v>84.0</v>
      </c>
      <c r="D48" s="1">
        <v>0.549076</v>
      </c>
      <c r="E48" s="7">
        <f t="shared" si="1"/>
        <v>0.8856555687</v>
      </c>
      <c r="F48" s="1">
        <f>'NSG overview'!G$7</f>
        <v>0.28875</v>
      </c>
      <c r="G48" s="1">
        <f>'NSG overview'!H$7</f>
        <v>8.955</v>
      </c>
      <c r="H48" s="1">
        <f>'NSG overview'!I$7</f>
        <v>1.01</v>
      </c>
      <c r="I48" s="1">
        <f>'NSG overview'!J$7</f>
        <v>1.87</v>
      </c>
      <c r="J48" s="3">
        <f t="shared" si="2"/>
        <v>1.87</v>
      </c>
      <c r="K48" s="1">
        <v>0.0294</v>
      </c>
      <c r="L48" s="1">
        <v>0.02913</v>
      </c>
      <c r="M48" s="1">
        <v>0.0371</v>
      </c>
      <c r="N48" s="1">
        <v>0.07488</v>
      </c>
      <c r="O48" s="3">
        <v>40.2</v>
      </c>
      <c r="P48" s="3">
        <f t="shared" si="3"/>
        <v>0.50086575</v>
      </c>
      <c r="Q48" s="3">
        <f t="shared" si="4"/>
        <v>15.39068985</v>
      </c>
      <c r="R48" s="3">
        <f t="shared" si="5"/>
        <v>2.210789</v>
      </c>
      <c r="S48" s="3">
        <f t="shared" si="6"/>
        <v>8.2615104</v>
      </c>
      <c r="T48" s="3">
        <f t="shared" si="7"/>
        <v>75.174</v>
      </c>
      <c r="U48" s="3">
        <f t="shared" si="8"/>
        <v>101.537855</v>
      </c>
    </row>
    <row r="49">
      <c r="A49" s="1">
        <v>25.0</v>
      </c>
      <c r="B49" s="1">
        <v>888.0</v>
      </c>
      <c r="C49" s="1">
        <v>85.0</v>
      </c>
      <c r="D49" s="1">
        <v>0.571103</v>
      </c>
      <c r="E49" s="7">
        <f t="shared" si="1"/>
        <v>0.8851523649</v>
      </c>
      <c r="F49" s="1">
        <f>'NSG overview'!G$7</f>
        <v>0.28875</v>
      </c>
      <c r="G49" s="1">
        <f>'NSG overview'!H$7</f>
        <v>8.955</v>
      </c>
      <c r="H49" s="1">
        <f>'NSG overview'!I$7</f>
        <v>1.01</v>
      </c>
      <c r="I49" s="1">
        <f>'NSG overview'!J$7</f>
        <v>1.87</v>
      </c>
      <c r="J49" s="3">
        <f t="shared" si="2"/>
        <v>1.87</v>
      </c>
      <c r="K49" s="1">
        <v>0.0294</v>
      </c>
      <c r="L49" s="1">
        <v>0.02913</v>
      </c>
      <c r="M49" s="1">
        <v>0.0371</v>
      </c>
      <c r="N49" s="1">
        <v>0.07488</v>
      </c>
      <c r="O49" s="3">
        <v>40.2</v>
      </c>
      <c r="P49" s="3">
        <f t="shared" si="3"/>
        <v>0.509355</v>
      </c>
      <c r="Q49" s="3">
        <f t="shared" si="4"/>
        <v>15.651549</v>
      </c>
      <c r="R49" s="3">
        <f t="shared" si="5"/>
        <v>2.24826</v>
      </c>
      <c r="S49" s="3">
        <f t="shared" si="6"/>
        <v>8.401536</v>
      </c>
      <c r="T49" s="3">
        <f t="shared" si="7"/>
        <v>75.174</v>
      </c>
      <c r="U49" s="3">
        <f t="shared" si="8"/>
        <v>101.9847</v>
      </c>
    </row>
    <row r="50">
      <c r="A50" s="1">
        <v>25.0</v>
      </c>
      <c r="B50" s="1">
        <v>888.0</v>
      </c>
      <c r="C50" s="1">
        <v>86.0</v>
      </c>
      <c r="D50" s="1">
        <v>0.593864</v>
      </c>
      <c r="E50" s="7">
        <f t="shared" si="1"/>
        <v>0.884649161</v>
      </c>
      <c r="F50" s="1">
        <f>'NSG overview'!G$7</f>
        <v>0.28875</v>
      </c>
      <c r="G50" s="1">
        <f>'NSG overview'!H$7</f>
        <v>8.955</v>
      </c>
      <c r="H50" s="1">
        <f>'NSG overview'!I$7</f>
        <v>1.01</v>
      </c>
      <c r="I50" s="1">
        <f>'NSG overview'!J$7</f>
        <v>1.87</v>
      </c>
      <c r="J50" s="3">
        <f t="shared" si="2"/>
        <v>1.87</v>
      </c>
      <c r="K50" s="1">
        <v>0.0294</v>
      </c>
      <c r="L50" s="1">
        <v>0.02913</v>
      </c>
      <c r="M50" s="1">
        <v>0.0371</v>
      </c>
      <c r="N50" s="1">
        <v>0.07488</v>
      </c>
      <c r="O50" s="3">
        <v>40.2</v>
      </c>
      <c r="P50" s="3">
        <f t="shared" si="3"/>
        <v>0.51784425</v>
      </c>
      <c r="Q50" s="3">
        <f t="shared" si="4"/>
        <v>15.91240815</v>
      </c>
      <c r="R50" s="3">
        <f t="shared" si="5"/>
        <v>2.285731</v>
      </c>
      <c r="S50" s="3">
        <f t="shared" si="6"/>
        <v>8.5415616</v>
      </c>
      <c r="T50" s="3">
        <f t="shared" si="7"/>
        <v>75.174</v>
      </c>
      <c r="U50" s="3">
        <f t="shared" si="8"/>
        <v>102.431545</v>
      </c>
    </row>
    <row r="51">
      <c r="A51" s="1">
        <v>25.0</v>
      </c>
      <c r="B51" s="1">
        <v>888.0</v>
      </c>
      <c r="C51" s="1">
        <v>87.0</v>
      </c>
      <c r="D51" s="1">
        <v>0.617379</v>
      </c>
      <c r="E51" s="7">
        <f t="shared" si="1"/>
        <v>0.8841459572</v>
      </c>
      <c r="F51" s="1">
        <f>'NSG overview'!G$7</f>
        <v>0.28875</v>
      </c>
      <c r="G51" s="1">
        <f>'NSG overview'!H$7</f>
        <v>8.955</v>
      </c>
      <c r="H51" s="1">
        <f>'NSG overview'!I$7</f>
        <v>1.01</v>
      </c>
      <c r="I51" s="1">
        <f>'NSG overview'!J$7</f>
        <v>1.87</v>
      </c>
      <c r="J51" s="3">
        <f t="shared" si="2"/>
        <v>1.87</v>
      </c>
      <c r="K51" s="1">
        <v>0.0294</v>
      </c>
      <c r="L51" s="1">
        <v>0.02913</v>
      </c>
      <c r="M51" s="1">
        <v>0.0371</v>
      </c>
      <c r="N51" s="1">
        <v>0.07488</v>
      </c>
      <c r="O51" s="3">
        <v>40.2</v>
      </c>
      <c r="P51" s="3">
        <f t="shared" si="3"/>
        <v>0.5263335</v>
      </c>
      <c r="Q51" s="3">
        <f t="shared" si="4"/>
        <v>16.1732673</v>
      </c>
      <c r="R51" s="3">
        <f t="shared" si="5"/>
        <v>2.323202</v>
      </c>
      <c r="S51" s="3">
        <f t="shared" si="6"/>
        <v>8.6815872</v>
      </c>
      <c r="T51" s="3">
        <f t="shared" si="7"/>
        <v>75.174</v>
      </c>
      <c r="U51" s="3">
        <f t="shared" si="8"/>
        <v>102.87839</v>
      </c>
    </row>
    <row r="52">
      <c r="A52" s="1">
        <v>25.0</v>
      </c>
      <c r="B52" s="1">
        <v>888.0</v>
      </c>
      <c r="C52" s="1">
        <v>88.0</v>
      </c>
      <c r="D52" s="1">
        <v>0.641667</v>
      </c>
      <c r="E52" s="7">
        <f t="shared" si="1"/>
        <v>0.8836427534</v>
      </c>
      <c r="F52" s="1">
        <f>'NSG overview'!G$7</f>
        <v>0.28875</v>
      </c>
      <c r="G52" s="1">
        <f>'NSG overview'!H$7</f>
        <v>8.955</v>
      </c>
      <c r="H52" s="1">
        <f>'NSG overview'!I$7</f>
        <v>1.01</v>
      </c>
      <c r="I52" s="1">
        <f>'NSG overview'!J$7</f>
        <v>1.87</v>
      </c>
      <c r="J52" s="3">
        <f t="shared" si="2"/>
        <v>1.87</v>
      </c>
      <c r="K52" s="1">
        <v>0.0294</v>
      </c>
      <c r="L52" s="1">
        <v>0.02913</v>
      </c>
      <c r="M52" s="1">
        <v>0.0371</v>
      </c>
      <c r="N52" s="1">
        <v>0.07488</v>
      </c>
      <c r="O52" s="3">
        <v>40.2</v>
      </c>
      <c r="P52" s="3">
        <f t="shared" si="3"/>
        <v>0.53482275</v>
      </c>
      <c r="Q52" s="3">
        <f t="shared" si="4"/>
        <v>16.43412645</v>
      </c>
      <c r="R52" s="3">
        <f t="shared" si="5"/>
        <v>2.360673</v>
      </c>
      <c r="S52" s="3">
        <f t="shared" si="6"/>
        <v>8.8216128</v>
      </c>
      <c r="T52" s="3">
        <f t="shared" si="7"/>
        <v>75.174</v>
      </c>
      <c r="U52" s="3">
        <f t="shared" si="8"/>
        <v>103.325235</v>
      </c>
    </row>
    <row r="53">
      <c r="A53" s="1">
        <v>25.0</v>
      </c>
      <c r="B53" s="1">
        <v>888.0</v>
      </c>
      <c r="C53" s="1">
        <v>89.0</v>
      </c>
      <c r="D53" s="1">
        <v>0.666747</v>
      </c>
      <c r="E53" s="7">
        <f t="shared" si="1"/>
        <v>0.8831395495</v>
      </c>
      <c r="F53" s="1">
        <f>'NSG overview'!G$7</f>
        <v>0.28875</v>
      </c>
      <c r="G53" s="1">
        <f>'NSG overview'!H$7</f>
        <v>8.955</v>
      </c>
      <c r="H53" s="1">
        <f>'NSG overview'!I$7</f>
        <v>1.01</v>
      </c>
      <c r="I53" s="1">
        <f>'NSG overview'!J$7</f>
        <v>1.87</v>
      </c>
      <c r="J53" s="3">
        <f t="shared" si="2"/>
        <v>1.87</v>
      </c>
      <c r="K53" s="1">
        <v>0.0294</v>
      </c>
      <c r="L53" s="1">
        <v>0.02913</v>
      </c>
      <c r="M53" s="1">
        <v>0.0371</v>
      </c>
      <c r="N53" s="1">
        <v>0.07488</v>
      </c>
      <c r="O53" s="3">
        <v>40.2</v>
      </c>
      <c r="P53" s="3">
        <f t="shared" si="3"/>
        <v>0.543312</v>
      </c>
      <c r="Q53" s="3">
        <f t="shared" si="4"/>
        <v>16.6949856</v>
      </c>
      <c r="R53" s="3">
        <f t="shared" si="5"/>
        <v>2.398144</v>
      </c>
      <c r="S53" s="3">
        <f t="shared" si="6"/>
        <v>8.9616384</v>
      </c>
      <c r="T53" s="3">
        <f t="shared" si="7"/>
        <v>75.174</v>
      </c>
      <c r="U53" s="3">
        <f t="shared" si="8"/>
        <v>103.77208</v>
      </c>
    </row>
    <row r="54">
      <c r="A54" s="1">
        <v>25.0</v>
      </c>
      <c r="B54" s="1">
        <v>888.0</v>
      </c>
      <c r="C54" s="1">
        <v>90.0</v>
      </c>
      <c r="D54" s="1">
        <v>0.69264</v>
      </c>
      <c r="E54" s="7">
        <f t="shared" si="1"/>
        <v>0.8826363457</v>
      </c>
      <c r="F54" s="1">
        <f>'NSG overview'!G$7</f>
        <v>0.28875</v>
      </c>
      <c r="G54" s="1">
        <f>'NSG overview'!H$7</f>
        <v>8.955</v>
      </c>
      <c r="H54" s="1">
        <f>'NSG overview'!I$7</f>
        <v>1.01</v>
      </c>
      <c r="I54" s="1">
        <f>'NSG overview'!J$7</f>
        <v>1.87</v>
      </c>
      <c r="J54" s="3">
        <f t="shared" si="2"/>
        <v>1.87</v>
      </c>
      <c r="K54" s="1">
        <v>0.0294</v>
      </c>
      <c r="L54" s="1">
        <v>0.02913</v>
      </c>
      <c r="M54" s="1">
        <v>0.0371</v>
      </c>
      <c r="N54" s="1">
        <v>0.07488</v>
      </c>
      <c r="O54" s="3">
        <v>40.2</v>
      </c>
      <c r="P54" s="3">
        <f t="shared" si="3"/>
        <v>0.55180125</v>
      </c>
      <c r="Q54" s="3">
        <f t="shared" si="4"/>
        <v>16.95584475</v>
      </c>
      <c r="R54" s="3">
        <f t="shared" si="5"/>
        <v>2.435615</v>
      </c>
      <c r="S54" s="3">
        <f t="shared" si="6"/>
        <v>9.101664</v>
      </c>
      <c r="T54" s="3">
        <f t="shared" si="7"/>
        <v>75.174</v>
      </c>
      <c r="U54" s="3">
        <f t="shared" si="8"/>
        <v>104.218925</v>
      </c>
    </row>
    <row r="55">
      <c r="A55" s="1">
        <v>25.0</v>
      </c>
      <c r="B55" s="1">
        <v>888.0</v>
      </c>
      <c r="C55" s="1">
        <v>91.0</v>
      </c>
      <c r="D55" s="1">
        <v>0.719366</v>
      </c>
      <c r="E55" s="7">
        <f t="shared" si="1"/>
        <v>0.8821331419</v>
      </c>
      <c r="F55" s="1">
        <f>'NSG overview'!G$7</f>
        <v>0.28875</v>
      </c>
      <c r="G55" s="1">
        <f>'NSG overview'!H$7</f>
        <v>8.955</v>
      </c>
      <c r="H55" s="1">
        <f>'NSG overview'!I$7</f>
        <v>1.01</v>
      </c>
      <c r="I55" s="1">
        <f>'NSG overview'!J$7</f>
        <v>1.87</v>
      </c>
      <c r="J55" s="3">
        <f t="shared" si="2"/>
        <v>1.87</v>
      </c>
      <c r="K55" s="1">
        <v>0.0294</v>
      </c>
      <c r="L55" s="1">
        <v>0.02913</v>
      </c>
      <c r="M55" s="1">
        <v>0.0371</v>
      </c>
      <c r="N55" s="1">
        <v>0.07488</v>
      </c>
      <c r="O55" s="3">
        <v>40.2</v>
      </c>
      <c r="P55" s="3">
        <f t="shared" si="3"/>
        <v>0.5602905</v>
      </c>
      <c r="Q55" s="3">
        <f t="shared" si="4"/>
        <v>17.2167039</v>
      </c>
      <c r="R55" s="3">
        <f t="shared" si="5"/>
        <v>2.473086</v>
      </c>
      <c r="S55" s="3">
        <f t="shared" si="6"/>
        <v>9.2416896</v>
      </c>
      <c r="T55" s="3">
        <f t="shared" si="7"/>
        <v>75.174</v>
      </c>
      <c r="U55" s="3">
        <f t="shared" si="8"/>
        <v>104.66577</v>
      </c>
    </row>
    <row r="56">
      <c r="A56" s="1">
        <v>25.0</v>
      </c>
      <c r="B56" s="1">
        <v>888.0</v>
      </c>
      <c r="C56" s="1">
        <v>92.0</v>
      </c>
      <c r="D56" s="1">
        <v>0.746946</v>
      </c>
      <c r="E56" s="7">
        <f t="shared" si="1"/>
        <v>0.8816299381</v>
      </c>
      <c r="F56" s="1">
        <f>'NSG overview'!G$7</f>
        <v>0.28875</v>
      </c>
      <c r="G56" s="1">
        <f>'NSG overview'!H$7</f>
        <v>8.955</v>
      </c>
      <c r="H56" s="1">
        <f>'NSG overview'!I$7</f>
        <v>1.01</v>
      </c>
      <c r="I56" s="1">
        <f>'NSG overview'!J$7</f>
        <v>1.87</v>
      </c>
      <c r="J56" s="3">
        <f t="shared" si="2"/>
        <v>1.87</v>
      </c>
      <c r="K56" s="1">
        <v>0.0294</v>
      </c>
      <c r="L56" s="1">
        <v>0.02913</v>
      </c>
      <c r="M56" s="1">
        <v>0.0371</v>
      </c>
      <c r="N56" s="1">
        <v>0.07488</v>
      </c>
      <c r="O56" s="3">
        <v>40.2</v>
      </c>
      <c r="P56" s="3">
        <f t="shared" si="3"/>
        <v>0.56877975</v>
      </c>
      <c r="Q56" s="3">
        <f t="shared" si="4"/>
        <v>17.47756305</v>
      </c>
      <c r="R56" s="3">
        <f t="shared" si="5"/>
        <v>2.510557</v>
      </c>
      <c r="S56" s="3">
        <f t="shared" si="6"/>
        <v>9.3817152</v>
      </c>
      <c r="T56" s="3">
        <f t="shared" si="7"/>
        <v>75.174</v>
      </c>
      <c r="U56" s="3">
        <f t="shared" si="8"/>
        <v>105.112615</v>
      </c>
    </row>
    <row r="57">
      <c r="A57" s="1">
        <v>25.0</v>
      </c>
      <c r="B57" s="1">
        <v>888.0</v>
      </c>
      <c r="C57" s="1">
        <v>93.0</v>
      </c>
      <c r="D57" s="1">
        <v>0.775401</v>
      </c>
      <c r="E57" s="7">
        <f t="shared" si="1"/>
        <v>0.8811267342</v>
      </c>
      <c r="F57" s="1">
        <f>'NSG overview'!G$7</f>
        <v>0.28875</v>
      </c>
      <c r="G57" s="1">
        <f>'NSG overview'!H$7</f>
        <v>8.955</v>
      </c>
      <c r="H57" s="1">
        <f>'NSG overview'!I$7</f>
        <v>1.01</v>
      </c>
      <c r="I57" s="1">
        <f>'NSG overview'!J$7</f>
        <v>1.87</v>
      </c>
      <c r="J57" s="3">
        <f t="shared" si="2"/>
        <v>1.87</v>
      </c>
      <c r="K57" s="1">
        <v>0.0294</v>
      </c>
      <c r="L57" s="1">
        <v>0.02913</v>
      </c>
      <c r="M57" s="1">
        <v>0.0371</v>
      </c>
      <c r="N57" s="1">
        <v>0.07488</v>
      </c>
      <c r="O57" s="3">
        <v>40.2</v>
      </c>
      <c r="P57" s="3">
        <f t="shared" si="3"/>
        <v>0.577269</v>
      </c>
      <c r="Q57" s="3">
        <f t="shared" si="4"/>
        <v>17.7384222</v>
      </c>
      <c r="R57" s="3">
        <f t="shared" si="5"/>
        <v>2.548028</v>
      </c>
      <c r="S57" s="3">
        <f t="shared" si="6"/>
        <v>9.5217408</v>
      </c>
      <c r="T57" s="3">
        <f t="shared" si="7"/>
        <v>75.174</v>
      </c>
      <c r="U57" s="3">
        <f t="shared" si="8"/>
        <v>105.55946</v>
      </c>
    </row>
    <row r="58">
      <c r="A58" s="1">
        <v>25.0</v>
      </c>
      <c r="B58" s="1">
        <v>888.0</v>
      </c>
      <c r="C58" s="1">
        <v>94.0</v>
      </c>
      <c r="D58" s="1">
        <v>0.804752</v>
      </c>
      <c r="E58" s="7">
        <f t="shared" si="1"/>
        <v>0.8806235304</v>
      </c>
      <c r="F58" s="1">
        <f>'NSG overview'!G$7</f>
        <v>0.28875</v>
      </c>
      <c r="G58" s="1">
        <f>'NSG overview'!H$7</f>
        <v>8.955</v>
      </c>
      <c r="H58" s="1">
        <f>'NSG overview'!I$7</f>
        <v>1.01</v>
      </c>
      <c r="I58" s="1">
        <f>'NSG overview'!J$7</f>
        <v>1.87</v>
      </c>
      <c r="J58" s="3">
        <f t="shared" si="2"/>
        <v>1.87</v>
      </c>
      <c r="K58" s="1">
        <v>0.0294</v>
      </c>
      <c r="L58" s="1">
        <v>0.02913</v>
      </c>
      <c r="M58" s="1">
        <v>0.0371</v>
      </c>
      <c r="N58" s="1">
        <v>0.07488</v>
      </c>
      <c r="O58" s="3">
        <v>40.2</v>
      </c>
      <c r="P58" s="3">
        <f t="shared" si="3"/>
        <v>0.58575825</v>
      </c>
      <c r="Q58" s="3">
        <f t="shared" si="4"/>
        <v>17.99928135</v>
      </c>
      <c r="R58" s="3">
        <f t="shared" si="5"/>
        <v>2.585499</v>
      </c>
      <c r="S58" s="3">
        <f t="shared" si="6"/>
        <v>9.6617664</v>
      </c>
      <c r="T58" s="3">
        <f t="shared" si="7"/>
        <v>75.174</v>
      </c>
      <c r="U58" s="3">
        <f t="shared" si="8"/>
        <v>106.006305</v>
      </c>
    </row>
    <row r="59">
      <c r="A59" s="1">
        <v>25.0</v>
      </c>
      <c r="B59" s="1">
        <v>888.0</v>
      </c>
      <c r="C59" s="1">
        <v>95.0</v>
      </c>
      <c r="D59" s="1">
        <v>0.835021</v>
      </c>
      <c r="E59" s="7">
        <f t="shared" si="1"/>
        <v>0.8801203266</v>
      </c>
      <c r="F59" s="1">
        <f>'NSG overview'!G$7</f>
        <v>0.28875</v>
      </c>
      <c r="G59" s="1">
        <f>'NSG overview'!H$7</f>
        <v>8.955</v>
      </c>
      <c r="H59" s="1">
        <f>'NSG overview'!I$7</f>
        <v>1.01</v>
      </c>
      <c r="I59" s="1">
        <f>'NSG overview'!J$7</f>
        <v>1.87</v>
      </c>
      <c r="J59" s="3">
        <f t="shared" si="2"/>
        <v>1.87</v>
      </c>
      <c r="K59" s="1">
        <v>0.0294</v>
      </c>
      <c r="L59" s="1">
        <v>0.02913</v>
      </c>
      <c r="M59" s="1">
        <v>0.0371</v>
      </c>
      <c r="N59" s="1">
        <v>0.07488</v>
      </c>
      <c r="O59" s="3">
        <v>40.2</v>
      </c>
      <c r="P59" s="3">
        <f t="shared" si="3"/>
        <v>0.5942475</v>
      </c>
      <c r="Q59" s="3">
        <f t="shared" si="4"/>
        <v>18.2601405</v>
      </c>
      <c r="R59" s="3">
        <f t="shared" si="5"/>
        <v>2.62297</v>
      </c>
      <c r="S59" s="3">
        <f t="shared" si="6"/>
        <v>9.801792</v>
      </c>
      <c r="T59" s="3">
        <f t="shared" si="7"/>
        <v>75.174</v>
      </c>
      <c r="U59" s="3">
        <f t="shared" si="8"/>
        <v>106.45315</v>
      </c>
    </row>
    <row r="60">
      <c r="A60" s="1">
        <v>25.0</v>
      </c>
      <c r="B60" s="1">
        <v>888.0</v>
      </c>
      <c r="C60" s="1">
        <v>96.0</v>
      </c>
      <c r="D60" s="1">
        <v>0.866229</v>
      </c>
      <c r="E60" s="7">
        <f t="shared" si="1"/>
        <v>0.8796171227</v>
      </c>
      <c r="F60" s="1">
        <f>'NSG overview'!G$7</f>
        <v>0.28875</v>
      </c>
      <c r="G60" s="1">
        <f>'NSG overview'!H$7</f>
        <v>8.955</v>
      </c>
      <c r="H60" s="1">
        <f>'NSG overview'!I$7</f>
        <v>1.01</v>
      </c>
      <c r="I60" s="1">
        <f>'NSG overview'!J$7</f>
        <v>1.87</v>
      </c>
      <c r="J60" s="3">
        <f t="shared" si="2"/>
        <v>1.87</v>
      </c>
      <c r="K60" s="1">
        <v>0.0294</v>
      </c>
      <c r="L60" s="1">
        <v>0.02913</v>
      </c>
      <c r="M60" s="1">
        <v>0.0371</v>
      </c>
      <c r="N60" s="1">
        <v>0.07488</v>
      </c>
      <c r="O60" s="3">
        <v>40.2</v>
      </c>
      <c r="P60" s="3">
        <f t="shared" si="3"/>
        <v>0.60273675</v>
      </c>
      <c r="Q60" s="3">
        <f t="shared" si="4"/>
        <v>18.52099965</v>
      </c>
      <c r="R60" s="3">
        <f t="shared" si="5"/>
        <v>2.660441</v>
      </c>
      <c r="S60" s="3">
        <f t="shared" si="6"/>
        <v>9.9418176</v>
      </c>
      <c r="T60" s="3">
        <f t="shared" si="7"/>
        <v>75.174</v>
      </c>
      <c r="U60" s="3">
        <f t="shared" si="8"/>
        <v>106.899995</v>
      </c>
    </row>
    <row r="61">
      <c r="A61" s="1">
        <v>25.0</v>
      </c>
      <c r="B61" s="1">
        <v>888.0</v>
      </c>
      <c r="C61" s="1">
        <v>97.0</v>
      </c>
      <c r="D61" s="1">
        <v>0.898401</v>
      </c>
      <c r="E61" s="7">
        <f t="shared" si="1"/>
        <v>0.8791139189</v>
      </c>
      <c r="F61" s="1">
        <f>'NSG overview'!G$7</f>
        <v>0.28875</v>
      </c>
      <c r="G61" s="1">
        <f>'NSG overview'!H$7</f>
        <v>8.955</v>
      </c>
      <c r="H61" s="1">
        <f>'NSG overview'!I$7</f>
        <v>1.01</v>
      </c>
      <c r="I61" s="1">
        <f>'NSG overview'!J$7</f>
        <v>1.87</v>
      </c>
      <c r="J61" s="3">
        <f t="shared" si="2"/>
        <v>1.87</v>
      </c>
      <c r="K61" s="1">
        <v>0.0294</v>
      </c>
      <c r="L61" s="1">
        <v>0.02913</v>
      </c>
      <c r="M61" s="1">
        <v>0.0371</v>
      </c>
      <c r="N61" s="1">
        <v>0.07488</v>
      </c>
      <c r="O61" s="3">
        <v>40.2</v>
      </c>
      <c r="P61" s="3">
        <f t="shared" si="3"/>
        <v>0.611226</v>
      </c>
      <c r="Q61" s="3">
        <f t="shared" si="4"/>
        <v>18.7818588</v>
      </c>
      <c r="R61" s="3">
        <f t="shared" si="5"/>
        <v>2.697912</v>
      </c>
      <c r="S61" s="3">
        <f t="shared" si="6"/>
        <v>10.0818432</v>
      </c>
      <c r="T61" s="3">
        <f t="shared" si="7"/>
        <v>75.174</v>
      </c>
      <c r="U61" s="3">
        <f t="shared" si="8"/>
        <v>107.34684</v>
      </c>
    </row>
    <row r="62">
      <c r="A62" s="1">
        <v>25.0</v>
      </c>
      <c r="B62" s="1">
        <v>888.0</v>
      </c>
      <c r="C62" s="1">
        <v>98.0</v>
      </c>
      <c r="D62" s="1">
        <v>0.931557</v>
      </c>
      <c r="E62" s="7">
        <f t="shared" si="1"/>
        <v>0.8786107151</v>
      </c>
      <c r="F62" s="1">
        <f>'NSG overview'!G$7</f>
        <v>0.28875</v>
      </c>
      <c r="G62" s="1">
        <f>'NSG overview'!H$7</f>
        <v>8.955</v>
      </c>
      <c r="H62" s="1">
        <f>'NSG overview'!I$7</f>
        <v>1.01</v>
      </c>
      <c r="I62" s="1">
        <f>'NSG overview'!J$7</f>
        <v>1.87</v>
      </c>
      <c r="J62" s="3">
        <f t="shared" si="2"/>
        <v>1.87</v>
      </c>
      <c r="K62" s="1">
        <v>0.0294</v>
      </c>
      <c r="L62" s="1">
        <v>0.02913</v>
      </c>
      <c r="M62" s="1">
        <v>0.0371</v>
      </c>
      <c r="N62" s="1">
        <v>0.07488</v>
      </c>
      <c r="O62" s="3">
        <v>40.2</v>
      </c>
      <c r="P62" s="3">
        <f t="shared" si="3"/>
        <v>0.61971525</v>
      </c>
      <c r="Q62" s="3">
        <f t="shared" si="4"/>
        <v>19.04271795</v>
      </c>
      <c r="R62" s="3">
        <f t="shared" si="5"/>
        <v>2.735383</v>
      </c>
      <c r="S62" s="3">
        <f t="shared" si="6"/>
        <v>10.2218688</v>
      </c>
      <c r="T62" s="3">
        <f t="shared" si="7"/>
        <v>75.174</v>
      </c>
      <c r="U62" s="3">
        <f t="shared" si="8"/>
        <v>107.793685</v>
      </c>
    </row>
    <row r="63">
      <c r="A63" s="1">
        <v>25.0</v>
      </c>
      <c r="B63" s="1">
        <v>888.0</v>
      </c>
      <c r="C63" s="1">
        <v>99.0</v>
      </c>
      <c r="D63" s="1">
        <v>0.965721</v>
      </c>
      <c r="E63" s="7">
        <f t="shared" si="1"/>
        <v>0.8781075113</v>
      </c>
      <c r="F63" s="1">
        <f>'NSG overview'!G$7</f>
        <v>0.28875</v>
      </c>
      <c r="G63" s="1">
        <f>'NSG overview'!H$7</f>
        <v>8.955</v>
      </c>
      <c r="H63" s="1">
        <f>'NSG overview'!I$7</f>
        <v>1.01</v>
      </c>
      <c r="I63" s="1">
        <f>'NSG overview'!J$7</f>
        <v>1.87</v>
      </c>
      <c r="J63" s="3">
        <f t="shared" si="2"/>
        <v>1.87</v>
      </c>
      <c r="K63" s="1">
        <v>0.0294</v>
      </c>
      <c r="L63" s="1">
        <v>0.02913</v>
      </c>
      <c r="M63" s="1">
        <v>0.0371</v>
      </c>
      <c r="N63" s="1">
        <v>0.07488</v>
      </c>
      <c r="O63" s="3">
        <v>40.2</v>
      </c>
      <c r="P63" s="3">
        <f t="shared" si="3"/>
        <v>0.6282045</v>
      </c>
      <c r="Q63" s="3">
        <f t="shared" si="4"/>
        <v>19.3035771</v>
      </c>
      <c r="R63" s="3">
        <f t="shared" si="5"/>
        <v>2.772854</v>
      </c>
      <c r="S63" s="3">
        <f t="shared" si="6"/>
        <v>10.3618944</v>
      </c>
      <c r="T63" s="3">
        <f t="shared" si="7"/>
        <v>75.174</v>
      </c>
      <c r="U63" s="3">
        <f t="shared" si="8"/>
        <v>108.24053</v>
      </c>
    </row>
    <row r="64">
      <c r="A64" s="1">
        <v>25.0</v>
      </c>
      <c r="B64" s="1">
        <v>888.0</v>
      </c>
      <c r="C64" s="1">
        <v>100.0</v>
      </c>
      <c r="D64" s="1">
        <v>1.0</v>
      </c>
      <c r="E64" s="7">
        <f t="shared" si="1"/>
        <v>0.8776043074</v>
      </c>
      <c r="F64" s="1">
        <f>'NSG overview'!G$7</f>
        <v>0.28875</v>
      </c>
      <c r="G64" s="1">
        <f>'NSG overview'!H$7</f>
        <v>8.955</v>
      </c>
      <c r="H64" s="1">
        <f>'NSG overview'!I$7</f>
        <v>1.01</v>
      </c>
      <c r="I64" s="1">
        <f>'NSG overview'!J$7</f>
        <v>1.87</v>
      </c>
      <c r="J64" s="1">
        <f>I64</f>
        <v>1.87</v>
      </c>
      <c r="K64" s="1">
        <v>0.0294</v>
      </c>
      <c r="L64" s="1">
        <v>0.02913</v>
      </c>
      <c r="M64" s="1">
        <v>0.0371</v>
      </c>
      <c r="N64" s="1">
        <v>0.07488</v>
      </c>
      <c r="O64" s="3">
        <v>40.2</v>
      </c>
      <c r="P64" s="3">
        <f t="shared" si="3"/>
        <v>0.63669375</v>
      </c>
      <c r="Q64" s="3">
        <f t="shared" si="4"/>
        <v>19.56443625</v>
      </c>
      <c r="R64" s="3">
        <f t="shared" si="5"/>
        <v>2.810325</v>
      </c>
      <c r="S64" s="3">
        <f t="shared" si="6"/>
        <v>10.50192</v>
      </c>
      <c r="T64" s="3">
        <f t="shared" si="7"/>
        <v>75.174</v>
      </c>
      <c r="U64" s="3">
        <f t="shared" si="8"/>
        <v>108.687375</v>
      </c>
    </row>
  </sheetData>
  <drawing r:id="rId1"/>
</worksheet>
</file>