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hili\Documents\GitSourceCode\Radiators\radiators2\"/>
    </mc:Choice>
  </mc:AlternateContent>
  <xr:revisionPtr revIDLastSave="0" documentId="13_ncr:1_{4D774488-DCA3-4FB1-817F-015EF90A025F}" xr6:coauthVersionLast="47" xr6:coauthVersionMax="47" xr10:uidLastSave="{00000000-0000-0000-0000-000000000000}"/>
  <bookViews>
    <workbookView xWindow="44130" yWindow="75" windowWidth="24795" windowHeight="14295" firstSheet="1" activeTab="5" xr2:uid="{00000000-000D-0000-FFFF-FFFF00000000}"/>
  </bookViews>
  <sheets>
    <sheet name="Summary" sheetId="10" r:id="rId1"/>
    <sheet name="Scenarios" sheetId="16" r:id="rId2"/>
    <sheet name="RadiatorDatabase" sheetId="2" r:id="rId3"/>
    <sheet name="RadiatorLocations" sheetId="15" r:id="rId4"/>
    <sheet name="Rooms" sheetId="9" r:id="rId5"/>
    <sheet name="CalcResults" sheetId="14" r:id="rId6"/>
    <sheet name="Examples" sheetId="6" r:id="rId7"/>
    <sheet name="Design" sheetId="7" r:id="rId8"/>
    <sheet name="Tabular" sheetId="3" r:id="rId9"/>
    <sheet name="Form" sheetId="13" r:id="rId10"/>
  </sheets>
  <definedNames>
    <definedName name="FlowRateScenario">Table5[#All]</definedName>
    <definedName name="LabourCosts">Table4[#All]</definedName>
    <definedName name="_xlnm.Print_Area" localSheetId="9">Form!$A:$G</definedName>
    <definedName name="RoomEmittersMaxSizes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1" i="14" l="1"/>
  <c r="I11" i="16"/>
  <c r="J11" i="16" s="1"/>
  <c r="K11" i="16" s="1"/>
  <c r="J5" i="16"/>
  <c r="J3" i="16"/>
  <c r="I4" i="16"/>
  <c r="J4" i="16" s="1"/>
  <c r="K4" i="16" s="1"/>
  <c r="I5" i="16"/>
  <c r="I6" i="16"/>
  <c r="J6" i="16" s="1"/>
  <c r="I7" i="16"/>
  <c r="J7" i="16" s="1"/>
  <c r="I8" i="16"/>
  <c r="J8" i="16" s="1"/>
  <c r="I9" i="16"/>
  <c r="J9" i="16" s="1"/>
  <c r="I10" i="16"/>
  <c r="J10" i="16" s="1"/>
  <c r="I3" i="16"/>
  <c r="F3" i="9"/>
  <c r="F2" i="9"/>
  <c r="F1" i="9"/>
  <c r="A176" i="14"/>
  <c r="A151" i="14"/>
  <c r="A126" i="14"/>
  <c r="A101" i="14"/>
  <c r="A76" i="14"/>
  <c r="A51" i="14"/>
  <c r="A26" i="14"/>
  <c r="A2" i="14"/>
  <c r="L27" i="9"/>
  <c r="L26" i="9"/>
  <c r="L25" i="9"/>
  <c r="L24" i="9"/>
  <c r="L23" i="9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2" i="2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F20" i="7"/>
  <c r="G20" i="7"/>
  <c r="H20" i="7"/>
  <c r="E20" i="7"/>
  <c r="F19" i="7"/>
  <c r="G19" i="7"/>
  <c r="H19" i="7"/>
  <c r="E19" i="7"/>
  <c r="E18" i="7"/>
  <c r="F18" i="7"/>
  <c r="G18" i="7"/>
  <c r="H18" i="7"/>
  <c r="D18" i="7"/>
  <c r="F16" i="7"/>
  <c r="G16" i="7"/>
  <c r="H16" i="7"/>
  <c r="E16" i="7"/>
  <c r="G4" i="7"/>
  <c r="G5" i="7"/>
  <c r="G6" i="7"/>
  <c r="G3" i="7"/>
  <c r="F4" i="7"/>
  <c r="F7" i="7"/>
  <c r="F8" i="7"/>
  <c r="F9" i="7"/>
  <c r="G9" i="7" s="1"/>
  <c r="F12" i="7"/>
  <c r="G12" i="7" s="1"/>
  <c r="F3" i="7"/>
  <c r="E6" i="7"/>
  <c r="E7" i="7"/>
  <c r="E8" i="7"/>
  <c r="E9" i="7"/>
  <c r="E10" i="7"/>
  <c r="F10" i="7" s="1"/>
  <c r="E11" i="7"/>
  <c r="F11" i="7" s="1"/>
  <c r="G11" i="7" s="1"/>
  <c r="E13" i="7"/>
  <c r="F13" i="7" s="1"/>
  <c r="G13" i="7" s="1"/>
  <c r="E5" i="7"/>
  <c r="O18" i="6"/>
  <c r="C3" i="3"/>
  <c r="D3" i="3"/>
  <c r="E3" i="3"/>
  <c r="F3" i="3"/>
  <c r="G3" i="3"/>
  <c r="H3" i="3"/>
  <c r="I3" i="3"/>
  <c r="J3" i="3"/>
  <c r="K3" i="3"/>
  <c r="L3" i="3"/>
  <c r="M3" i="3"/>
  <c r="N3" i="3"/>
  <c r="O3" i="3"/>
  <c r="B3" i="3"/>
  <c r="B25" i="9" a="1"/>
  <c r="B26" i="9" a="1"/>
  <c r="K8" i="16" l="1"/>
  <c r="K7" i="16"/>
  <c r="K10" i="16"/>
  <c r="K9" i="16"/>
  <c r="K6" i="16"/>
  <c r="K5" i="16"/>
  <c r="B26" i="9"/>
  <c r="B25" i="9"/>
  <c r="F28" i="3"/>
  <c r="H29" i="3"/>
  <c r="J30" i="3"/>
  <c r="L31" i="3"/>
  <c r="N32" i="3"/>
  <c r="B34" i="3"/>
  <c r="D35" i="3"/>
  <c r="F36" i="3"/>
  <c r="H37" i="3"/>
  <c r="J38" i="3"/>
  <c r="L39" i="3"/>
  <c r="N40" i="3"/>
  <c r="B42" i="3"/>
  <c r="D43" i="3"/>
  <c r="F44" i="3"/>
  <c r="H45" i="3"/>
  <c r="K27" i="3"/>
  <c r="L5" i="3"/>
  <c r="N6" i="3"/>
  <c r="B8" i="3"/>
  <c r="D9" i="3"/>
  <c r="F10" i="3"/>
  <c r="H11" i="3"/>
  <c r="J12" i="3"/>
  <c r="L13" i="3"/>
  <c r="N14" i="3"/>
  <c r="B16" i="3"/>
  <c r="D17" i="3"/>
  <c r="F18" i="3"/>
  <c r="H19" i="3"/>
  <c r="J20" i="3"/>
  <c r="L21" i="3"/>
  <c r="N22" i="3"/>
  <c r="G28" i="3"/>
  <c r="I29" i="3"/>
  <c r="K30" i="3"/>
  <c r="M31" i="3"/>
  <c r="O32" i="3"/>
  <c r="C34" i="3"/>
  <c r="E35" i="3"/>
  <c r="G36" i="3"/>
  <c r="I37" i="3"/>
  <c r="K38" i="3"/>
  <c r="M39" i="3"/>
  <c r="O40" i="3"/>
  <c r="C42" i="3"/>
  <c r="E43" i="3"/>
  <c r="G44" i="3"/>
  <c r="I45" i="3"/>
  <c r="L27" i="3"/>
  <c r="M5" i="3"/>
  <c r="O6" i="3"/>
  <c r="C8" i="3"/>
  <c r="E9" i="3"/>
  <c r="G10" i="3"/>
  <c r="I11" i="3"/>
  <c r="K12" i="3"/>
  <c r="M13" i="3"/>
  <c r="O14" i="3"/>
  <c r="C16" i="3"/>
  <c r="E17" i="3"/>
  <c r="G18" i="3"/>
  <c r="I19" i="3"/>
  <c r="K20" i="3"/>
  <c r="M21" i="3"/>
  <c r="O22" i="3"/>
  <c r="H28" i="3"/>
  <c r="J29" i="3"/>
  <c r="L30" i="3"/>
  <c r="N31" i="3"/>
  <c r="B33" i="3"/>
  <c r="D34" i="3"/>
  <c r="F35" i="3"/>
  <c r="H36" i="3"/>
  <c r="J37" i="3"/>
  <c r="L38" i="3"/>
  <c r="N39" i="3"/>
  <c r="B41" i="3"/>
  <c r="D42" i="3"/>
  <c r="F43" i="3"/>
  <c r="D28" i="3"/>
  <c r="I28" i="3"/>
  <c r="N29" i="3"/>
  <c r="E31" i="3"/>
  <c r="J32" i="3"/>
  <c r="O33" i="3"/>
  <c r="I35" i="3"/>
  <c r="N36" i="3"/>
  <c r="E38" i="3"/>
  <c r="J39" i="3"/>
  <c r="D41" i="3"/>
  <c r="I42" i="3"/>
  <c r="N43" i="3"/>
  <c r="D45" i="3"/>
  <c r="I27" i="3"/>
  <c r="N5" i="3"/>
  <c r="D7" i="3"/>
  <c r="H8" i="3"/>
  <c r="L9" i="3"/>
  <c r="B11" i="3"/>
  <c r="F12" i="3"/>
  <c r="J13" i="3"/>
  <c r="B15" i="3"/>
  <c r="F16" i="3"/>
  <c r="J17" i="3"/>
  <c r="N18" i="3"/>
  <c r="D20" i="3"/>
  <c r="H21" i="3"/>
  <c r="L22" i="3"/>
  <c r="G31" i="3"/>
  <c r="K35" i="3"/>
  <c r="G38" i="3"/>
  <c r="F41" i="3"/>
  <c r="B44" i="3"/>
  <c r="M27" i="3"/>
  <c r="F7" i="3"/>
  <c r="N9" i="3"/>
  <c r="H12" i="3"/>
  <c r="D15" i="3"/>
  <c r="L17" i="3"/>
  <c r="F20" i="3"/>
  <c r="C4" i="3"/>
  <c r="J28" i="3"/>
  <c r="O29" i="3"/>
  <c r="F31" i="3"/>
  <c r="K32" i="3"/>
  <c r="E34" i="3"/>
  <c r="J35" i="3"/>
  <c r="O36" i="3"/>
  <c r="F38" i="3"/>
  <c r="K39" i="3"/>
  <c r="E41" i="3"/>
  <c r="J42" i="3"/>
  <c r="O43" i="3"/>
  <c r="E45" i="3"/>
  <c r="J27" i="3"/>
  <c r="O5" i="3"/>
  <c r="E7" i="3"/>
  <c r="I8" i="3"/>
  <c r="M9" i="3"/>
  <c r="C11" i="3"/>
  <c r="G12" i="3"/>
  <c r="K13" i="3"/>
  <c r="C15" i="3"/>
  <c r="G16" i="3"/>
  <c r="K17" i="3"/>
  <c r="O18" i="3"/>
  <c r="E20" i="3"/>
  <c r="I21" i="3"/>
  <c r="M22" i="3"/>
  <c r="B30" i="3"/>
  <c r="L32" i="3"/>
  <c r="F34" i="3"/>
  <c r="B37" i="3"/>
  <c r="O39" i="3"/>
  <c r="K42" i="3"/>
  <c r="F45" i="3"/>
  <c r="B6" i="3"/>
  <c r="J8" i="3"/>
  <c r="D11" i="3"/>
  <c r="N13" i="3"/>
  <c r="H16" i="3"/>
  <c r="B19" i="3"/>
  <c r="J21" i="3"/>
  <c r="C30" i="3"/>
  <c r="H31" i="3"/>
  <c r="M32" i="3"/>
  <c r="G34" i="3"/>
  <c r="L35" i="3"/>
  <c r="C37" i="3"/>
  <c r="H38" i="3"/>
  <c r="B40" i="3"/>
  <c r="G41" i="3"/>
  <c r="L42" i="3"/>
  <c r="C44" i="3"/>
  <c r="G45" i="3"/>
  <c r="N27" i="3"/>
  <c r="C6" i="3"/>
  <c r="G7" i="3"/>
  <c r="K8" i="3"/>
  <c r="O9" i="3"/>
  <c r="E11" i="3"/>
  <c r="I12" i="3"/>
  <c r="O13" i="3"/>
  <c r="E15" i="3"/>
  <c r="I16" i="3"/>
  <c r="M17" i="3"/>
  <c r="C19" i="3"/>
  <c r="G20" i="3"/>
  <c r="K21" i="3"/>
  <c r="D4" i="3"/>
  <c r="E30" i="3"/>
  <c r="J31" i="3"/>
  <c r="D33" i="3"/>
  <c r="I34" i="3"/>
  <c r="N35" i="3"/>
  <c r="E37" i="3"/>
  <c r="M38" i="3"/>
  <c r="D40" i="3"/>
  <c r="I41" i="3"/>
  <c r="N42" i="3"/>
  <c r="E44" i="3"/>
  <c r="K45" i="3"/>
  <c r="B27" i="3"/>
  <c r="E6" i="3"/>
  <c r="I7" i="3"/>
  <c r="M8" i="3"/>
  <c r="C10" i="3"/>
  <c r="G11" i="3"/>
  <c r="M12" i="3"/>
  <c r="C14" i="3"/>
  <c r="G15" i="3"/>
  <c r="K16" i="3"/>
  <c r="O17" i="3"/>
  <c r="E19" i="3"/>
  <c r="I20" i="3"/>
  <c r="O21" i="3"/>
  <c r="F4" i="3"/>
  <c r="O31" i="3"/>
  <c r="F33" i="3"/>
  <c r="K34" i="3"/>
  <c r="G37" i="3"/>
  <c r="F40" i="3"/>
  <c r="B43" i="3"/>
  <c r="M45" i="3"/>
  <c r="G6" i="3"/>
  <c r="O8" i="3"/>
  <c r="K11" i="3"/>
  <c r="O12" i="3"/>
  <c r="I15" i="3"/>
  <c r="C18" i="3"/>
  <c r="M20" i="3"/>
  <c r="H4" i="3"/>
  <c r="K28" i="3"/>
  <c r="L28" i="3"/>
  <c r="M28" i="3"/>
  <c r="D30" i="3"/>
  <c r="I31" i="3"/>
  <c r="C33" i="3"/>
  <c r="H34" i="3"/>
  <c r="M35" i="3"/>
  <c r="D37" i="3"/>
  <c r="I38" i="3"/>
  <c r="C40" i="3"/>
  <c r="H41" i="3"/>
  <c r="M42" i="3"/>
  <c r="D44" i="3"/>
  <c r="J45" i="3"/>
  <c r="O27" i="3"/>
  <c r="D6" i="3"/>
  <c r="H7" i="3"/>
  <c r="L8" i="3"/>
  <c r="B10" i="3"/>
  <c r="F11" i="3"/>
  <c r="L12" i="3"/>
  <c r="B14" i="3"/>
  <c r="F15" i="3"/>
  <c r="J16" i="3"/>
  <c r="N17" i="3"/>
  <c r="D19" i="3"/>
  <c r="H20" i="3"/>
  <c r="N21" i="3"/>
  <c r="E4" i="3"/>
  <c r="N28" i="3"/>
  <c r="G30" i="3"/>
  <c r="B36" i="3"/>
  <c r="O38" i="3"/>
  <c r="K41" i="3"/>
  <c r="I44" i="3"/>
  <c r="C5" i="3"/>
  <c r="K7" i="3"/>
  <c r="E10" i="3"/>
  <c r="E14" i="3"/>
  <c r="M16" i="3"/>
  <c r="G19" i="3"/>
  <c r="C22" i="3"/>
  <c r="O28" i="3"/>
  <c r="F30" i="3"/>
  <c r="K31" i="3"/>
  <c r="E33" i="3"/>
  <c r="J34" i="3"/>
  <c r="O35" i="3"/>
  <c r="F37" i="3"/>
  <c r="N38" i="3"/>
  <c r="E40" i="3"/>
  <c r="J41" i="3"/>
  <c r="O42" i="3"/>
  <c r="H44" i="3"/>
  <c r="L45" i="3"/>
  <c r="B5" i="3"/>
  <c r="F6" i="3"/>
  <c r="J7" i="3"/>
  <c r="N8" i="3"/>
  <c r="D10" i="3"/>
  <c r="J11" i="3"/>
  <c r="N12" i="3"/>
  <c r="D14" i="3"/>
  <c r="H15" i="3"/>
  <c r="L16" i="3"/>
  <c r="B18" i="3"/>
  <c r="F19" i="3"/>
  <c r="L20" i="3"/>
  <c r="B22" i="3"/>
  <c r="G4" i="3"/>
  <c r="B29" i="3"/>
  <c r="C29" i="3"/>
  <c r="H30" i="3"/>
  <c r="B32" i="3"/>
  <c r="G33" i="3"/>
  <c r="L34" i="3"/>
  <c r="C36" i="3"/>
  <c r="K37" i="3"/>
  <c r="B39" i="3"/>
  <c r="G40" i="3"/>
  <c r="L41" i="3"/>
  <c r="C43" i="3"/>
  <c r="J44" i="3"/>
  <c r="N45" i="3"/>
  <c r="D5" i="3"/>
  <c r="H6" i="3"/>
  <c r="L7" i="3"/>
  <c r="B9" i="3"/>
  <c r="H10" i="3"/>
  <c r="L11" i="3"/>
  <c r="B13" i="3"/>
  <c r="F14" i="3"/>
  <c r="J15" i="3"/>
  <c r="N16" i="3"/>
  <c r="D18" i="3"/>
  <c r="J19" i="3"/>
  <c r="N20" i="3"/>
  <c r="D22" i="3"/>
  <c r="I4" i="3"/>
  <c r="H33" i="3"/>
  <c r="I10" i="3"/>
  <c r="K15" i="3"/>
  <c r="K19" i="3"/>
  <c r="J4" i="3"/>
  <c r="D29" i="3"/>
  <c r="I30" i="3"/>
  <c r="C32" i="3"/>
  <c r="M34" i="3"/>
  <c r="D36" i="3"/>
  <c r="L37" i="3"/>
  <c r="C39" i="3"/>
  <c r="H40" i="3"/>
  <c r="M41" i="3"/>
  <c r="G43" i="3"/>
  <c r="K44" i="3"/>
  <c r="O45" i="3"/>
  <c r="E5" i="3"/>
  <c r="I6" i="3"/>
  <c r="M7" i="3"/>
  <c r="C9" i="3"/>
  <c r="M11" i="3"/>
  <c r="C13" i="3"/>
  <c r="G14" i="3"/>
  <c r="O16" i="3"/>
  <c r="E18" i="3"/>
  <c r="O20" i="3"/>
  <c r="E22" i="3"/>
  <c r="N7" i="3"/>
  <c r="L19" i="3"/>
  <c r="K4" i="3"/>
  <c r="E29" i="3"/>
  <c r="M30" i="3"/>
  <c r="D32" i="3"/>
  <c r="I33" i="3"/>
  <c r="N34" i="3"/>
  <c r="E36" i="3"/>
  <c r="M37" i="3"/>
  <c r="D39" i="3"/>
  <c r="I40" i="3"/>
  <c r="N41" i="3"/>
  <c r="H43" i="3"/>
  <c r="L44" i="3"/>
  <c r="C27" i="3"/>
  <c r="F5" i="3"/>
  <c r="J6" i="3"/>
  <c r="F9" i="3"/>
  <c r="J10" i="3"/>
  <c r="N11" i="3"/>
  <c r="D13" i="3"/>
  <c r="H14" i="3"/>
  <c r="L15" i="3"/>
  <c r="B17" i="3"/>
  <c r="H18" i="3"/>
  <c r="B21" i="3"/>
  <c r="F22" i="3"/>
  <c r="N30" i="3"/>
  <c r="E32" i="3"/>
  <c r="J33" i="3"/>
  <c r="O34" i="3"/>
  <c r="I36" i="3"/>
  <c r="N37" i="3"/>
  <c r="E39" i="3"/>
  <c r="J40" i="3"/>
  <c r="O41" i="3"/>
  <c r="I43" i="3"/>
  <c r="M44" i="3"/>
  <c r="D27" i="3"/>
  <c r="G5" i="3"/>
  <c r="G51" i="3" s="1"/>
  <c r="K6" i="3"/>
  <c r="O7" i="3"/>
  <c r="G9" i="3"/>
  <c r="K10" i="3"/>
  <c r="O11" i="3"/>
  <c r="E13" i="3"/>
  <c r="I14" i="3"/>
  <c r="M15" i="3"/>
  <c r="C17" i="3"/>
  <c r="I18" i="3"/>
  <c r="M19" i="3"/>
  <c r="C21" i="3"/>
  <c r="G22" i="3"/>
  <c r="L4" i="3"/>
  <c r="F29" i="3"/>
  <c r="G29" i="3"/>
  <c r="O30" i="3"/>
  <c r="F32" i="3"/>
  <c r="K33" i="3"/>
  <c r="B35" i="3"/>
  <c r="J36" i="3"/>
  <c r="O37" i="3"/>
  <c r="F39" i="3"/>
  <c r="K40" i="3"/>
  <c r="E42" i="3"/>
  <c r="J43" i="3"/>
  <c r="N44" i="3"/>
  <c r="E27" i="3"/>
  <c r="H5" i="3"/>
  <c r="L6" i="3"/>
  <c r="D8" i="3"/>
  <c r="H9" i="3"/>
  <c r="L10" i="3"/>
  <c r="B12" i="3"/>
  <c r="F13" i="3"/>
  <c r="J14" i="3"/>
  <c r="N15" i="3"/>
  <c r="F17" i="3"/>
  <c r="J18" i="3"/>
  <c r="N19" i="3"/>
  <c r="D21" i="3"/>
  <c r="H22" i="3"/>
  <c r="M4" i="3"/>
  <c r="B28" i="3"/>
  <c r="K29" i="3"/>
  <c r="B31" i="3"/>
  <c r="G32" i="3"/>
  <c r="L33" i="3"/>
  <c r="C35" i="3"/>
  <c r="K36" i="3"/>
  <c r="B38" i="3"/>
  <c r="G39" i="3"/>
  <c r="L40" i="3"/>
  <c r="F42" i="3"/>
  <c r="K43" i="3"/>
  <c r="O44" i="3"/>
  <c r="F27" i="3"/>
  <c r="I5" i="3"/>
  <c r="M6" i="3"/>
  <c r="E8" i="3"/>
  <c r="I9" i="3"/>
  <c r="M10" i="3"/>
  <c r="C12" i="3"/>
  <c r="G13" i="3"/>
  <c r="K14" i="3"/>
  <c r="O15" i="3"/>
  <c r="G17" i="3"/>
  <c r="K18" i="3"/>
  <c r="O19" i="3"/>
  <c r="E21" i="3"/>
  <c r="I22" i="3"/>
  <c r="N4" i="3"/>
  <c r="L29" i="3"/>
  <c r="L36" i="3"/>
  <c r="G42" i="3"/>
  <c r="G27" i="3"/>
  <c r="B7" i="3"/>
  <c r="N10" i="3"/>
  <c r="L14" i="3"/>
  <c r="D38" i="3"/>
  <c r="C28" i="3"/>
  <c r="C31" i="3"/>
  <c r="H32" i="3"/>
  <c r="M33" i="3"/>
  <c r="G35" i="3"/>
  <c r="C38" i="3"/>
  <c r="H39" i="3"/>
  <c r="M40" i="3"/>
  <c r="L43" i="3"/>
  <c r="B45" i="3"/>
  <c r="J5" i="3"/>
  <c r="F8" i="3"/>
  <c r="J9" i="3"/>
  <c r="D12" i="3"/>
  <c r="H13" i="3"/>
  <c r="D16" i="3"/>
  <c r="H17" i="3"/>
  <c r="L18" i="3"/>
  <c r="B20" i="3"/>
  <c r="F21" i="3"/>
  <c r="J22" i="3"/>
  <c r="O4" i="3"/>
  <c r="M29" i="3"/>
  <c r="D31" i="3"/>
  <c r="I32" i="3"/>
  <c r="N33" i="3"/>
  <c r="H35" i="3"/>
  <c r="M36" i="3"/>
  <c r="I39" i="3"/>
  <c r="C41" i="3"/>
  <c r="H42" i="3"/>
  <c r="M43" i="3"/>
  <c r="C45" i="3"/>
  <c r="H27" i="3"/>
  <c r="K5" i="3"/>
  <c r="C7" i="3"/>
  <c r="G8" i="3"/>
  <c r="K9" i="3"/>
  <c r="O10" i="3"/>
  <c r="I13" i="3"/>
  <c r="I59" i="3" s="1"/>
  <c r="M14" i="3"/>
  <c r="E16" i="3"/>
  <c r="I17" i="3"/>
  <c r="M18" i="3"/>
  <c r="C20" i="3"/>
  <c r="G21" i="3"/>
  <c r="G67" i="3" s="1"/>
  <c r="K22" i="3"/>
  <c r="E28" i="3"/>
  <c r="E12" i="3"/>
  <c r="B4" i="3"/>
  <c r="B27" i="9" a="1"/>
  <c r="B28" i="9" a="1"/>
  <c r="B27" i="9" l="1"/>
  <c r="B28" i="9"/>
  <c r="L62" i="3"/>
  <c r="N55" i="3"/>
  <c r="I51" i="3"/>
  <c r="E68" i="3"/>
  <c r="D60" i="3"/>
  <c r="N58" i="3"/>
  <c r="M50" i="3"/>
  <c r="K50" i="3"/>
  <c r="F51" i="3"/>
  <c r="I68" i="3"/>
  <c r="N50" i="3"/>
  <c r="O59" i="3"/>
  <c r="B67" i="3"/>
  <c r="J55" i="3"/>
  <c r="B53" i="3"/>
  <c r="H51" i="3"/>
  <c r="D59" i="3"/>
  <c r="D51" i="3"/>
  <c r="K53" i="3"/>
  <c r="M54" i="3"/>
  <c r="M64" i="3"/>
  <c r="E62" i="3"/>
  <c r="J51" i="3"/>
  <c r="B56" i="3"/>
  <c r="C57" i="3"/>
  <c r="I58" i="3"/>
  <c r="E61" i="3"/>
  <c r="E64" i="3"/>
  <c r="C53" i="3"/>
  <c r="I63" i="3"/>
  <c r="L54" i="3"/>
  <c r="M65" i="3"/>
  <c r="N65" i="3"/>
  <c r="J65" i="3"/>
  <c r="D52" i="3"/>
  <c r="L53" i="3"/>
  <c r="F61" i="3"/>
  <c r="L50" i="3"/>
  <c r="H52" i="3"/>
  <c r="C66" i="3"/>
  <c r="I55" i="3"/>
  <c r="E51" i="3"/>
  <c r="B68" i="3"/>
  <c r="D50" i="3"/>
  <c r="J54" i="3"/>
  <c r="K59" i="3"/>
  <c r="I65" i="3"/>
  <c r="N57" i="3"/>
  <c r="L66" i="3"/>
  <c r="L68" i="3"/>
  <c r="C50" i="3"/>
  <c r="K56" i="3"/>
  <c r="D56" i="3"/>
  <c r="I61" i="3"/>
  <c r="M68" i="3"/>
  <c r="J66" i="3"/>
  <c r="L58" i="3"/>
  <c r="F54" i="3"/>
  <c r="E54" i="3"/>
  <c r="C51" i="3"/>
  <c r="F57" i="3"/>
  <c r="I53" i="3"/>
  <c r="K67" i="3"/>
  <c r="B52" i="3"/>
  <c r="G58" i="3"/>
  <c r="G64" i="3"/>
  <c r="H65" i="3"/>
  <c r="F64" i="3"/>
  <c r="M52" i="3"/>
  <c r="J56" i="3"/>
  <c r="F65" i="3"/>
  <c r="I64" i="3"/>
  <c r="F55" i="3"/>
  <c r="M55" i="3"/>
  <c r="C62" i="3"/>
  <c r="D63" i="3"/>
  <c r="M60" i="3"/>
  <c r="D67" i="3"/>
  <c r="C63" i="3"/>
  <c r="J52" i="3"/>
  <c r="H53" i="3"/>
  <c r="M63" i="3"/>
  <c r="O60" i="3"/>
  <c r="B62" i="3"/>
  <c r="B55" i="3"/>
  <c r="D62" i="3"/>
  <c r="D58" i="3"/>
  <c r="M56" i="3"/>
  <c r="I52" i="3"/>
  <c r="J68" i="3"/>
  <c r="O63" i="3"/>
  <c r="J59" i="3"/>
  <c r="F59" i="3"/>
  <c r="G55" i="3"/>
  <c r="F68" i="3"/>
  <c r="H66" i="3"/>
  <c r="K62" i="3"/>
  <c r="F58" i="3"/>
  <c r="O50" i="3"/>
  <c r="J60" i="3"/>
  <c r="E55" i="3"/>
  <c r="K51" i="3"/>
  <c r="C59" i="3"/>
  <c r="E58" i="3"/>
  <c r="K60" i="3"/>
  <c r="L56" i="3"/>
  <c r="F52" i="3"/>
  <c r="G53" i="3"/>
  <c r="B65" i="3"/>
  <c r="L55" i="3"/>
  <c r="G59" i="3"/>
  <c r="J50" i="3"/>
  <c r="M58" i="3"/>
  <c r="N66" i="3"/>
  <c r="L60" i="3"/>
  <c r="G57" i="3"/>
  <c r="N59" i="3"/>
  <c r="N56" i="3"/>
  <c r="L52" i="3"/>
  <c r="H60" i="3"/>
  <c r="K61" i="3"/>
  <c r="G50" i="3"/>
  <c r="E56" i="3"/>
  <c r="B60" i="3"/>
  <c r="C56" i="3"/>
  <c r="D57" i="3"/>
  <c r="C61" i="3"/>
  <c r="N51" i="3"/>
  <c r="K66" i="3"/>
  <c r="L67" i="3"/>
  <c r="I50" i="3"/>
  <c r="E52" i="3"/>
  <c r="G66" i="3"/>
  <c r="E63" i="3"/>
  <c r="G68" i="3"/>
  <c r="I56" i="3"/>
  <c r="C67" i="3"/>
  <c r="B64" i="3"/>
  <c r="C65" i="3"/>
  <c r="I54" i="3"/>
  <c r="D66" i="3"/>
  <c r="F50" i="3"/>
  <c r="I62" i="3"/>
  <c r="E53" i="3"/>
  <c r="N64" i="3"/>
  <c r="M59" i="3"/>
  <c r="D68" i="3"/>
  <c r="M61" i="3"/>
  <c r="N53" i="3"/>
  <c r="H61" i="3"/>
  <c r="N60" i="3"/>
  <c r="E67" i="3"/>
  <c r="N62" i="3"/>
  <c r="M66" i="3"/>
  <c r="I66" i="3"/>
  <c r="L63" i="3"/>
  <c r="F62" i="3"/>
  <c r="I57" i="3"/>
  <c r="J58" i="3"/>
  <c r="O56" i="3"/>
  <c r="J64" i="3"/>
  <c r="I60" i="3"/>
  <c r="D64" i="3"/>
  <c r="H50" i="3"/>
  <c r="O67" i="3"/>
  <c r="O51" i="3"/>
  <c r="F66" i="3"/>
  <c r="J63" i="3"/>
  <c r="K58" i="3"/>
  <c r="L59" i="3"/>
  <c r="K55" i="3"/>
  <c r="F63" i="3"/>
  <c r="E59" i="3"/>
  <c r="O66" i="3"/>
  <c r="G54" i="3"/>
  <c r="O65" i="3"/>
  <c r="N61" i="3"/>
  <c r="O57" i="3"/>
  <c r="J61" i="3"/>
  <c r="J57" i="3"/>
  <c r="E50" i="3"/>
  <c r="C64" i="3"/>
  <c r="E65" i="3"/>
  <c r="D61" i="3"/>
  <c r="B61" i="3"/>
  <c r="G56" i="3"/>
  <c r="H57" i="3"/>
  <c r="C54" i="3"/>
  <c r="D55" i="3"/>
  <c r="H68" i="3"/>
  <c r="F67" i="3"/>
  <c r="O62" i="3"/>
  <c r="N67" i="3"/>
  <c r="G63" i="3"/>
  <c r="I67" i="3"/>
  <c r="B50" i="3"/>
  <c r="L64" i="3"/>
  <c r="O61" i="3"/>
  <c r="B58" i="3"/>
  <c r="O53" i="3"/>
  <c r="L57" i="3"/>
  <c r="J53" i="3"/>
  <c r="C68" i="3"/>
  <c r="D65" i="3"/>
  <c r="K57" i="3"/>
  <c r="G61" i="3"/>
  <c r="K54" i="3"/>
  <c r="J67" i="3"/>
  <c r="E66" i="3"/>
  <c r="F53" i="3"/>
  <c r="B57" i="3"/>
  <c r="O52" i="3"/>
  <c r="B54" i="3"/>
  <c r="K64" i="3"/>
  <c r="F60" i="3"/>
  <c r="G60" i="3"/>
  <c r="H64" i="3"/>
  <c r="N63" i="3"/>
  <c r="C60" i="3"/>
  <c r="N52" i="3"/>
  <c r="C55" i="3"/>
  <c r="B51" i="3"/>
  <c r="M62" i="3"/>
  <c r="J62" i="3"/>
  <c r="G52" i="3"/>
  <c r="C52" i="3"/>
  <c r="H62" i="3"/>
  <c r="K63" i="3"/>
  <c r="H54" i="3"/>
  <c r="O68" i="3"/>
  <c r="L51" i="3"/>
  <c r="H67" i="3"/>
  <c r="L65" i="3"/>
  <c r="E57" i="3"/>
  <c r="H58" i="3"/>
  <c r="F56" i="3"/>
  <c r="B66" i="3"/>
  <c r="B59" i="3"/>
  <c r="N54" i="3"/>
  <c r="O58" i="3"/>
  <c r="O55" i="3"/>
  <c r="H63" i="3"/>
  <c r="K52" i="3"/>
  <c r="M57" i="3"/>
  <c r="H56" i="3"/>
  <c r="G65" i="3"/>
  <c r="O54" i="3"/>
  <c r="O64" i="3"/>
  <c r="M51" i="3"/>
  <c r="H55" i="3"/>
  <c r="B63" i="3"/>
  <c r="K68" i="3"/>
  <c r="H59" i="3"/>
  <c r="C58" i="3"/>
  <c r="D54" i="3"/>
  <c r="L61" i="3"/>
  <c r="M53" i="3"/>
  <c r="K65" i="3"/>
  <c r="E60" i="3"/>
  <c r="G62" i="3"/>
  <c r="D53" i="3"/>
  <c r="M67" i="3"/>
  <c r="N68" i="3"/>
  <c r="B29" i="9" a="1"/>
  <c r="B29" i="9" l="1"/>
  <c r="A31" i="9" a="1"/>
  <c r="A31" i="9" l="1"/>
  <c r="B31" i="9" s="1" a="1"/>
  <c r="B31" i="9" s="1"/>
  <c r="A46" i="9" a="1"/>
  <c r="A46" i="9" l="1"/>
  <c r="A1" i="14" a="1"/>
  <c r="A1" i="14" l="1"/>
  <c r="B46" i="9" a="1"/>
  <c r="B46" i="9" s="1"/>
  <c r="A25" i="14" a="1"/>
  <c r="B3" i="16" l="1"/>
  <c r="A25" i="14"/>
  <c r="B4" i="16" s="1"/>
  <c r="B1" i="14" a="1"/>
  <c r="B1" i="14" s="1"/>
  <c r="A50" i="14" a="1"/>
  <c r="F3" i="16" l="1"/>
  <c r="A50" i="14"/>
  <c r="B25" i="14" a="1"/>
  <c r="B25" i="14" s="1"/>
  <c r="A75" i="14" a="1"/>
  <c r="B5" i="16" l="1"/>
  <c r="G3" i="16"/>
  <c r="F4" i="16"/>
  <c r="G4" i="16" s="1"/>
  <c r="D4" i="16"/>
  <c r="C4" i="16"/>
  <c r="C3" i="16"/>
  <c r="D3" i="16"/>
  <c r="A75" i="14"/>
  <c r="B50" i="14" a="1"/>
  <c r="F5" i="16" s="1"/>
  <c r="G5" i="16" s="1"/>
  <c r="A100" i="14" a="1"/>
  <c r="B6" i="16" l="1"/>
  <c r="B50" i="14"/>
  <c r="C5" i="16"/>
  <c r="D5" i="16"/>
  <c r="E3" i="16"/>
  <c r="E4" i="16"/>
  <c r="A100" i="14"/>
  <c r="B75" i="14" a="1"/>
  <c r="F6" i="16" s="1"/>
  <c r="G6" i="16" s="1"/>
  <c r="A125" i="14" a="1"/>
  <c r="B7" i="16" l="1"/>
  <c r="L4" i="16"/>
  <c r="B75" i="14"/>
  <c r="C6" i="16"/>
  <c r="D6" i="16"/>
  <c r="E5" i="16"/>
  <c r="L5" i="16" s="1"/>
  <c r="M5" i="16" s="1"/>
  <c r="A125" i="14"/>
  <c r="B100" i="14" a="1"/>
  <c r="A150" i="14" a="1"/>
  <c r="B8" i="16" l="1"/>
  <c r="F7" i="16"/>
  <c r="G7" i="16" s="1"/>
  <c r="B100" i="14"/>
  <c r="D7" i="16"/>
  <c r="C7" i="16"/>
  <c r="E6" i="16"/>
  <c r="L6" i="16" s="1"/>
  <c r="M6" i="16" s="1"/>
  <c r="A150" i="14"/>
  <c r="B125" i="14" a="1"/>
  <c r="B125" i="14" s="1"/>
  <c r="A175" i="14" a="1"/>
  <c r="E7" i="16" l="1"/>
  <c r="L7" i="16" s="1"/>
  <c r="M7" i="16" s="1"/>
  <c r="F8" i="16"/>
  <c r="G8" i="16" s="1"/>
  <c r="D8" i="16"/>
  <c r="C8" i="16"/>
  <c r="A175" i="14"/>
  <c r="B150" i="14" a="1"/>
  <c r="A200" i="14" a="1"/>
  <c r="E8" i="16" l="1"/>
  <c r="L8" i="16" s="1"/>
  <c r="M8" i="16" s="1"/>
  <c r="B150" i="14"/>
  <c r="A200" i="14"/>
  <c r="B175" i="14" a="1"/>
  <c r="B175" i="14" s="1"/>
  <c r="B9" i="16" l="1"/>
  <c r="B10" i="16"/>
  <c r="F10" i="16" s="1"/>
  <c r="G10" i="16" s="1"/>
  <c r="B11" i="16"/>
  <c r="B200" i="14" a="1"/>
  <c r="B200" i="14" s="1"/>
  <c r="C9" i="16" l="1"/>
  <c r="F9" i="16"/>
  <c r="G9" i="16" s="1"/>
  <c r="D9" i="16"/>
  <c r="D11" i="16"/>
  <c r="C11" i="16"/>
  <c r="F11" i="16"/>
  <c r="G11" i="16" s="1"/>
  <c r="D10" i="16"/>
  <c r="C10" i="16"/>
  <c r="E9" i="16" l="1"/>
  <c r="L9" i="16" s="1"/>
  <c r="M9" i="16" s="1"/>
  <c r="E11" i="16"/>
  <c r="L11" i="16" s="1"/>
  <c r="M11" i="16" s="1"/>
  <c r="E10" i="16"/>
  <c r="L10" i="16" s="1"/>
  <c r="M10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pandas as pd
pd.options.mode.chained_assignment = None
from openpyxl import load_workbook
import numpy as np
from scipy.optimize import minimize
import time
import itertools
import pprint
</code>
    </pythonScript>
    <pythonScript>
      <code xml:space="preserve">class Radiator:
    radiator_depth_mm_data = {
        '10':  70, # 1 panel 0 fins
        'P1':  70,
        'K1':  80, # 1 panel 1 fin
        '11':  80,
        'P+': 100, # 2 panels 1 fin
        '21': 100,
        'K2': 125, # 2 panels 2 fins
        '22': 125,
        'K3': 160, # 3 panels 3 fins
        '33': 160,
        '2 Col':  90,
        '3 Col': 115,
        '4 Col': 140,
        '5 Col': 175,
        '6 Col': 210,
        '7 Col': 245,
        None:   None,
    }
    @classmethod
    def radiator_depth_mm(cls, depth):
        return cls.radiator_depth_mm_data[depth]
    @classmethod
    def radiator_fits(cls, location, radiator):
        return (radiator['Type']   == location['Type'] and
                radiator['Height'] &lt;= location['Height'] and
                radiator['Length'] &lt;= location['Length'] and
                cls.radiator_depth_mm(radiator['Depth']) &lt;= cls.radiator_depth_mm(location['Depth']))
    @classmethod
    def radiator_choices_at_location(cls, radiator_database, constraint):
        constraint_radiator_depth_mm = cls.radiator_depth_mm(constraint['Depth'])
        return radiator_database[(radiator_database['Type']   == constraint['Type']) &amp;
                                 (radiator_database['Length']   &lt;= constraint['Length']) &amp; 
                                 (radiator_database['Height']   &lt;= constraint['Height']) &amp;
                                 (radiator_database['Depth_mm'] &lt;= constraint_radiator_depth_mm)]
                                 </code>
    </pythonScript>
    <pythonScript>
      <code xml:space="preserve">class Room:
    def __init__(self, room, location_constraints, radiator_database):
        self.room = room
        self.location_constraints = location_constraints
        self.radiator_database = radiator_database
    def minimal_cost_radiators(self, flow_temperature):
        t0 = time.time()
        self.pre_calculate_radiator_wattage_at_flow(flow_temperature)
        combos = self.all_combinations(flow_temperature)
        cost, rads = self.minimum_radiator_cost_combination(combos, self.location_constraints, self.room['Heat Loss'])
        if rads == None: # not enough capacity wthin constraints, just find max capacity whatever the cost
            cost, rads = self.maximal_radiator_wattage_combination(combos, self.location_constraints)
        print("Time taken", round(time.time() - t0, 2), "s for", len(combos), "combinations")
        replaced_rads = self.replaced_radiators(self.room['Room Name'], rads, self.location_constraints)
        return {'cost': cost, 'locations': rads, 'replaced_radiators': replaced_rads}
    def pre_calculate_radiator_wattage_at_flow(self, flow_temperature):
        factor = (flow_temperature - 2.5 - self.room['Room Temperature']) / 50.0
        self.radiator_database['w'] = self.radiator_database['W @ dt 50'] * factor ** self.radiator_database['N']
    def all_combinations(self, flow_temperature):
        possible_rads_at_location = []
        for _, constraint in self.location_constraints.iterrows():
            rads = Radiator.radiator_choices_at_location(self.radiator_database, constraint)
            # Fix: Use .loc to assign values
            rads.loc[:, 'Labour Cost'] = constraint['Labour Cost']
            rads.loc[:, 'Status'] = 'New'
            rads = self.add_existing_radiators_to_possible_radiators(rads, constraint, flow_temperature)
            rads = self.add_no_radiator_to_possible_radiators(rads, constraint)
            rads.loc[:, 'Total £'] = rads['£'] + rads['Labour Cost']
            possible_rads_at_location.append(rads.to_dict('records'))
        return list(itertools.product(*possible_rads_at_location))
    def add_existing_radiators_to_possible_radiators(self, possible_rads, constraint, flow_temperature):
        if 'Existing Radiator' in constraint and isinstance(constraint['Existing Radiator'], str):
            existing_rad = self.find_radiator(constraint['Existing Radiator'])
            factor = (flow_temperature - 2.5 - self.room['Room Temperature']) / 50.0
            watts_at_flow = existing_rad['W @ dt 50'] * factor ** existing_rad['N']
            return self.add_radiator(possible_rads, existing_rad['Radiator Key'], watts_at_flow, 0.0, 0.0, 'Original')
        return possible_rads
    def add_no_radiator_to_possible_radiators(self, possible_rads, constraint):
        return self.add_radiator(possible_rads, None, 0.0, 0.0, 0.0, 'No radiator')
    def add_radiator(self, rads, radiator_key, w, cost, labour_cost, existing):
        new_rad = {'Radiator Key': radiator_key, 'w': w, '£': cost, 'Labour Cost': labour_cost, 'Status': existing}
        return pd.concat([pd.DataFrame(new_rad, index=[0]), rads], ignore_index=True)
    def minimum_radiator_cost_combination(self, combos, constraints, min_wattage):
        min_cost = float('inf')
        min_rads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min_wattage:
                if cost &lt; min_cost:
                    min_cost = cost
                    min_rads = dict(zip(location_names, rads))
        return min_cost, min_rads
    # if not enough space to provide enough heat, find maxzimum combination without wattage constraint
    def maximal_radiator_wattage_combination(self, combos, constraints):
        max_watts = -1
        max_rads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max_watts:
                cost_at_max = cost
                max_watts = watts
                max_rads = dict(zip(location_names, rads))
        return cost_at_max, max_rads
    # speed critical, optimised loop   
    def cost_of_all_radiators(self, rads, labour_costs):
        costs = 0.0
        watts = 0.0
        for rad in rads:
            costs += rad['Total £']
            watts += rad['w']
        return [costs, watts]
    def replaced_radiators(self, room_name, new_radiators, constraints):
        return [
            {'room_name': room_name, 'Location': loc['Location'], 'Radiator Key': loc['Existing Radiator']}
            for _, loc in constraints.iterrows()
            if 'Existing Radiator' in loc and self.radiator_changed(loc['Existing Radiator'], new_radiators[loc['Location']]['Radiator Key'])
        ]
    def radiator_changed(self, original, potential_new):
        return isinstance(original, str) and isinstance(potential_new, str) and original != potential_new
    def find_radiator(self, radiator_key):
        return self.radiator_database.loc[self.radiator_database['Radiator Key'] == radiator_key].iloc[0]
  </code>
    </pythonScript>
    <pythonScript>
      <code xml:space="preserve">class Home:
    def __init__(self, rooms, radiator_constraints, radiator_database):
        self.rooms = rooms.dropna()
        self.radiator_constraints = radiator_constraints
        self.radiator_database = radiator_database
        self.add_radiator_depth_mm()
    def minimal_cost_radiators(self, flow_temperature):
        room_results = [self.minimal_cost_radiators_in_room(room, flow_temperature) for _, room in self.rooms.iterrows()]
        total_cost = self.total_costs(room_results)
        print("Total cost before moves:", total_cost)
        self.move_replaced_radiators(flow_temperature, room_results)
        total_cost = self.total_costs(room_results)
        print("Total cost after moves:", total_cost)
        return self.convert_results_to_dataframe(room_results)
    def add_radiator_depth_mm(self):
        self.radiator_database['Depth_mm'] = self.radiator_database.apply(lambda row: Radiator.radiator_depth_mm(row.Depth), axis = 1)
    def convert_results_to_dataframe(self, room_results):
        formatted_results = []
        for room in room_results:
            for location_name, location in room['locations'].items():
                location_constraint = self.find_location_constraint(room['room_name'], location_name).iloc[0]
                existing_rad_name = location_constraint['Existing Radiator']
                rad_status = self.radiator_change_status(existing_rad_name, location['Radiator Key'], location)
                formatted_result = {
                    'Room Name': room['room_name'],
                    'Location name': location_name,
                    'Originally': existing_rad_name,
                    'Proposed Radiator': location['Radiator Key'],
                    '£': location['£'],
                    'Labour Cost': location['Labour Cost'],
                    'Status': rad_status,
                    'Watts': location['w']
                }
                formatted_results.append(formatted_result)
        return pd.DataFrame(formatted_results)
    def radiator_change_status(self, original_name, new_name, location):
        if 'Status' in location and location['Status'] == 'Moved':
            return f"Moved:{location['From']['room_name']}:{location['From']['Location']}"
        if new_name is None and original_name is not None:
            return 'Removed'
        if original_name == new_name:
            return 'Original' if original_name is not None else ''
        return 'Replaced'
    def find_location_constraint(self, room_name, location_name):
        return self.radiator_constraints[(self.radiator_constraints['Room Name'] == room_name) &amp; 
                                         (self.radiator_constraints['Location'] == location_name)]
    def minimal_cost_radiators_in_room(self, room_df, flow_temperature):
        room_name = room_df['Room Name']
        print("Processing:", room_name)
        location_constraints = self.radiator_constraints[self.radiator_constraints['Room Name'] == room_name]
        room = Room(room_df, location_constraints, self.radiator_database)
        room_result = room.minimal_cost_radiators(flow_temperature)
        room_result['room_name'] = room_name
        room_result['Room Temperature'] = room_df['Room Temperature']
        return room_result
    def total_costs(self, room_results):
        return sum(room_result['cost'] for room_result in room_results)
    def extract_replaced_radiators(self, room_results):
        replaced_rads = [rad for room_result in room_results for rad in room_result['replaced_radiators']]
        for rad in replaced_rads:
            rad['specification'] = self.find_radiator(self.radiator_database, rad['Radiator Key'])
        replaced_rads.sort(key=lambda rad: rad['specification']['£'])
        return replaced_rads
    def move_replaced_radiators(self, flow_temperature, room_results):
        replaced_rads = self.extract_replaced_radiators(room_results)
        new_radiators = self.find_new_radiators(room_results)
        for replacement_rad in replaced_rads:
            for new_radiator in new_radiators:
                location_constraint = self.find_constraint(new_radiator['room_name'], new_radiator['location_name'])
                result_location = self.find_location_in_room_results(room_results, location_constraint['Room Name'], location_constraint['Location'])
                if replacement_rad['specification']['w'] &gt;= new_radiator['radiator']['w'] and \
                   Radiator.radiator_fits(location_constraint, replacement_rad['specification']) and \
                   result_location.get('Status') != 'Moved':
                    result_location['Status'] = 'Moved'
                    result_location['From'] = replacement_rad
                    result_location.update(self.find_radiator(self.radiator_database, replacement_rad['Radiator Key']))
                    result_location['£'] = 0.0
                    break
    def find_constraint(self, room_name, location_name):
        return self.radiator_constraints[(self.radiator_constraints['Room Name'] == room_name) &amp; 
                                         (self.radiator_constraints['Location'] == location_name)].iloc[0]
    def find_location_in_room_results(self, room_results, room_name, location_name):
        return self.find_room_in_room_results(room_results, room_name)['locations'][location_name]
    def find_room_in_room_results(self, room_results, room_name):
        return next(room_result for room_result in room_results if room_result['room_name'] == room_name)
    def find_radiator(self, rad_db, key):
        return rad_db[rad_db['Radiator Key'] == key].iloc[0] if key is not None else None
    def find_new_radiators(self, room_results):
        new_radiators = []
        for room in room_results:
            for location_name, location in room['locations'].items():
                if location.get('Status') == 'New':
                    new_radiators.append({
                        'room_name': room['room_name'],
                        'location_name': location_name,
                        'radiator': location,
                        'Room Temperature': room['Room Temperature']
                    })
        new_radiators.sort(reverse=True, key=lambda rad: rad['radiator']['£'])
        return new_radiators
 </code>
    </pythonScript>
    <pythonScript>
      <code xml:space="preserve">def load_dataframes_from_excel():
    rad_db = xl(%P2%, headers=True)
    rooms = xl(%P3%, headers=True)
    max_sizes = xl(%P4%, headers=True)
    labour_costs = xl(%P5%, headers=True)
    flow_rate_scenario = xl(%P6%, headers=True)
    return rad_db, rooms, max_sizes, labour_costs, flow_rate_scenario
rad_db, rooms, max_sizes, labour_costs, flow_rate_scenario = load_dataframes_from_excel()
home = Home(rooms, max_sizes, rad_db)
</code>
    </pythonScript>
    <pythonScript>
      <code>home.minimal_cost_radiators(xl(%P2%))</code>
    </pythonScript>
  </pythonScripts>
</python>
</file>

<file path=xl/sharedStrings.xml><?xml version="1.0" encoding="utf-8"?>
<sst xmlns="http://schemas.openxmlformats.org/spreadsheetml/2006/main" count="587" uniqueCount="130">
  <si>
    <t>K1</t>
  </si>
  <si>
    <t>P+</t>
  </si>
  <si>
    <t>K2</t>
  </si>
  <si>
    <t>Type</t>
  </si>
  <si>
    <t>Height</t>
  </si>
  <si>
    <t>W @ dt 50</t>
  </si>
  <si>
    <t>£</t>
  </si>
  <si>
    <t>Length</t>
  </si>
  <si>
    <t>K3</t>
  </si>
  <si>
    <t>W/£</t>
  </si>
  <si>
    <t>Key</t>
  </si>
  <si>
    <t>Room</t>
  </si>
  <si>
    <t>Lounge</t>
  </si>
  <si>
    <t>Heat Loss</t>
  </si>
  <si>
    <t>Kitchen</t>
  </si>
  <si>
    <t>Set Temperature</t>
  </si>
  <si>
    <t>Suggested upgrades at each flow temperature</t>
  </si>
  <si>
    <t>Hall</t>
  </si>
  <si>
    <t>Dining</t>
  </si>
  <si>
    <t>Utility</t>
  </si>
  <si>
    <t>Main bed</t>
  </si>
  <si>
    <t>Bed 2</t>
  </si>
  <si>
    <t>Bed 3</t>
  </si>
  <si>
    <t>Bed 4</t>
  </si>
  <si>
    <t>Bath</t>
  </si>
  <si>
    <t>Ensuite</t>
  </si>
  <si>
    <t>300W</t>
  </si>
  <si>
    <t>18C</t>
  </si>
  <si>
    <t>22C</t>
  </si>
  <si>
    <t>Retain existing</t>
  </si>
  <si>
    <t>Radiator cost</t>
  </si>
  <si>
    <t>Labour cost</t>
  </si>
  <si>
    <t>Total cost</t>
  </si>
  <si>
    <t>+</t>
  </si>
  <si>
    <t>&gt;</t>
  </si>
  <si>
    <t>a new replacement radiator (existing radiator removed)</t>
  </si>
  <si>
    <t>a new additional radiator (in addition to existing radiators)</t>
  </si>
  <si>
    <t>&lt;</t>
  </si>
  <si>
    <t>A replacement radiator moved from one replaced elsewhere in home</t>
  </si>
  <si>
    <t>^</t>
  </si>
  <si>
    <t>An additional radiator moved from one replaced elsewhere in home</t>
  </si>
  <si>
    <t>2000W</t>
  </si>
  <si>
    <t>1500W</t>
  </si>
  <si>
    <t>1200W</t>
  </si>
  <si>
    <t>500W</t>
  </si>
  <si>
    <t>400W</t>
  </si>
  <si>
    <t>21C</t>
  </si>
  <si>
    <t>R:</t>
  </si>
  <si>
    <t>R: K2x600x600, R: K1x600x600</t>
  </si>
  <si>
    <t>R: K2x1000x600, R: K2x1000x600</t>
  </si>
  <si>
    <t>R: K3x1400x600</t>
  </si>
  <si>
    <t>R: K2x1200x600</t>
  </si>
  <si>
    <t>R: K2x400x600</t>
  </si>
  <si>
    <t>R: K2x600x600</t>
  </si>
  <si>
    <t>R: K2x800x600</t>
  </si>
  <si>
    <t>R: TheoDesigner2x1700x550</t>
  </si>
  <si>
    <t>R:K2x600x600, &gt;:K2x1000x600</t>
  </si>
  <si>
    <t>R: K2x1000x600, +: K2x1000x600</t>
  </si>
  <si>
    <t>&gt;:K3x1600x600</t>
  </si>
  <si>
    <t>&lt;: K2x1200x600</t>
  </si>
  <si>
    <t>+: K2x600x600</t>
  </si>
  <si>
    <t>+: K2x800x600</t>
  </si>
  <si>
    <t>+:K3x600x600, &gt;:K2x1000x600</t>
  </si>
  <si>
    <t>+: K2x1200x600</t>
  </si>
  <si>
    <t>Efficiency (SCOP)</t>
  </si>
  <si>
    <t>Annual Costs</t>
  </si>
  <si>
    <t>Saving</t>
  </si>
  <si>
    <t>Room Heat Loss at -2C</t>
  </si>
  <si>
    <t>Payback (years)</t>
  </si>
  <si>
    <t>Watts</t>
  </si>
  <si>
    <t>Room Name</t>
  </si>
  <si>
    <t>Modern</t>
  </si>
  <si>
    <t>Max Subtype</t>
  </si>
  <si>
    <t>Existing Radiator</t>
  </si>
  <si>
    <t>Status</t>
  </si>
  <si>
    <t>Replace</t>
  </si>
  <si>
    <t>Replace&amp;Move</t>
  </si>
  <si>
    <t>Retain</t>
  </si>
  <si>
    <t>ModernxK2x600x450</t>
  </si>
  <si>
    <t>Available Space</t>
  </si>
  <si>
    <t>N</t>
  </si>
  <si>
    <t>Copyright Philip Haile &amp; Transition Bath 2024</t>
  </si>
  <si>
    <t>Cost</t>
  </si>
  <si>
    <t>Labour Type</t>
  </si>
  <si>
    <t>Same width replacement</t>
  </si>
  <si>
    <t>Same location wider</t>
  </si>
  <si>
    <t>New location</t>
  </si>
  <si>
    <t>TRVs</t>
  </si>
  <si>
    <t>Existing @ 65FT</t>
  </si>
  <si>
    <t>FlowRateDescription</t>
  </si>
  <si>
    <t>FlowRate</t>
  </si>
  <si>
    <t>Condition</t>
  </si>
  <si>
    <t>Good</t>
  </si>
  <si>
    <t>ModernxK2x1200x600</t>
  </si>
  <si>
    <t>Depth</t>
  </si>
  <si>
    <t>Radiator Key</t>
  </si>
  <si>
    <t>Room Temperature</t>
  </si>
  <si>
    <t>Labour Cost</t>
  </si>
  <si>
    <t>Libraries</t>
  </si>
  <si>
    <t>Radiators</t>
  </si>
  <si>
    <t>Rooms</t>
  </si>
  <si>
    <t>Home</t>
  </si>
  <si>
    <t>Location</t>
  </si>
  <si>
    <t>Loc1</t>
  </si>
  <si>
    <t>Loc2</t>
  </si>
  <si>
    <t>Load Tables</t>
  </si>
  <si>
    <t>Bed N</t>
  </si>
  <si>
    <t>Bed NW</t>
  </si>
  <si>
    <t>Bed SW</t>
  </si>
  <si>
    <t>ModernxK2x900x600</t>
  </si>
  <si>
    <t>ModernxK1x600x700</t>
  </si>
  <si>
    <t>ModernxK2x1000x600</t>
  </si>
  <si>
    <t>Flow temperature</t>
  </si>
  <si>
    <t>Result row</t>
  </si>
  <si>
    <t>Labour</t>
  </si>
  <si>
    <t>Total</t>
  </si>
  <si>
    <t>COP</t>
  </si>
  <si>
    <t>Total Heat Loss</t>
  </si>
  <si>
    <t>Annual</t>
  </si>
  <si>
    <t>Average temperature</t>
  </si>
  <si>
    <t>W</t>
  </si>
  <si>
    <t>C</t>
  </si>
  <si>
    <t>kWh</t>
  </si>
  <si>
    <t>Tariff</t>
  </si>
  <si>
    <t>£/kWh</t>
  </si>
  <si>
    <t>Electric kWh</t>
  </si>
  <si>
    <t>Electric cost</t>
  </si>
  <si>
    <t>Additional install cost</t>
  </si>
  <si>
    <t>Payback</t>
  </si>
  <si>
    <t>Percent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</si>
</sst>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7" borderId="2" applyNumberFormat="0" applyAlignment="0" applyProtection="0"/>
  </cellStyleXfs>
  <cellXfs count="31">
    <xf numFmtId="0" fontId="0" fillId="0" borderId="0" xfId="0"/>
    <xf numFmtId="6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/>
    <xf numFmtId="0" fontId="3" fillId="6" borderId="0" xfId="0" applyFont="1" applyFill="1"/>
    <xf numFmtId="0" fontId="3" fillId="6" borderId="0" xfId="0" quotePrefix="1" applyFont="1" applyFill="1"/>
    <xf numFmtId="6" fontId="3" fillId="0" borderId="0" xfId="0" applyNumberFormat="1" applyFont="1"/>
    <xf numFmtId="8" fontId="3" fillId="0" borderId="0" xfId="0" applyNumberFormat="1" applyFont="1"/>
    <xf numFmtId="0" fontId="4" fillId="0" borderId="0" xfId="0" applyFont="1"/>
    <xf numFmtId="6" fontId="4" fillId="0" borderId="0" xfId="0" applyNumberFormat="1" applyFont="1"/>
    <xf numFmtId="164" fontId="4" fillId="0" borderId="0" xfId="0" applyNumberFormat="1" applyFont="1"/>
    <xf numFmtId="43" fontId="0" fillId="0" borderId="0" xfId="1" applyFont="1"/>
    <xf numFmtId="0" fontId="6" fillId="0" borderId="0" xfId="0" applyFont="1"/>
    <xf numFmtId="0" fontId="0" fillId="0" borderId="1" xfId="0" applyBorder="1"/>
    <xf numFmtId="0" fontId="4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9" fontId="0" fillId="0" borderId="0" xfId="2" applyFont="1"/>
    <xf numFmtId="0" fontId="7" fillId="7" borderId="2" xfId="3"/>
  </cellXfs>
  <cellStyles count="4">
    <cellStyle name="Comma" xfId="1" builtinId="3"/>
    <cellStyle name="Input" xfId="3" builtinId="20"/>
    <cellStyle name="Normal" xfId="0" builtinId="0"/>
    <cellStyle name="Per cent" xfId="2" builtinId="5"/>
  </cellStyles>
  <dxfs count="2">
    <dxf>
      <numFmt numFmtId="10" formatCode="&quot;£&quot;#,##0;[Red]\-&quot;£&quot;#,##0"/>
    </dxf>
    <dxf>
      <numFmt numFmtId="10" formatCode="&quot;£&quot;#,##0;[Red]\-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Array" Target="richData/rdarray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23" Type="http://schemas.microsoft.com/office/2023/09/relationships/Python" Target="python.xml"/><Relationship Id="rId10" Type="http://schemas.openxmlformats.org/officeDocument/2006/relationships/worksheet" Target="worksheets/sheet10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276274</xdr:colOff>
      <xdr:row>17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4CE90-0A07-132C-7393-E36F1C1D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53274" cy="3171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10</xdr:col>
      <xdr:colOff>304850</xdr:colOff>
      <xdr:row>28</xdr:row>
      <xdr:rowOff>66688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2552B4-C0B3-FBF3-C4A4-0C9C2290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24225"/>
          <a:ext cx="6781850" cy="1809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619182</xdr:colOff>
      <xdr:row>38</xdr:row>
      <xdr:rowOff>104786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BF78D4-8EE8-FA6E-800F-F636F25A2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429250"/>
          <a:ext cx="7743882" cy="1552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19</xdr:col>
      <xdr:colOff>276274</xdr:colOff>
      <xdr:row>19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72B1D-98DC-41E0-BCC5-D4407D10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0313" y="361950"/>
          <a:ext cx="6753274" cy="317184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12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ModernxK2x900x600</v>
    <v t="s">ModernxK2x900x600</v>
    <v>0</v>
    <v>0</v>
    <v t="s">Original</v>
    <v>682.97490384479238</v>
    <v>1</v>
    <v t="s">Lounge</v>
    <v t="s">Loc2</v>
    <v t="s">ModernxK2x900x600</v>
    <v t="s">ModernxK2x2000x600</v>
    <v>303.12</v>
    <v>95</v>
    <v t="s">Replaced</v>
    <v>1517.5273039886856</v>
    <v>2</v>
    <v t="s">Dining</v>
    <v t="s">Loc1</v>
    <v t="s">ModernxK2x1200x600</v>
    <v t="s">ModernxK2x1400x600</v>
    <v>154.06</v>
    <v>95</v>
    <v t="s">Replaced</v>
    <v>1062.3567298419637</v>
    <v>3</v>
    <v t="s">Kitchen</v>
    <v t="s">Loc1</v>
    <v t="s">ModernxK2x1200x600</v>
    <v t="s">ModernxK2x1200x600</v>
    <v>0</v>
    <v>0</v>
    <v t="s">Original</v>
    <v>1046.5335566296003</v>
    <v>4</v>
    <v t="s">Hall</v>
    <v t="s">Loc1</v>
    <v t="s">ModernxK2x1000x600</v>
    <v t="s">ModernxK2x1000x600</v>
    <v>0</v>
    <v>0</v>
    <v t="s">Original</v>
    <v>872.27917232072548</v>
    <v t="s">...</v>
    <v t="s">...</v>
    <v t="s">...</v>
    <v t="s">...</v>
    <v t="s">...</v>
    <v t="s">...</v>
    <v t="s">...</v>
    <v t="s">...</v>
    <v t="s">...</v>
    <v>8</v>
    <v t="s">Bed N</v>
    <v t="s">Loc1</v>
    <v t="s">ModernxK1x600x700</v>
    <v t="s">ModernxK1x600x700</v>
    <v>0</v>
    <v>0</v>
    <v t="s">Original</v>
    <v>337.42901007787879</v>
    <v>9</v>
    <v t="s">Bed NW</v>
    <v t="s">Loc1</v>
    <v t="s">ModernxK1x600x700</v>
    <v t="s">ModernxK2x800x600</v>
    <v>86.36</v>
    <v>95</v>
    <v t="s">Replaced</v>
    <v>698.02478801185077</v>
    <v>10</v>
    <v t="s">Bed SW</v>
    <v t="s">Loc1</v>
    <v t="s">ModernxK1x600x700</v>
    <v t="s">ModernxK2x800x600</v>
    <v>86.36</v>
    <v>95</v>
    <v t="s">Replaced</v>
    <v>698.02478801185077</v>
    <v>11</v>
    <v t="s">Ensuite</v>
    <v t="s">Loc1</v>
    <v t="s">ModernxK1x600x700</v>
    <v t="s">ModernxK2x900x600</v>
    <v>0</v>
    <v>95</v>
    <v t="s">Moved:Lounge:Loc2</v>
    <v>649.66181950578687</v>
    <v>12</v>
    <v t="s">Bath</v>
    <v t="s">Loc1</v>
    <v t="s">ModernxK1x600x700</v>
    <v t="s">ModernxK2x1000x600</v>
    <v>99.65</v>
    <v>95</v>
    <v t="s">Replaced</v>
    <v>721.7538623374104</v>
  </a>
  <a r="12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ModernxK2x900x600</v>
    <v t="s">ModernxK3x1800x600</v>
    <v>469</v>
    <v>95</v>
    <v t="s">Replaced</v>
    <v>1017.5050595179076</v>
    <v>1</v>
    <v t="s">Lounge</v>
    <v t="s">Loc2</v>
    <v t="s">ModernxK2x900x600</v>
    <v t="s">ModernxK3x1800x700</v>
    <v>643</v>
    <v>95</v>
    <v t="s">Replaced</v>
    <v>1155.2231861782384</v>
    <v>2</v>
    <v t="s">Dining</v>
    <v t="s">Loc1</v>
    <v t="s">ModernxK2x1200x600</v>
    <v t="s">ModernxK3x1600x700</v>
    <v>571</v>
    <v>95</v>
    <v t="s">Replaced</v>
    <v>1026.7335937786515</v>
    <v>3</v>
    <v t="s">Kitchen</v>
    <v t="s">Loc1</v>
    <v t="s">ModernxK2x1200x600</v>
    <v t="s">ModernxK2x1600x700</v>
    <v>292.18</v>
    <v>95</v>
    <v t="s">Replaced</v>
    <v>922.6498774301192</v>
    <v>4</v>
    <v t="s">Hall</v>
    <v t="s">Loc1</v>
    <v t="s">ModernxK2x1000x600</v>
    <v t="s">ModernxK2x1000x600</v>
    <v>0</v>
    <v>0</v>
    <v t="s">Original</v>
    <v>509.25098397353935</v>
    <v t="s">...</v>
    <v t="s">...</v>
    <v t="s">...</v>
    <v t="s">...</v>
    <v t="s">...</v>
    <v t="s">...</v>
    <v t="s">...</v>
    <v t="s">...</v>
    <v t="s">...</v>
    <v>8</v>
    <v t="s">Bed N</v>
    <v t="s">Loc1</v>
    <v t="s">ModernxK1x600x700</v>
    <v t="s">ModernxK2x900x600</v>
    <v>0</v>
    <v>95</v>
    <v t="s">Moved:Lounge:Loc1</v>
    <v>340.10758468555343</v>
    <v>9</v>
    <v t="s">Bed NW</v>
    <v t="s">Loc1</v>
    <v t="s">ModernxK1x600x700</v>
    <v t="s">ModernxK3x1000x600</v>
    <v>236</v>
    <v>95</v>
    <v t="s">Replaced</v>
    <v>702.42528909514169</v>
    <v>10</v>
    <v t="s">Bed SW</v>
    <v t="s">Loc1</v>
    <v t="s">ModernxK1x600x700</v>
    <v t="s">ModernxK3x1000x600</v>
    <v>236</v>
    <v>95</v>
    <v t="s">Replaced</v>
    <v>702.42528909514169</v>
    <v>11</v>
    <v t="s">Ensuite</v>
    <v t="s">Loc1</v>
    <v t="s">ModernxK1x600x700</v>
    <v t="s">ModernxK2x1000x600</v>
    <v>99.65</v>
    <v>95</v>
    <v t="s">Replaced</v>
    <v>377.848836866824</v>
    <v>12</v>
    <v t="s">Bath</v>
    <v t="s">Loc1</v>
    <v t="s">ModernxK1x600x700</v>
    <v t="s">ModernxK3x1000x600</v>
    <v>236</v>
    <v>95</v>
    <v t="s">Replaced</v>
    <v>521.17833214482823</v>
  </a>
  <a r="12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ModernxK2x900x600</v>
    <v t="s">ModernxK2x900x600</v>
    <v>0</v>
    <v>0</v>
    <v t="s">Original</v>
    <v>1223.6230101759752</v>
    <v>1</v>
    <v t="s">Lounge</v>
    <v t="s">Loc2</v>
    <v t="s">ModernxK2x900x600</v>
    <v t="s">ModernxK2x900x600</v>
    <v>0</v>
    <v>0</v>
    <v t="s">Original</v>
    <v>1223.6230101759752</v>
    <v>2</v>
    <v t="s">Dining</v>
    <v t="s">Loc1</v>
    <v t="s">ModernxK2x1200x600</v>
    <v t="s">ModernxK2x1200x600</v>
    <v>0</v>
    <v>0</v>
    <v t="s">Original</v>
    <v>1630.974095667528</v>
    <v>3</v>
    <v t="s">Kitchen</v>
    <v t="s">Loc1</v>
    <v t="s">ModernxK2x1200x600</v>
    <v t="s">ModernxK2x1200x600</v>
    <v>0</v>
    <v>0</v>
    <v t="s">Original</v>
    <v>1785.881144029755</v>
    <v>4</v>
    <v t="s">Hall</v>
    <v t="s">Loc1</v>
    <v t="s">ModernxK2x1000x600</v>
    <v t="r">0</v>
    <v>0</v>
    <v>0</v>
    <v t="s">Removed</v>
    <v>0</v>
    <v t="s">...</v>
    <v t="s">...</v>
    <v t="s">...</v>
    <v t="s">...</v>
    <v t="s">...</v>
    <v t="s">...</v>
    <v t="s">...</v>
    <v t="s">...</v>
    <v t="s">...</v>
    <v>8</v>
    <v t="s">Bed N</v>
    <v t="s">Loc1</v>
    <v t="s">ModernxK1x600x700</v>
    <v t="s">ModernxK1x600x700</v>
    <v>0</v>
    <v>0</v>
    <v t="s">Original</v>
    <v>575.81345837340507</v>
    <v>9</v>
    <v t="s">Bed NW</v>
    <v t="s">Loc1</v>
    <v t="s">ModernxK1x600x700</v>
    <v t="s">ModernxK1x900x600</v>
    <v>64.02</v>
    <v>95</v>
    <v t="s">Replaced</v>
    <v>758.01114967961689</v>
    <v>10</v>
    <v t="s">Bed SW</v>
    <v t="s">Loc1</v>
    <v t="s">ModernxK1x600x700</v>
    <v t="s">ModernxK1x900x600</v>
    <v>64.02</v>
    <v>95</v>
    <v t="s">Replaced</v>
    <v>758.01114967961689</v>
    <v>11</v>
    <v t="s">Ensuite</v>
    <v t="s">Loc1</v>
    <v t="s">ModernxK1x600x700</v>
    <v t="s">ModernxK1x600x700</v>
    <v>0</v>
    <v>0</v>
    <v t="s">Original</v>
    <v>509.45441147623836</v>
    <v>12</v>
    <v t="s">Bath</v>
    <v t="s">Loc1</v>
    <v t="s">ModernxK1x600x700</v>
    <v t="s">ModernxK1x1000x600</v>
    <v>71.739999999999995</v>
    <v>95</v>
    <v t="s">Replaced</v>
    <v>745.17212424882632</v>
  </a>
  <a r="12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ModernxK2x900x600</v>
    <v t="s">ModernxK2x900x600</v>
    <v>0</v>
    <v>0</v>
    <v t="s">Original</v>
    <v>616.73844184794473</v>
    <v>1</v>
    <v t="s">Lounge</v>
    <v t="s">Loc2</v>
    <v t="s">ModernxK2x900x600</v>
    <v t="s">ModernxK2x2000x700</v>
    <v>379.84</v>
    <v>95</v>
    <v t="s">Replaced</v>
    <v>1551.5382738471067</v>
    <v>2</v>
    <v t="s">Dining</v>
    <v t="s">Loc1</v>
    <v t="s">ModernxK2x1200x600</v>
    <v t="s">ModernxK2x1600x600</v>
    <v>176.02</v>
    <v>95</v>
    <v t="s">Replaced</v>
    <v>1096.2041195385857</v>
    <v>3</v>
    <v t="s">Kitchen</v>
    <v t="s">Loc1</v>
    <v t="s">ModernxK2x1200x600</v>
    <v t="s">ModernxK2x1200x600</v>
    <v>0</v>
    <v>0</v>
    <v t="s">Original</v>
    <v>955.24998505020085</v>
    <v>4</v>
    <v t="s">Hall</v>
    <v t="s">Loc1</v>
    <v t="s">ModernxK2x1000x600</v>
    <v t="s">ModernxK2x1000x600</v>
    <v>0</v>
    <v>0</v>
    <v t="s">Original</v>
    <v>796.19488648072559</v>
    <v t="s">...</v>
    <v t="s">...</v>
    <v t="s">...</v>
    <v t="s">...</v>
    <v t="s">...</v>
    <v t="s">...</v>
    <v t="s">...</v>
    <v t="s">...</v>
    <v t="s">...</v>
    <v>8</v>
    <v t="s">Bed N</v>
    <v t="s">Loc1</v>
    <v t="s">ModernxK1x600x700</v>
    <v t="s">ModernxK1x600x700</v>
    <v>0</v>
    <v>0</v>
    <v t="s">Original</v>
    <v>307.99686717210517</v>
    <v>9</v>
    <v t="s">Bed NW</v>
    <v t="s">Loc1</v>
    <v t="s">ModernxK1x600x700</v>
    <v t="s">ModernxK2x900x600</v>
    <v>93.42</v>
    <v>95</v>
    <v t="s">Replaced</v>
    <v>716.66733719598801</v>
    <v>10</v>
    <v t="s">Bed SW</v>
    <v t="s">Loc1</v>
    <v t="s">ModernxK1x600x700</v>
    <v t="s">ModernxK2x900x600</v>
    <v>93.42</v>
    <v>95</v>
    <v t="s">Replaced</v>
    <v>716.66733719598801</v>
    <v>11</v>
    <v t="s">Ensuite</v>
    <v t="s">Loc1</v>
    <v t="s">ModernxK1x600x700</v>
    <v t="s">ModernxK2x900x600</v>
    <v>0</v>
    <v>95</v>
    <v t="s">Moved:Lounge:Loc2</v>
    <v>584.215843451674</v>
    <v>12</v>
    <v t="s">Bath</v>
    <v t="s">Loc1</v>
    <v t="s">ModernxK1x600x700</v>
    <v t="s">ModernxK3x1000x500</v>
    <v>203</v>
    <v>95</v>
    <v t="s">Replaced</v>
    <v>770.4604067585899</v>
  </a>
  <a r="12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ModernxK2x900x600</v>
    <v t="s">ModernxK2x1800x600</v>
    <v>198.04</v>
    <v>95</v>
    <v t="s">Replaced</v>
    <v>1104.2117870497291</v>
    <v>1</v>
    <v t="s">Lounge</v>
    <v t="s">Loc2</v>
    <v t="s">ModernxK2x900x600</v>
    <v t="s">ModernxK2x1800x600</v>
    <v>198.04</v>
    <v>95</v>
    <v t="s">Replaced</v>
    <v>1104.2117870497291</v>
    <v>2</v>
    <v t="s">Dining</v>
    <v t="s">Loc1</v>
    <v t="s">ModernxK2x1200x600</v>
    <v t="s">ModernxK3x1200x600</v>
    <v>283</v>
    <v>95</v>
    <v t="s">Replaced</v>
    <v>1015.322384051178</v>
    <v>3</v>
    <v t="s">Kitchen</v>
    <v t="s">Loc1</v>
    <v t="s">ModernxK2x1200x600</v>
    <v t="s">ModernxK2x1400x600</v>
    <v>154.06</v>
    <v>95</v>
    <v t="s">Replaced</v>
    <v>1010.538750674492</v>
    <v>4</v>
    <v t="s">Hall</v>
    <v t="s">Loc1</v>
    <v t="s">ModernxK2x1000x600</v>
    <v t="s">ModernxK2x1000x600</v>
    <v>0</v>
    <v>0</v>
    <v t="s">Original</v>
    <v>721.7538623374104</v>
    <v t="s">...</v>
    <v t="s">...</v>
    <v t="s">...</v>
    <v t="s">...</v>
    <v t="s">...</v>
    <v t="s">...</v>
    <v t="s">...</v>
    <v t="s">...</v>
    <v t="s">...</v>
    <v>8</v>
    <v t="s">Bed N</v>
    <v t="s">Loc1</v>
    <v t="s">ModernxK1x600x700</v>
    <v t="s">ModernxK1x600x700</v>
    <v>0</v>
    <v>0</v>
    <v t="s">Original</v>
    <v>279.20039709357098</v>
    <v>9</v>
    <v t="s">Bed NW</v>
    <v t="s">Loc1</v>
    <v t="s">ModernxK1x600x700</v>
    <v t="s">ModernxK2x1000x600</v>
    <v>99.65</v>
    <v>95</v>
    <v t="s">Replaced</v>
    <v>721.7538623374104</v>
    <v>10</v>
    <v t="s">Bed SW</v>
    <v t="s">Loc1</v>
    <v t="s">ModernxK1x600x700</v>
    <v t="s">ModernxK2x1000x600</v>
    <v>99.65</v>
    <v>95</v>
    <v t="s">Replaced</v>
    <v>721.7538623374104</v>
    <v>11</v>
    <v t="s">Ensuite</v>
    <v t="s">Loc1</v>
    <v t="s">ModernxK1x600x700</v>
    <v t="s">ModernxK2x900x600</v>
    <v>0</v>
    <v>95</v>
    <v t="s">Moved:Lounge:Loc1</v>
    <v>520.42135298947937</v>
    <v>12</v>
    <v t="s">Bath</v>
    <v t="s">Loc1</v>
    <v t="s">ModernxK1x600x700</v>
    <v t="s">ModernxK3x900x600</v>
    <v>221</v>
    <v>95</v>
    <v t="s">Replaced</v>
    <v>717.70744639344491</v>
  </a>
  <a r="12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ModernxK2x900x600</v>
    <v t="s">ModernxK2x1800x600</v>
    <v>198.04</v>
    <v>95</v>
    <v t="s">Replaced</v>
    <v>978.35197169490255</v>
    <v>1</v>
    <v t="s">Lounge</v>
    <v t="s">Loc2</v>
    <v t="s">ModernxK2x900x600</v>
    <v t="s">ModernxK2x2000x700</v>
    <v>379.84</v>
    <v>95</v>
    <v t="s">Replaced</v>
    <v>1230.6274640754996</v>
    <v>2</v>
    <v t="s">Dining</v>
    <v t="s">Loc1</v>
    <v t="s">ModernxK2x1200x600</v>
    <v t="s">ModernxK3x1600x500</v>
    <v>359</v>
    <v>95</v>
    <v t="s">Replaced</v>
    <v>1032.3213556370204</v>
    <v>3</v>
    <v t="s">Kitchen</v>
    <v t="s">Loc1</v>
    <v t="s">ModernxK2x1200x600</v>
    <v t="s">ModernxK2x1400x600</v>
    <v>154.06</v>
    <v>95</v>
    <v t="s">Replaced</v>
    <v>908.73856341905673</v>
    <v>4</v>
    <v t="s">Hall</v>
    <v t="s">Loc1</v>
    <v t="s">ModernxK2x1000x600</v>
    <v t="s">ModernxK2x1000x600</v>
    <v>0</v>
    <v>0</v>
    <v t="s">Original</v>
    <v>649.04543993476545</v>
    <v t="s">...</v>
    <v t="s">...</v>
    <v t="s">...</v>
    <v t="s">...</v>
    <v t="s">...</v>
    <v t="s">...</v>
    <v t="s">...</v>
    <v t="s">...</v>
    <v t="s">...</v>
    <v>8</v>
    <v t="s">Bed N</v>
    <v t="s">Loc1</v>
    <v t="s">ModernxK1x600x700</v>
    <v t="s">ModernxK2x900x600</v>
    <v>0</v>
    <v>95</v>
    <v t="s">Moved:Lounge:Loc2</v>
    <v>458.38469053969271</v>
    <v>9</v>
    <v t="s">Bed NW</v>
    <v t="s">Loc1</v>
    <v t="s">ModernxK1x600x700</v>
    <v t="s">ModernxK3x1000x500</v>
    <v>203</v>
    <v>95</v>
    <v t="s">Replaced</v>
    <v>770.4604067585899</v>
    <v>10</v>
    <v t="s">Bed SW</v>
    <v t="s">Loc1</v>
    <v t="s">ModernxK1x600x700</v>
    <v t="s">ModernxK3x1000x500</v>
    <v>203</v>
    <v>95</v>
    <v t="s">Replaced</v>
    <v>770.4604067585899</v>
    <v>11</v>
    <v t="s">Ensuite</v>
    <v t="s">Loc1</v>
    <v t="s">ModernxK1x600x700</v>
    <v t="s">ModernxK2x900x600</v>
    <v>0</v>
    <v>95</v>
    <v t="s">Moved:Lounge:Loc1</v>
    <v>458.38469053969271</v>
    <v>12</v>
    <v t="s">Bath</v>
    <v t="s">Loc1</v>
    <v t="s">ModernxK1x600x700</v>
    <v t="s">ModernxK3x1000x600</v>
    <v>236</v>
    <v>95</v>
    <v t="s">Replaced</v>
    <v>702.42528909514169</v>
  </a>
  <a r="12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ModernxK2x900x600</v>
    <v t="s">ModernxK2x1800x600</v>
    <v>198.04</v>
    <v>95</v>
    <v t="s">Replaced</v>
    <v>856.1273121849639</v>
    <v>1</v>
    <v t="s">Lounge</v>
    <v t="s">Loc2</v>
    <v t="s">ModernxK2x900x600</v>
    <v t="s">ModernxK3x1800x700</v>
    <v>643</v>
    <v>95</v>
    <v t="s">Replaced</v>
    <v>1340.479005159395</v>
    <v>2</v>
    <v t="s">Dining</v>
    <v t="s">Loc1</v>
    <v t="s">ModernxK2x1200x600</v>
    <v t="s">ModernxK3x1600x600</v>
    <v>417</v>
    <v>95</v>
    <v t="s">Replaced</v>
    <v>1049.4286681112674</v>
    <v>3</v>
    <v t="s">Kitchen</v>
    <v t="s">Loc1</v>
    <v t="s">ModernxK2x1200x600</v>
    <v t="s">ModernxK2x1600x600</v>
    <v>176.02</v>
    <v>95</v>
    <v t="s">Replaced</v>
    <v>925.00806230522608</v>
    <v>4</v>
    <v t="s">Hall</v>
    <v t="s">Loc1</v>
    <v t="s">ModernxK2x1000x600</v>
    <v t="s">ModernxK2x1000x600</v>
    <v>0</v>
    <v>0</v>
    <v t="s">Original</v>
    <v>578.17176611788216</v>
    <v t="s">...</v>
    <v t="s">...</v>
    <v t="s">...</v>
    <v t="s">...</v>
    <v t="s">...</v>
    <v t="s">...</v>
    <v t="s">...</v>
    <v t="s">...</v>
    <v t="s">...</v>
    <v>8</v>
    <v t="s">Bed N</v>
    <v t="s">Loc1</v>
    <v t="s">ModernxK1x600x700</v>
    <v t="s">ModernxK2x900x600</v>
    <v>0</v>
    <v>95</v>
    <v t="s">Moved:Lounge:Loc2</v>
    <v>398.2305493155061</v>
    <v>9</v>
    <v t="s">Bed NW</v>
    <v t="s">Loc1</v>
    <v t="s">ModernxK1x600x700</v>
    <v t="s">ModernxK3x900x600</v>
    <v>221</v>
    <v>95</v>
    <v t="s">Replaced</v>
    <v>717.70744639344491</v>
    <v>10</v>
    <v t="s">Bed SW</v>
    <v t="s">Loc1</v>
    <v t="s">ModernxK1x600x700</v>
    <v t="s">ModernxK3x900x600</v>
    <v>221</v>
    <v>95</v>
    <v t="s">Replaced</v>
    <v>717.70744639344491</v>
    <v>11</v>
    <v t="s">Ensuite</v>
    <v t="s">Loc1</v>
    <v t="s">ModernxK1x600x700</v>
    <v t="s">ModernxK2x900x600</v>
    <v>0</v>
    <v>95</v>
    <v t="s">Moved:Lounge:Loc1</v>
    <v>398.2305493155061</v>
    <v>12</v>
    <v t="s">Bath</v>
    <v t="s">Loc1</v>
    <v t="s">ModernxK1x600x700</v>
    <v t="s">ModernxK3x1000x600</v>
    <v>236</v>
    <v>95</v>
    <v t="s">Replaced</v>
    <v>610.24553067013733</v>
  </a>
  <a r="12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ModernxK2x900x600</v>
    <v t="s">ModernxK3x1800x600</v>
    <v>469</v>
    <v>95</v>
    <v t="s">Replaced</v>
    <v>860.17309210029453</v>
    <v>1</v>
    <v t="s">Lounge</v>
    <v t="s">Loc2</v>
    <v t="s">ModernxK2x900x600</v>
    <v t="s">ModernxK3x2000x700</v>
    <v>743</v>
    <v>95</v>
    <v t="s">Replaced</v>
    <v>1085.018337570232</v>
    <v>2</v>
    <v t="s">Dining</v>
    <v t="s">Loc1</v>
    <v t="s">ModernxK2x1200x600</v>
    <v t="s">ModernxK3x1600x700</v>
    <v>571</v>
    <v>95</v>
    <v t="s">Replaced</v>
    <v>867.9746620053902</v>
    <v>3</v>
    <v t="s">Kitchen</v>
    <v t="s">Loc1</v>
    <v t="s">ModernxK2x1200x600</v>
    <v t="s">ModernxK3x1600x600</v>
    <v>417</v>
    <v>95</v>
    <v t="s">Replaced</v>
    <v>976.29067317759086</v>
    <v>4</v>
    <v t="s">Hall</v>
    <v t="s">Loc1</v>
    <v t="s">ModernxK2x1000x600</v>
    <v t="s">ModernxK2x1000x600</v>
    <v>0</v>
    <v>0</v>
    <v t="s">Original</v>
    <v>442.42162374243526</v>
    <v t="s">...</v>
    <v t="s">...</v>
    <v t="s">...</v>
    <v t="s">...</v>
    <v t="s">...</v>
    <v t="s">...</v>
    <v t="s">...</v>
    <v t="s">...</v>
    <v t="s">...</v>
    <v>8</v>
    <v t="s">Bed N</v>
    <v t="s">Loc1</v>
    <v t="s">ModernxK1x600x700</v>
    <v t="s">ModernxK2x900x600</v>
    <v>0</v>
    <v>95</v>
    <v t="s">Moved:Lounge:Loc1</v>
    <v>284.19668551292239</v>
    <v>9</v>
    <v t="s">Bed NW</v>
    <v t="s">Loc1</v>
    <v t="s">ModernxK1x600x700</v>
    <v t="s">ModernxK3x1000x600</v>
    <v>236</v>
    <v>95</v>
    <v t="s">Replaced</v>
    <v>610.24553067013733</v>
    <v>10</v>
    <v t="s">Bed SW</v>
    <v t="s">Loc1</v>
    <v t="s">ModernxK1x600x700</v>
    <v t="s">ModernxK3x1000x600</v>
    <v>236</v>
    <v>95</v>
    <v t="s">Replaced</v>
    <v>610.24553067013733</v>
    <v>11</v>
    <v t="s">Ensuite</v>
    <v t="s">Loc1</v>
    <v t="s">ModernxK1x600x700</v>
    <v t="s">ModernxK3x1000x500</v>
    <v>203</v>
    <v>95</v>
    <v t="s">Replaced</v>
    <v>374.79691174763849</v>
    <v>12</v>
    <v t="s">Bath</v>
    <v t="s">Loc1</v>
    <v t="s">ModernxK1x600x700</v>
    <v t="s">ModernxK3x1000x600</v>
    <v>236</v>
    <v>95</v>
    <v t="s">Replaced</v>
    <v>435.50088626707605</v>
  </a>
  <a r="12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ModernxK2x900x600</v>
    <v t="s">ModernxK3x1800x600</v>
    <v>469</v>
    <v>95</v>
    <v t="s">Replaced</v>
    <v>709.23550204043067</v>
    <v>1</v>
    <v t="s">Lounge</v>
    <v t="s">Loc2</v>
    <v t="s">ModernxK2x900x600</v>
    <v t="s">ModernxK3x2000x700</v>
    <v>743</v>
    <v>95</v>
    <v t="s">Replaced</v>
    <v>894.62636350402227</v>
    <v>2</v>
    <v t="s">Dining</v>
    <v t="s">Loc1</v>
    <v t="s">ModernxK2x1200x600</v>
    <v t="s">ModernxK3x1600x700</v>
    <v>571</v>
    <v>95</v>
    <v t="s">Replaced</v>
    <v>715.66810310544849</v>
    <v>3</v>
    <v t="s">Kitchen</v>
    <v t="s">Loc1</v>
    <v t="s">ModernxK2x1200x600</v>
    <v t="s">ModernxK3x1600x700</v>
    <v>571</v>
    <v>95</v>
    <v t="s">Replaced</v>
    <v>946.58550991059428</v>
    <v>4</v>
    <v t="s">Hall</v>
    <v t="s">Loc1</v>
    <v t="s">ModernxK2x1000x600</v>
    <v t="s">ModernxK2x1000x600</v>
    <v>0</v>
    <v>0</v>
    <v t="s">Original</v>
    <v>377.848836866824</v>
    <v t="s">...</v>
    <v t="s">...</v>
    <v t="s">...</v>
    <v t="s">...</v>
    <v t="s">...</v>
    <v t="s">...</v>
    <v t="s">...</v>
    <v t="s">...</v>
    <v t="s">...</v>
    <v>8</v>
    <v t="s">Bed N</v>
    <v t="s">Loc1</v>
    <v t="s">ModernxK1x600x700</v>
    <v t="s">ModernxK2x800x600</v>
    <v>86.36</v>
    <v>95</v>
    <v t="s">Replaced</v>
    <v>302.36633250428292</v>
    <v>9</v>
    <v t="s">Bed NW</v>
    <v t="s">Loc1</v>
    <v t="s">ModernxK1x600x700</v>
    <v t="s">ModernxK3x1000x600</v>
    <v>236</v>
    <v>95</v>
    <v t="s">Replaced</v>
    <v>521.17833214482823</v>
    <v>10</v>
    <v t="s">Bed SW</v>
    <v t="s">Loc1</v>
    <v t="s">ModernxK1x600x700</v>
    <v t="s">ModernxK3x1000x600</v>
    <v>236</v>
    <v>95</v>
    <v t="s">Replaced</v>
    <v>521.17833214482823</v>
    <v>11</v>
    <v t="s">Ensuite</v>
    <v t="s">Loc1</v>
    <v t="s">ModernxK1x600x700</v>
    <v t="s">ModernxK3x1000x600</v>
    <v>236</v>
    <v>95</v>
    <v t="s">Replaced</v>
    <v>353.55935795557724</v>
    <v>12</v>
    <v t="s">Bath</v>
    <v t="s">Loc1</v>
    <v t="s">ModernxK1x600x700</v>
    <v t="s">ModernxK3x1000x600</v>
    <v>236</v>
    <v>95</v>
    <v t="s">Replaced</v>
    <v>353.55935795557724</v>
  </a>
</arrayData>
</file>

<file path=xl/richData/rdrichvalue.xml><?xml version="1.0" encoding="utf-8"?>
<rvData xmlns="http://schemas.microsoft.com/office/spreadsheetml/2017/richdata" count="30">
  <rv s="0">
    <fb>0</fb>
    <v>0</v>
  </rv>
  <rv s="1">
    <fb>0</fb>
    <v>&lt;class 'NoneType'&gt;</v>
    <v>NoneType</v>
    <v>None</v>
    <v>0</v>
    <v>1</v>
  </rv>
  <rv s="2">
    <v>&lt;class '__main__.Home'&gt;</v>
    <v>Home</v>
    <v>&lt;__main__.Home object at 0x7f944d4b22a0&gt;</v>
    <v>1</v>
  </rv>
  <rv s="3">
    <v>0</v>
  </rv>
  <rv s="4">
    <v>DataFrame</v>
    <v>3</v>
    <v>3</v>
  </rv>
  <rv s="1">
    <v>&lt;class 'pandas.core.frame.DataFrame'&gt;</v>
    <v>DataFrame</v>
    <v xml:space="preserve">   Room Name Location name          Originally   Proposed Radiator       £  \
0     Lounge          Loc1   ModernxK2x900x600   ModernxK2x900x600    0.00   
1     Lounge          Loc2   ModernxK2x900x600  ModernxK2x2000x600  303.12   
2     Dining      ...</v>
    <v>4</v>
    <v>1</v>
  </rv>
  <rv s="3">
    <v>1</v>
  </rv>
  <rv s="4">
    <v>DataFrame</v>
    <v>3</v>
    <v>6</v>
  </rv>
  <rv s="1">
    <v>&lt;class 'pandas.core.frame.DataFrame'&gt;</v>
    <v>DataFrame</v>
    <v xml:space="preserve">   Room Name Location name          Originally   Proposed Radiator       £  \
0     Lounge          Loc1   ModernxK2x900x600  ModernxK3x1800x600  469.00   
1     Lounge          Loc2   ModernxK2x900x600  ModernxK3x1800x700  643.00   
2     Dining      ...</v>
    <v>7</v>
    <v>1</v>
  </rv>
  <rv s="3">
    <v>2</v>
  </rv>
  <rv s="4">
    <v>DataFrame</v>
    <v>3</v>
    <v>9</v>
  </rv>
  <rv s="1">
    <v>&lt;class 'pandas.core.frame.DataFrame'&gt;</v>
    <v>DataFrame</v>
    <v xml:space="preserve">   Room Name Location name          Originally   Proposed Radiator      £  \
0     Lounge          Loc1   ModernxK2x900x600   ModernxK2x900x600   0.00   
1     Lounge          Loc2   ModernxK2x900x600   ModernxK2x900x600   0.00   
2     Dining         ...</v>
    <v>10</v>
    <v>1</v>
  </rv>
  <rv s="3">
    <v>3</v>
  </rv>
  <rv s="4">
    <v>DataFrame</v>
    <v>3</v>
    <v>12</v>
  </rv>
  <rv s="1">
    <v>&lt;class 'pandas.core.frame.DataFrame'&gt;</v>
    <v>DataFrame</v>
    <v xml:space="preserve">   Room Name Location name          Originally   Proposed Radiator       £  \
0     Lounge          Loc1   ModernxK2x900x600   ModernxK2x900x600    0.00   
1     Lounge          Loc2   ModernxK2x900x600  ModernxK2x2000x700  379.84   
2     Dining      ...</v>
    <v>13</v>
    <v>1</v>
  </rv>
  <rv s="3">
    <v>4</v>
  </rv>
  <rv s="4">
    <v>DataFrame</v>
    <v>3</v>
    <v>15</v>
  </rv>
  <rv s="1">
    <v>&lt;class 'pandas.core.frame.DataFrame'&gt;</v>
    <v>DataFrame</v>
    <v xml:space="preserve">   Room Name Location name          Originally   Proposed Radiator       £  \
0     Lounge          Loc1   ModernxK2x900x600  ModernxK2x1800x600  198.04   
1     Lounge          Loc2   ModernxK2x900x600  ModernxK2x1800x600  198.04   
2     Dining      ...</v>
    <v>16</v>
    <v>1</v>
  </rv>
  <rv s="3">
    <v>5</v>
  </rv>
  <rv s="4">
    <v>DataFrame</v>
    <v>3</v>
    <v>18</v>
  </rv>
  <rv s="1">
    <v>&lt;class 'pandas.core.frame.DataFrame'&gt;</v>
    <v>DataFrame</v>
    <v xml:space="preserve">   Room Name Location name          Originally   Proposed Radiator       £  \
0     Lounge          Loc1   ModernxK2x900x600  ModernxK2x1800x600  198.04   
1     Lounge          Loc2   ModernxK2x900x600  ModernxK2x2000x700  379.84   
2     Dining      ...</v>
    <v>19</v>
    <v>1</v>
  </rv>
  <rv s="3">
    <v>6</v>
  </rv>
  <rv s="4">
    <v>DataFrame</v>
    <v>3</v>
    <v>21</v>
  </rv>
  <rv s="1">
    <v>&lt;class 'pandas.core.frame.DataFrame'&gt;</v>
    <v>DataFrame</v>
    <v xml:space="preserve">   Room Name Location name          Originally   Proposed Radiator       £  \
0     Lounge          Loc1   ModernxK2x900x600  ModernxK2x1800x600  198.04   
1     Lounge          Loc2   ModernxK2x900x600  ModernxK3x1800x700  643.00   
2     Dining      ...</v>
    <v>22</v>
    <v>1</v>
  </rv>
  <rv s="3">
    <v>7</v>
  </rv>
  <rv s="4">
    <v>DataFrame</v>
    <v>3</v>
    <v>24</v>
  </rv>
  <rv s="1">
    <v>&lt;class 'pandas.core.frame.DataFrame'&gt;</v>
    <v>DataFrame</v>
    <v xml:space="preserve">   Room Name Location name          Originally   Proposed Radiator      £  \
0     Lounge          Loc1   ModernxK2x900x600  ModernxK3x1800x600  469.0   
1     Lounge          Loc2   ModernxK2x900x600  ModernxK3x2000x700  743.0   
2     Dining         ...</v>
    <v>25</v>
    <v>1</v>
  </rv>
  <rv s="3">
    <v>8</v>
  </rv>
  <rv s="4">
    <v>DataFrame</v>
    <v>3</v>
    <v>27</v>
  </rv>
  <rv s="1">
    <v>&lt;class 'pandas.core.frame.DataFrame'&gt;</v>
    <v>DataFrame</v>
    <v xml:space="preserve">   Room Name Location name          Originally   Proposed Radiator       £  \
0     Lounge          Loc1   ModernxK2x900x600  ModernxK3x1800x600  469.00   
1     Lounge          Loc2   ModernxK2x900x600  ModernxK3x2000x700  743.00   
2     Dining      ...</v>
    <v>28</v>
    <v>1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_Provider" t="spb"/>
  </s>
  <s t="_array">
    <k n="array" t="a"/>
  </s>
  <s t="_entity">
    <k n="_DisplayString" t="s"/>
    <k n="_ViewInfo" t="spb"/>
    <k n="arrayPreview" t="r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1">
      <v>https://www.anaconda.com/excel</v>
      <v>https://res.cdn.office.net/officepysvc/prod-service/anacondalogo.png</v>
      <v>Python provided by Anaconda</v>
    </spb>
    <spb s="2">
      <v>13</v>
      <v>8</v>
      <v>DataFrame</v>
      <v>arrayPreview</v>
      <v>1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link" t="s"/>
    <k n="logo" t="s"/>
    <k n="name" t="s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EB467-E210-4341-8481-A47BCCD8FBA1}" name="RadiatorDatabase" displayName="RadiatorDatabase" ref="A1:H147" totalsRowShown="0">
  <autoFilter ref="A1:H147" xr:uid="{58EEB467-E210-4341-8481-A47BCCD8FBA1}">
    <filterColumn colId="2">
      <filters>
        <filter val="K2"/>
      </filters>
    </filterColumn>
    <filterColumn colId="3">
      <filters>
        <filter val="600"/>
        <filter val="700"/>
      </filters>
    </filterColumn>
  </autoFilter>
  <tableColumns count="8">
    <tableColumn id="1" xr3:uid="{9BB030BD-CDEC-486F-89D1-6094E4AC4FFD}" name="Radiator Key"/>
    <tableColumn id="9" xr3:uid="{65AB19FF-545F-45C0-91E1-3C67FB8F1335}" name="Type"/>
    <tableColumn id="2" xr3:uid="{544C4AF4-5968-4717-AA9B-0E94F3C02B13}" name="Depth"/>
    <tableColumn id="3" xr3:uid="{2B0097BC-186B-4277-B0C6-7BA70194DE28}" name="Height"/>
    <tableColumn id="4" xr3:uid="{EF11971D-AD18-427C-9450-3A5339EB5CFF}" name="Length"/>
    <tableColumn id="7" xr3:uid="{CB4BA3F5-5EC0-43FC-9535-D19303225433}" name="N"/>
    <tableColumn id="5" xr3:uid="{ED02978E-8DC7-4E32-9B5E-3298B2C1AFC4}" name="W @ dt 50"/>
    <tableColumn id="6" xr3:uid="{11E16618-8B31-4639-9E76-D8D8E3C4E08B}" name="£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0897E6-0B07-42F1-B411-FB58D6817A44}" name="Table3" displayName="Table3" ref="A1:I14" totalsRowShown="0">
  <autoFilter ref="A1:I14" xr:uid="{570897E6-0B07-42F1-B411-FB58D6817A44}"/>
  <tableColumns count="9">
    <tableColumn id="1" xr3:uid="{D800A84A-07CB-4911-96AE-EAFD0F8CAE30}" name="Room Name"/>
    <tableColumn id="10" xr3:uid="{CF65C992-0CA1-4F09-9DED-4750959DD52A}" name="Location"/>
    <tableColumn id="2" xr3:uid="{4CE103AC-13D0-4753-8FC7-038D687F799D}" name="Length"/>
    <tableColumn id="3" xr3:uid="{234A5A48-99C6-4DE9-984A-BC9E2E4056FC}" name="Height"/>
    <tableColumn id="4" xr3:uid="{9D7EE84F-0409-4391-8CE9-0DA5FE262722}" name="Type"/>
    <tableColumn id="5" xr3:uid="{64F53E44-FD07-4342-9F0C-04B2CF692E45}" name="Depth"/>
    <tableColumn id="9" xr3:uid="{D1E70F50-CAD7-4DC4-B025-F137553365F9}" name="Labour Cost"/>
    <tableColumn id="6" xr3:uid="{0882DBFF-5D3F-46D6-B53A-35C64B6A30CD}" name="Existing Radiator"/>
    <tableColumn id="7" xr3:uid="{B60B7033-4CAE-4C2D-B618-EA4336732E2A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2B383-07AD-40EF-B5C1-680D56C9B1F1}" name="Rooms" displayName="Rooms" ref="A1:C23" totalsRowShown="0">
  <autoFilter ref="A1:C23" xr:uid="{0E12B383-07AD-40EF-B5C1-680D56C9B1F1}"/>
  <tableColumns count="3">
    <tableColumn id="1" xr3:uid="{E2F919BA-9F12-4F38-9024-B496616313F5}" name="Room Name"/>
    <tableColumn id="2" xr3:uid="{6B10A149-4861-4967-BFD2-D98D041BD0DC}" name="Heat Loss"/>
    <tableColumn id="3" xr3:uid="{0EEC3356-1025-4401-A48D-19D36739BA0E}" name="Room Temperat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7FE319-FEA4-4FD1-9A4E-11D892AB84BD}" name="Table4" displayName="Table4" ref="P1:Q5" totalsRowShown="0">
  <autoFilter ref="P1:Q5" xr:uid="{617FE319-FEA4-4FD1-9A4E-11D892AB84BD}"/>
  <tableColumns count="2">
    <tableColumn id="1" xr3:uid="{ECF6E62E-BB01-4FD4-839D-CAB76FE7AFEA}" name="Labour Type"/>
    <tableColumn id="2" xr3:uid="{19D99575-9A42-46DE-85F3-BFB8A4F67596}" name="Cost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CA2FBD-D45D-40DD-BC73-81B7981D4CFD}" name="Table5" displayName="Table5" ref="L21:M27" totalsRowShown="0">
  <autoFilter ref="L21:M27" xr:uid="{E0CA2FBD-D45D-40DD-BC73-81B7981D4CFD}"/>
  <tableColumns count="2">
    <tableColumn id="1" xr3:uid="{0E8ACCE1-68C1-49D9-A599-051D5F9825AA}" name="FlowRateDescription">
      <calculatedColumnFormula>"Rad @ "&amp;M22&amp;"FT"</calculatedColumnFormula>
    </tableColumn>
    <tableColumn id="2" xr3:uid="{8ACA21E1-99E9-46D3-8E65-1EA5090EA576}" name="Flow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3BB-47E9-4955-AE62-C777645D18F7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902C-D12E-492C-B0E9-33625A9086FA}">
  <dimension ref="A2:M11"/>
  <sheetViews>
    <sheetView workbookViewId="0">
      <selection activeCell="I19" sqref="I19"/>
    </sheetView>
  </sheetViews>
  <sheetFormatPr defaultRowHeight="14.25" x14ac:dyDescent="0.45"/>
  <cols>
    <col min="1" max="1" width="9.6640625" customWidth="1"/>
  </cols>
  <sheetData>
    <row r="2" spans="1:13" x14ac:dyDescent="0.45">
      <c r="A2" t="s">
        <v>112</v>
      </c>
      <c r="B2" t="s">
        <v>113</v>
      </c>
      <c r="C2" t="s">
        <v>114</v>
      </c>
      <c r="D2" t="s">
        <v>99</v>
      </c>
      <c r="E2" t="s">
        <v>115</v>
      </c>
      <c r="F2" t="s">
        <v>69</v>
      </c>
      <c r="G2" t="s">
        <v>129</v>
      </c>
      <c r="H2" t="s">
        <v>116</v>
      </c>
      <c r="I2" s="1" t="s">
        <v>125</v>
      </c>
      <c r="J2" t="s">
        <v>126</v>
      </c>
      <c r="K2" t="s">
        <v>66</v>
      </c>
      <c r="L2" t="s">
        <v>127</v>
      </c>
      <c r="M2" t="s">
        <v>128</v>
      </c>
    </row>
    <row r="3" spans="1:13" x14ac:dyDescent="0.45">
      <c r="A3" s="30">
        <v>65</v>
      </c>
      <c r="B3">
        <f>MATCH(A3,CalcResults!A:A,0)-1</f>
        <v>1</v>
      </c>
      <c r="C3" s="1">
        <f ca="1">SUM(OFFSET(CalcResults!$A$1,$B3,7,23,1))</f>
        <v>285</v>
      </c>
      <c r="D3" s="1">
        <f ca="1">SUM(OFFSET(CalcResults!$A$1,$B3,6,23,1))</f>
        <v>199.77999999999997</v>
      </c>
      <c r="E3" s="1">
        <f ca="1">SUM(C3:D3)</f>
        <v>484.78</v>
      </c>
      <c r="F3" s="28">
        <f ca="1">SUM(OFFSET(CalcResults!$A$1,$B3,9,23,1))</f>
        <v>9210.5635535069359</v>
      </c>
      <c r="G3" s="29">
        <f ca="1">F3/'Rooms'!$F$1</f>
        <v>1.1315188640671912</v>
      </c>
      <c r="H3">
        <v>3.01</v>
      </c>
      <c r="I3" s="28">
        <f>'Rooms'!$F$3/H3</f>
        <v>5933.2061312770247</v>
      </c>
      <c r="J3" s="1">
        <f>I3*'Rooms'!$F$4</f>
        <v>1423.9694715064859</v>
      </c>
      <c r="L3" s="1"/>
    </row>
    <row r="4" spans="1:13" x14ac:dyDescent="0.45">
      <c r="A4" s="30">
        <v>50</v>
      </c>
      <c r="B4">
        <f>MATCH(A4,CalcResults!A:A,0)-1</f>
        <v>25</v>
      </c>
      <c r="C4" s="1">
        <f ca="1">SUM(OFFSET(CalcResults!$A$1,$B4,7,23,1))</f>
        <v>570</v>
      </c>
      <c r="D4" s="1">
        <f ca="1">SUM(OFFSET(CalcResults!$A$1,$B4,6,23,1))</f>
        <v>729.55</v>
      </c>
      <c r="E4" s="1">
        <f t="shared" ref="E4:E10" ca="1" si="0">SUM(C4:D4)</f>
        <v>1299.55</v>
      </c>
      <c r="F4" s="28">
        <f ca="1">SUM(OFFSET(CalcResults!$A$1,$B4,9,23,1))</f>
        <v>8286.5659345705462</v>
      </c>
      <c r="G4" s="29">
        <f ca="1">F4/'Rooms'!$F$1</f>
        <v>1.0180056430676347</v>
      </c>
      <c r="H4">
        <v>3.92</v>
      </c>
      <c r="I4" s="28">
        <f>'Rooms'!$F$3/H4</f>
        <v>4555.8547079448581</v>
      </c>
      <c r="J4" s="1">
        <f>I4*'Rooms'!$F$4</f>
        <v>1093.405129906766</v>
      </c>
      <c r="K4" s="1">
        <f>J4-$J$4</f>
        <v>0</v>
      </c>
      <c r="L4" s="1">
        <f ca="1">E4-$E$4</f>
        <v>0</v>
      </c>
    </row>
    <row r="5" spans="1:13" x14ac:dyDescent="0.45">
      <c r="A5" s="30">
        <v>48</v>
      </c>
      <c r="B5">
        <f>MATCH(A5,CalcResults!A:A,0)-1</f>
        <v>50</v>
      </c>
      <c r="C5" s="1">
        <f ca="1">SUM(OFFSET(CalcResults!$A$1,$B5,7,23,1))</f>
        <v>570</v>
      </c>
      <c r="D5" s="1">
        <f ca="1">SUM(OFFSET(CalcResults!$A$1,$B5,6,23,1))</f>
        <v>945.69999999999993</v>
      </c>
      <c r="E5" s="1">
        <f t="shared" ca="1" si="0"/>
        <v>1515.6999999999998</v>
      </c>
      <c r="F5" s="28">
        <f ca="1">SUM(OFFSET(CalcResults!$A$1,$B5,9,23,1))</f>
        <v>8111.9334985389078</v>
      </c>
      <c r="G5" s="29">
        <f ca="1">F5/'Rooms'!$F$1</f>
        <v>0.99655202684753164</v>
      </c>
      <c r="H5">
        <v>4.03</v>
      </c>
      <c r="I5" s="28">
        <f>'Rooms'!$F$3/H5</f>
        <v>4431.5013536337083</v>
      </c>
      <c r="J5" s="1">
        <f>I5*'Rooms'!$F$4</f>
        <v>1063.56032487209</v>
      </c>
      <c r="K5" s="1">
        <f t="shared" ref="K5:K11" si="1">J5-$J$4</f>
        <v>-29.844805034676028</v>
      </c>
      <c r="L5" s="1">
        <f t="shared" ref="L5:L10" ca="1" si="2">E5-$E$4</f>
        <v>216.14999999999986</v>
      </c>
      <c r="M5" s="28">
        <f ca="1">L5/-K5</f>
        <v>7.2424664777960484</v>
      </c>
    </row>
    <row r="6" spans="1:13" x14ac:dyDescent="0.45">
      <c r="A6" s="30">
        <v>46</v>
      </c>
      <c r="B6">
        <f>MATCH(A6,CalcResults!A:A,0)-1</f>
        <v>75</v>
      </c>
      <c r="C6" s="1">
        <f ca="1">SUM(OFFSET(CalcResults!$A$1,$B6,7,23,1))</f>
        <v>760</v>
      </c>
      <c r="D6" s="1">
        <f ca="1">SUM(OFFSET(CalcResults!$A$1,$B6,6,23,1))</f>
        <v>1253.4399999999998</v>
      </c>
      <c r="E6" s="1">
        <f t="shared" ca="1" si="0"/>
        <v>2013.4399999999998</v>
      </c>
      <c r="F6" s="28">
        <f ca="1">SUM(OFFSET(CalcResults!$A$1,$B6,9,23,1))</f>
        <v>7916.8754923138549</v>
      </c>
      <c r="G6" s="29">
        <f ca="1">F6/'Rooms'!$F$1</f>
        <v>0.97258912681988385</v>
      </c>
      <c r="H6">
        <v>4.1399999999999997</v>
      </c>
      <c r="I6" s="28">
        <f>'Rooms'!$F$3/H6</f>
        <v>4313.7561485854703</v>
      </c>
      <c r="J6" s="1">
        <f>I6*'Rooms'!$F$4</f>
        <v>1035.3014756605128</v>
      </c>
      <c r="K6" s="1">
        <f t="shared" si="1"/>
        <v>-58.1036542462532</v>
      </c>
      <c r="L6" s="1">
        <f t="shared" ca="1" si="2"/>
        <v>713.88999999999987</v>
      </c>
      <c r="M6" s="28">
        <f t="shared" ref="M6:M10" ca="1" si="3">L6/-K6</f>
        <v>12.286490570359177</v>
      </c>
    </row>
    <row r="7" spans="1:13" x14ac:dyDescent="0.45">
      <c r="A7" s="30">
        <v>44</v>
      </c>
      <c r="B7">
        <f>MATCH(A7,CalcResults!A:A,0)-1</f>
        <v>100</v>
      </c>
      <c r="C7" s="1">
        <f ca="1">SUM(OFFSET(CalcResults!$A$1,$B7,7,23,1))</f>
        <v>855</v>
      </c>
      <c r="D7" s="1">
        <f ca="1">SUM(OFFSET(CalcResults!$A$1,$B7,6,23,1))</f>
        <v>1732.94</v>
      </c>
      <c r="E7" s="1">
        <f t="shared" ca="1" si="0"/>
        <v>2587.94</v>
      </c>
      <c r="F7" s="28">
        <f ca="1">SUM(OFFSET(CalcResults!$A$1,$B7,9,23,1))</f>
        <v>7959.2002784529523</v>
      </c>
      <c r="G7" s="29">
        <f ca="1">F7/'Rooms'!$F$1</f>
        <v>0.97778873199667715</v>
      </c>
      <c r="H7">
        <v>4.25</v>
      </c>
      <c r="I7" s="28">
        <f>'Rooms'!$F$3/H7</f>
        <v>4202.1059894456102</v>
      </c>
      <c r="J7" s="1">
        <f>I7*'Rooms'!$F$4</f>
        <v>1008.5054374669464</v>
      </c>
      <c r="K7" s="1">
        <f t="shared" si="1"/>
        <v>-84.899692439819546</v>
      </c>
      <c r="L7" s="1">
        <f t="shared" ca="1" si="2"/>
        <v>1288.3900000000001</v>
      </c>
      <c r="M7" s="28">
        <f t="shared" ca="1" si="3"/>
        <v>15.175437778096368</v>
      </c>
    </row>
    <row r="8" spans="1:13" x14ac:dyDescent="0.45">
      <c r="A8" s="30">
        <v>42</v>
      </c>
      <c r="B8">
        <f>MATCH(A8,CalcResults!A:A,0)-1</f>
        <v>125</v>
      </c>
      <c r="C8" s="1">
        <f ca="1">SUM(OFFSET(CalcResults!$A$1,$B8,7,23,1))</f>
        <v>855</v>
      </c>
      <c r="D8" s="1">
        <f ca="1">SUM(OFFSET(CalcResults!$A$1,$B8,6,23,1))</f>
        <v>2112.06</v>
      </c>
      <c r="E8" s="1">
        <f t="shared" ca="1" si="0"/>
        <v>2967.06</v>
      </c>
      <c r="F8" s="28">
        <f ca="1">SUM(OFFSET(CalcResults!$A$1,$B8,9,23,1))</f>
        <v>7591.3363359667746</v>
      </c>
      <c r="G8" s="29">
        <f ca="1">F8/'Rooms'!$F$1</f>
        <v>0.93259660147011969</v>
      </c>
      <c r="H8">
        <v>4.3600000000000003</v>
      </c>
      <c r="I8" s="28">
        <f>'Rooms'!$F$3/H8</f>
        <v>4096.0895539320736</v>
      </c>
      <c r="J8" s="1">
        <f>I8*'Rooms'!$F$4</f>
        <v>983.06149294369766</v>
      </c>
      <c r="K8" s="1">
        <f t="shared" si="1"/>
        <v>-110.34363696306832</v>
      </c>
      <c r="L8" s="1">
        <f t="shared" ca="1" si="2"/>
        <v>1667.51</v>
      </c>
      <c r="M8" s="28">
        <f t="shared" ca="1" si="3"/>
        <v>15.111972433517943</v>
      </c>
    </row>
    <row r="9" spans="1:13" x14ac:dyDescent="0.45">
      <c r="A9" s="30">
        <v>40</v>
      </c>
      <c r="B9">
        <f>MATCH(A9,CalcResults!A:A,0)-1</f>
        <v>150</v>
      </c>
      <c r="C9" s="1">
        <f ca="1">SUM(OFFSET(CalcResults!$A$1,$B9,7,23,1))</f>
        <v>855</v>
      </c>
      <c r="D9" s="1">
        <f ca="1">SUM(OFFSET(CalcResults!$A$1,$B9,6,23,1))</f>
        <v>2782.8300000000004</v>
      </c>
      <c r="E9" s="1">
        <f t="shared" ca="1" si="0"/>
        <v>3637.8300000000004</v>
      </c>
      <c r="F9" s="28">
        <f ca="1">SUM(OFFSET(CalcResults!$A$1,$B9,9,23,1))</f>
        <v>7275.3480327659463</v>
      </c>
      <c r="G9" s="29">
        <f ca="1">F9/'Rooms'!$F$1</f>
        <v>0.89377739960269609</v>
      </c>
      <c r="H9">
        <v>4.47</v>
      </c>
      <c r="I9" s="28">
        <f>'Rooms'!$F$3/H9</f>
        <v>3995.2909295623813</v>
      </c>
      <c r="J9" s="1">
        <f>I9*'Rooms'!$F$4</f>
        <v>958.86982309497148</v>
      </c>
      <c r="K9" s="1">
        <f t="shared" si="1"/>
        <v>-134.5353068117945</v>
      </c>
      <c r="L9" s="1">
        <f t="shared" ca="1" si="2"/>
        <v>2338.2800000000007</v>
      </c>
      <c r="M9" s="28">
        <f t="shared" ca="1" si="3"/>
        <v>17.380418980060686</v>
      </c>
    </row>
    <row r="10" spans="1:13" x14ac:dyDescent="0.45">
      <c r="A10" s="30">
        <v>38</v>
      </c>
      <c r="B10">
        <f>MATCH(A10,CalcResults!A:A,0)-1</f>
        <v>175</v>
      </c>
      <c r="C10" s="1">
        <f ca="1">SUM(OFFSET(CalcResults!$A$1,$B10,7,23,1))</f>
        <v>855</v>
      </c>
      <c r="D10" s="1">
        <f ca="1">SUM(OFFSET(CalcResults!$A$1,$B10,6,23,1))</f>
        <v>3111</v>
      </c>
      <c r="E10" s="1">
        <f t="shared" ca="1" si="0"/>
        <v>3966</v>
      </c>
      <c r="F10" s="28">
        <f ca="1">SUM(OFFSET(CalcResults!$A$1,$B10,9,23,1))</f>
        <v>6546.8639334638547</v>
      </c>
      <c r="G10" s="29">
        <f ca="1">F10/'Rooms'!$F$1</f>
        <v>0.80428303850907301</v>
      </c>
      <c r="H10">
        <v>4.58</v>
      </c>
      <c r="I10" s="28">
        <f>'Rooms'!$F$3/H10</f>
        <v>3899.3341605117562</v>
      </c>
      <c r="J10" s="1">
        <f>I10*'Rooms'!$F$4</f>
        <v>935.84019852282142</v>
      </c>
      <c r="K10" s="1">
        <f t="shared" si="1"/>
        <v>-157.56493138394455</v>
      </c>
      <c r="L10" s="1">
        <f t="shared" ca="1" si="2"/>
        <v>2666.45</v>
      </c>
      <c r="M10" s="28">
        <f t="shared" ca="1" si="3"/>
        <v>16.922864603054077</v>
      </c>
    </row>
    <row r="11" spans="1:13" x14ac:dyDescent="0.45">
      <c r="A11" s="30">
        <v>36</v>
      </c>
      <c r="B11">
        <f>MATCH(A11,CalcResults!A:A,0)-1</f>
        <v>200</v>
      </c>
      <c r="C11" s="1">
        <f ca="1">SUM(OFFSET(CalcResults!$A$1,$B11,7,23,1))</f>
        <v>855</v>
      </c>
      <c r="D11" s="1">
        <f ca="1">SUM(OFFSET(CalcResults!$A$1,$B11,6,23,1))</f>
        <v>3384.36</v>
      </c>
      <c r="E11" s="1">
        <f t="shared" ref="E11" ca="1" si="4">SUM(C11:D11)</f>
        <v>4239.3600000000006</v>
      </c>
      <c r="F11" s="28">
        <f ca="1">SUM(OFFSET(CalcResults!$A$1,$B11,9,23,1))</f>
        <v>5695.8060281324133</v>
      </c>
      <c r="G11" s="29">
        <f ca="1">F11/'Rooms'!$F$1</f>
        <v>0.69973047028653723</v>
      </c>
      <c r="H11">
        <v>4.6900000000000004</v>
      </c>
      <c r="I11" s="28">
        <f>'Rooms'!$F$3/H11</f>
        <v>3807.8785618643587</v>
      </c>
      <c r="J11" s="1">
        <f>I11*'Rooms'!$F$4</f>
        <v>913.89085484744612</v>
      </c>
      <c r="K11" s="1">
        <f t="shared" si="1"/>
        <v>-179.51427505931986</v>
      </c>
      <c r="L11" s="1">
        <f t="shared" ref="L11" ca="1" si="5">E11-$E$4</f>
        <v>2939.8100000000004</v>
      </c>
      <c r="M11" s="28">
        <f t="shared" ref="M11" ca="1" si="6">L11/-K11</f>
        <v>16.376469219668188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D92-B17B-4500-A196-AEEFF3505D3D}">
  <dimension ref="A1:M162"/>
  <sheetViews>
    <sheetView workbookViewId="0">
      <selection activeCell="A7" sqref="A7:XFD7"/>
    </sheetView>
  </sheetViews>
  <sheetFormatPr defaultRowHeight="14.25" x14ac:dyDescent="0.45"/>
  <cols>
    <col min="1" max="1" width="19" bestFit="1" customWidth="1"/>
    <col min="2" max="2" width="11.46484375" customWidth="1"/>
    <col min="3" max="3" width="6.796875" customWidth="1"/>
    <col min="4" max="4" width="8.265625" customWidth="1"/>
    <col min="5" max="6" width="8.3984375" customWidth="1"/>
    <col min="7" max="7" width="11.06640625" customWidth="1"/>
    <col min="8" max="8" width="6.19921875" bestFit="1" customWidth="1"/>
  </cols>
  <sheetData>
    <row r="1" spans="1:13" x14ac:dyDescent="0.45">
      <c r="A1" t="s">
        <v>95</v>
      </c>
      <c r="B1" t="s">
        <v>3</v>
      </c>
      <c r="C1" t="s">
        <v>94</v>
      </c>
      <c r="D1" t="s">
        <v>4</v>
      </c>
      <c r="E1" t="s">
        <v>7</v>
      </c>
      <c r="F1" t="s">
        <v>80</v>
      </c>
      <c r="G1" t="s">
        <v>5</v>
      </c>
      <c r="H1" t="s">
        <v>6</v>
      </c>
      <c r="L1" s="24"/>
      <c r="M1" s="24"/>
    </row>
    <row r="2" spans="1:13" x14ac:dyDescent="0.45">
      <c r="A2" t="str">
        <f>RadiatorDatabase[[#This Row],[Type]]&amp;"x"&amp;RadiatorDatabase[[#This Row],[Depth]]&amp;"x"&amp;RadiatorDatabase[[#This Row],[Length]]&amp;"x"&amp;RadiatorDatabase[[#This Row],[Height]]</f>
        <v>ModernxK2x1000x600</v>
      </c>
      <c r="B2" t="s">
        <v>71</v>
      </c>
      <c r="C2" t="s">
        <v>2</v>
      </c>
      <c r="D2">
        <v>600</v>
      </c>
      <c r="E2">
        <v>1000</v>
      </c>
      <c r="F2">
        <v>1.3</v>
      </c>
      <c r="G2">
        <v>1732</v>
      </c>
      <c r="H2" s="1">
        <v>99.65</v>
      </c>
    </row>
    <row r="3" spans="1:13" x14ac:dyDescent="0.45">
      <c r="A3" t="str">
        <f>RadiatorDatabase[[#This Row],[Type]]&amp;"x"&amp;RadiatorDatabase[[#This Row],[Depth]]&amp;"x"&amp;RadiatorDatabase[[#This Row],[Length]]&amp;"x"&amp;RadiatorDatabase[[#This Row],[Height]]</f>
        <v>ModernxK2x1100x600</v>
      </c>
      <c r="B3" t="s">
        <v>71</v>
      </c>
      <c r="C3" t="s">
        <v>2</v>
      </c>
      <c r="D3">
        <v>600</v>
      </c>
      <c r="E3">
        <v>1100</v>
      </c>
      <c r="F3">
        <f>F2</f>
        <v>1.3</v>
      </c>
      <c r="G3">
        <v>1905</v>
      </c>
      <c r="H3" s="1">
        <v>109.61</v>
      </c>
    </row>
    <row r="4" spans="1:13" x14ac:dyDescent="0.45">
      <c r="A4" t="str">
        <f>RadiatorDatabase[[#This Row],[Type]]&amp;"x"&amp;RadiatorDatabase[[#This Row],[Depth]]&amp;"x"&amp;RadiatorDatabase[[#This Row],[Length]]&amp;"x"&amp;RadiatorDatabase[[#This Row],[Height]]</f>
        <v>ModernxK2x1200x600</v>
      </c>
      <c r="B4" t="s">
        <v>71</v>
      </c>
      <c r="C4" t="s">
        <v>2</v>
      </c>
      <c r="D4">
        <v>600</v>
      </c>
      <c r="E4">
        <v>1200</v>
      </c>
      <c r="F4">
        <f t="shared" ref="F4:F67" si="0">F3</f>
        <v>1.3</v>
      </c>
      <c r="G4">
        <v>2078</v>
      </c>
      <c r="H4" s="1">
        <v>119.57</v>
      </c>
    </row>
    <row r="5" spans="1:13" x14ac:dyDescent="0.45">
      <c r="A5" t="str">
        <f>RadiatorDatabase[[#This Row],[Type]]&amp;"x"&amp;RadiatorDatabase[[#This Row],[Depth]]&amp;"x"&amp;RadiatorDatabase[[#This Row],[Length]]&amp;"x"&amp;RadiatorDatabase[[#This Row],[Height]]</f>
        <v>ModernxK2x900x600</v>
      </c>
      <c r="B5" t="s">
        <v>71</v>
      </c>
      <c r="C5" t="s">
        <v>2</v>
      </c>
      <c r="D5">
        <v>600</v>
      </c>
      <c r="E5">
        <v>900</v>
      </c>
      <c r="F5">
        <f t="shared" si="0"/>
        <v>1.3</v>
      </c>
      <c r="G5">
        <v>1559</v>
      </c>
      <c r="H5" s="1">
        <v>93.42</v>
      </c>
    </row>
    <row r="6" spans="1:13" x14ac:dyDescent="0.45">
      <c r="A6" t="str">
        <f>RadiatorDatabase[[#This Row],[Type]]&amp;"x"&amp;RadiatorDatabase[[#This Row],[Depth]]&amp;"x"&amp;RadiatorDatabase[[#This Row],[Length]]&amp;"x"&amp;RadiatorDatabase[[#This Row],[Height]]</f>
        <v>ModernxK2x800x600</v>
      </c>
      <c r="B6" t="s">
        <v>71</v>
      </c>
      <c r="C6" t="s">
        <v>2</v>
      </c>
      <c r="D6">
        <v>600</v>
      </c>
      <c r="E6">
        <v>800</v>
      </c>
      <c r="F6">
        <f t="shared" si="0"/>
        <v>1.3</v>
      </c>
      <c r="G6">
        <v>1386</v>
      </c>
      <c r="H6" s="1">
        <v>86.36</v>
      </c>
    </row>
    <row r="7" spans="1:13" x14ac:dyDescent="0.45">
      <c r="A7" t="str">
        <f>RadiatorDatabase[[#This Row],[Type]]&amp;"x"&amp;RadiatorDatabase[[#This Row],[Depth]]&amp;"x"&amp;RadiatorDatabase[[#This Row],[Length]]&amp;"x"&amp;RadiatorDatabase[[#This Row],[Height]]</f>
        <v>ModernxK2x1800x600</v>
      </c>
      <c r="B7" t="s">
        <v>71</v>
      </c>
      <c r="C7" t="s">
        <v>2</v>
      </c>
      <c r="D7">
        <v>600</v>
      </c>
      <c r="E7">
        <v>1800</v>
      </c>
      <c r="F7">
        <f t="shared" si="0"/>
        <v>1.3</v>
      </c>
      <c r="G7">
        <v>3118</v>
      </c>
      <c r="H7" s="1">
        <v>198.04</v>
      </c>
    </row>
    <row r="8" spans="1:13" x14ac:dyDescent="0.45">
      <c r="A8" t="str">
        <f>RadiatorDatabase[[#This Row],[Type]]&amp;"x"&amp;RadiatorDatabase[[#This Row],[Depth]]&amp;"x"&amp;RadiatorDatabase[[#This Row],[Length]]&amp;"x"&amp;RadiatorDatabase[[#This Row],[Height]]</f>
        <v>ModernxK2x1600x600</v>
      </c>
      <c r="B8" t="s">
        <v>71</v>
      </c>
      <c r="C8" t="s">
        <v>2</v>
      </c>
      <c r="D8">
        <v>600</v>
      </c>
      <c r="E8">
        <v>1600</v>
      </c>
      <c r="F8">
        <f t="shared" si="0"/>
        <v>1.3</v>
      </c>
      <c r="G8">
        <v>2771</v>
      </c>
      <c r="H8" s="1">
        <v>176.02</v>
      </c>
    </row>
    <row r="9" spans="1:13" x14ac:dyDescent="0.45">
      <c r="A9" t="str">
        <f>RadiatorDatabase[[#This Row],[Type]]&amp;"x"&amp;RadiatorDatabase[[#This Row],[Depth]]&amp;"x"&amp;RadiatorDatabase[[#This Row],[Length]]&amp;"x"&amp;RadiatorDatabase[[#This Row],[Height]]</f>
        <v>ModernxK2x1400x600</v>
      </c>
      <c r="B9" t="s">
        <v>71</v>
      </c>
      <c r="C9" t="s">
        <v>2</v>
      </c>
      <c r="D9">
        <v>600</v>
      </c>
      <c r="E9">
        <v>1400</v>
      </c>
      <c r="F9">
        <f t="shared" si="0"/>
        <v>1.3</v>
      </c>
      <c r="G9">
        <v>2425</v>
      </c>
      <c r="H9" s="1">
        <v>154.06</v>
      </c>
    </row>
    <row r="10" spans="1:13" hidden="1" x14ac:dyDescent="0.45">
      <c r="A10" t="str">
        <f>RadiatorDatabase[[#This Row],[Type]]&amp;"x"&amp;RadiatorDatabase[[#This Row],[Depth]]&amp;"x"&amp;RadiatorDatabase[[#This Row],[Length]]&amp;"x"&amp;RadiatorDatabase[[#This Row],[Height]]</f>
        <v>ModernxK2x1200x450</v>
      </c>
      <c r="B10" t="s">
        <v>71</v>
      </c>
      <c r="C10" t="s">
        <v>2</v>
      </c>
      <c r="D10">
        <v>450</v>
      </c>
      <c r="E10">
        <v>1200</v>
      </c>
      <c r="F10">
        <f t="shared" si="0"/>
        <v>1.3</v>
      </c>
      <c r="G10">
        <v>1645</v>
      </c>
      <c r="H10" s="1">
        <v>109.61</v>
      </c>
    </row>
    <row r="11" spans="1:13" hidden="1" x14ac:dyDescent="0.45">
      <c r="A11" t="str">
        <f>RadiatorDatabase[[#This Row],[Type]]&amp;"x"&amp;RadiatorDatabase[[#This Row],[Depth]]&amp;"x"&amp;RadiatorDatabase[[#This Row],[Length]]&amp;"x"&amp;RadiatorDatabase[[#This Row],[Height]]</f>
        <v>ModernxK2x1000x450</v>
      </c>
      <c r="B11" t="s">
        <v>71</v>
      </c>
      <c r="C11" t="s">
        <v>2</v>
      </c>
      <c r="D11">
        <v>450</v>
      </c>
      <c r="E11">
        <v>1000</v>
      </c>
      <c r="F11">
        <f t="shared" si="0"/>
        <v>1.3</v>
      </c>
      <c r="G11">
        <v>1371</v>
      </c>
      <c r="H11" s="1">
        <v>91.36</v>
      </c>
    </row>
    <row r="12" spans="1:13" hidden="1" x14ac:dyDescent="0.45">
      <c r="A12" t="str">
        <f>RadiatorDatabase[[#This Row],[Type]]&amp;"x"&amp;RadiatorDatabase[[#This Row],[Depth]]&amp;"x"&amp;RadiatorDatabase[[#This Row],[Length]]&amp;"x"&amp;RadiatorDatabase[[#This Row],[Height]]</f>
        <v>ModernxK2x1100x450</v>
      </c>
      <c r="B12" t="s">
        <v>71</v>
      </c>
      <c r="C12" t="s">
        <v>2</v>
      </c>
      <c r="D12">
        <v>450</v>
      </c>
      <c r="E12">
        <v>1100</v>
      </c>
      <c r="F12">
        <f t="shared" si="0"/>
        <v>1.3</v>
      </c>
      <c r="G12">
        <v>1508</v>
      </c>
      <c r="H12" s="1">
        <v>100.52</v>
      </c>
    </row>
    <row r="13" spans="1:13" x14ac:dyDescent="0.45">
      <c r="A13" t="str">
        <f>RadiatorDatabase[[#This Row],[Type]]&amp;"x"&amp;RadiatorDatabase[[#This Row],[Depth]]&amp;"x"&amp;RadiatorDatabase[[#This Row],[Length]]&amp;"x"&amp;RadiatorDatabase[[#This Row],[Height]]</f>
        <v>ModernxK2x700x600</v>
      </c>
      <c r="B13" t="s">
        <v>71</v>
      </c>
      <c r="C13" t="s">
        <v>2</v>
      </c>
      <c r="D13">
        <v>600</v>
      </c>
      <c r="E13">
        <v>700</v>
      </c>
      <c r="F13">
        <f t="shared" si="0"/>
        <v>1.3</v>
      </c>
      <c r="G13">
        <v>1212</v>
      </c>
      <c r="H13" s="1">
        <v>81.84</v>
      </c>
    </row>
    <row r="14" spans="1:13" hidden="1" x14ac:dyDescent="0.45">
      <c r="A14" t="str">
        <f>RadiatorDatabase[[#This Row],[Type]]&amp;"x"&amp;RadiatorDatabase[[#This Row],[Depth]]&amp;"x"&amp;RadiatorDatabase[[#This Row],[Length]]&amp;"x"&amp;RadiatorDatabase[[#This Row],[Height]]</f>
        <v>ModernxK2x900x450</v>
      </c>
      <c r="B14" t="s">
        <v>71</v>
      </c>
      <c r="C14" t="s">
        <v>2</v>
      </c>
      <c r="D14">
        <v>450</v>
      </c>
      <c r="E14">
        <v>900</v>
      </c>
      <c r="F14">
        <f t="shared" si="0"/>
        <v>1.3</v>
      </c>
      <c r="G14">
        <v>1234</v>
      </c>
      <c r="H14" s="1">
        <v>85.67</v>
      </c>
    </row>
    <row r="15" spans="1:13" x14ac:dyDescent="0.45">
      <c r="A15" t="str">
        <f>RadiatorDatabase[[#This Row],[Type]]&amp;"x"&amp;RadiatorDatabase[[#This Row],[Depth]]&amp;"x"&amp;RadiatorDatabase[[#This Row],[Length]]&amp;"x"&amp;RadiatorDatabase[[#This Row],[Height]]</f>
        <v>ModernxK2x600x600</v>
      </c>
      <c r="B15" t="s">
        <v>71</v>
      </c>
      <c r="C15" t="s">
        <v>2</v>
      </c>
      <c r="D15">
        <v>600</v>
      </c>
      <c r="E15">
        <v>600</v>
      </c>
      <c r="F15">
        <f t="shared" si="0"/>
        <v>1.3</v>
      </c>
      <c r="G15">
        <v>1039</v>
      </c>
      <c r="H15" s="1">
        <v>74.739999999999995</v>
      </c>
    </row>
    <row r="16" spans="1:13" hidden="1" x14ac:dyDescent="0.45">
      <c r="A16" t="str">
        <f>RadiatorDatabase[[#This Row],[Type]]&amp;"x"&amp;RadiatorDatabase[[#This Row],[Depth]]&amp;"x"&amp;RadiatorDatabase[[#This Row],[Length]]&amp;"x"&amp;RadiatorDatabase[[#This Row],[Height]]</f>
        <v>ModernxK2x800x450</v>
      </c>
      <c r="B16" t="s">
        <v>71</v>
      </c>
      <c r="C16" t="s">
        <v>2</v>
      </c>
      <c r="D16">
        <v>450</v>
      </c>
      <c r="E16">
        <v>800</v>
      </c>
      <c r="F16">
        <f t="shared" si="0"/>
        <v>1.3</v>
      </c>
      <c r="G16">
        <v>1097</v>
      </c>
      <c r="H16" s="1">
        <v>79.19</v>
      </c>
    </row>
    <row r="17" spans="1:8" hidden="1" x14ac:dyDescent="0.45">
      <c r="A17" t="str">
        <f>RadiatorDatabase[[#This Row],[Type]]&amp;"x"&amp;RadiatorDatabase[[#This Row],[Depth]]&amp;"x"&amp;RadiatorDatabase[[#This Row],[Length]]&amp;"x"&amp;RadiatorDatabase[[#This Row],[Height]]</f>
        <v>ModernxK1x700x600</v>
      </c>
      <c r="B17" t="s">
        <v>71</v>
      </c>
      <c r="C17" t="s">
        <v>0</v>
      </c>
      <c r="D17">
        <v>600</v>
      </c>
      <c r="E17">
        <v>700</v>
      </c>
      <c r="F17">
        <f t="shared" si="0"/>
        <v>1.3</v>
      </c>
      <c r="G17">
        <v>686</v>
      </c>
      <c r="H17" s="1">
        <v>49.78</v>
      </c>
    </row>
    <row r="18" spans="1:8" hidden="1" x14ac:dyDescent="0.45">
      <c r="A18" t="str">
        <f>RadiatorDatabase[[#This Row],[Type]]&amp;"x"&amp;RadiatorDatabase[[#This Row],[Depth]]&amp;"x"&amp;RadiatorDatabase[[#This Row],[Length]]&amp;"x"&amp;RadiatorDatabase[[#This Row],[Height]]</f>
        <v>ModernxK1x900x600</v>
      </c>
      <c r="B18" t="s">
        <v>71</v>
      </c>
      <c r="C18" t="s">
        <v>0</v>
      </c>
      <c r="D18">
        <v>600</v>
      </c>
      <c r="E18">
        <v>900</v>
      </c>
      <c r="F18">
        <f t="shared" si="0"/>
        <v>1.3</v>
      </c>
      <c r="G18">
        <v>882</v>
      </c>
      <c r="H18" s="1">
        <v>64.02</v>
      </c>
    </row>
    <row r="19" spans="1:8" hidden="1" x14ac:dyDescent="0.45">
      <c r="A19" t="str">
        <f>RadiatorDatabase[[#This Row],[Type]]&amp;"x"&amp;RadiatorDatabase[[#This Row],[Depth]]&amp;"x"&amp;RadiatorDatabase[[#This Row],[Length]]&amp;"x"&amp;RadiatorDatabase[[#This Row],[Height]]</f>
        <v>ModernxK1x1200x600</v>
      </c>
      <c r="B19" t="s">
        <v>71</v>
      </c>
      <c r="C19" t="s">
        <v>0</v>
      </c>
      <c r="D19">
        <v>600</v>
      </c>
      <c r="E19">
        <v>1200</v>
      </c>
      <c r="F19">
        <f t="shared" si="0"/>
        <v>1.3</v>
      </c>
      <c r="G19">
        <v>1176</v>
      </c>
      <c r="H19" s="1">
        <v>85.36</v>
      </c>
    </row>
    <row r="20" spans="1:8" hidden="1" x14ac:dyDescent="0.45">
      <c r="A20" t="str">
        <f>RadiatorDatabase[[#This Row],[Type]]&amp;"x"&amp;RadiatorDatabase[[#This Row],[Depth]]&amp;"x"&amp;RadiatorDatabase[[#This Row],[Length]]&amp;"x"&amp;RadiatorDatabase[[#This Row],[Height]]</f>
        <v>ModernxK1x600x600</v>
      </c>
      <c r="B20" t="s">
        <v>71</v>
      </c>
      <c r="C20" t="s">
        <v>0</v>
      </c>
      <c r="D20">
        <v>600</v>
      </c>
      <c r="E20">
        <v>600</v>
      </c>
      <c r="F20">
        <f t="shared" si="0"/>
        <v>1.3</v>
      </c>
      <c r="G20">
        <v>588</v>
      </c>
      <c r="H20" s="1">
        <v>42.69</v>
      </c>
    </row>
    <row r="21" spans="1:8" hidden="1" x14ac:dyDescent="0.45">
      <c r="A21" t="str">
        <f>RadiatorDatabase[[#This Row],[Type]]&amp;"x"&amp;RadiatorDatabase[[#This Row],[Depth]]&amp;"x"&amp;RadiatorDatabase[[#This Row],[Length]]&amp;"x"&amp;RadiatorDatabase[[#This Row],[Height]]</f>
        <v>ModernxK1x1400x600</v>
      </c>
      <c r="B21" t="s">
        <v>71</v>
      </c>
      <c r="C21" t="s">
        <v>0</v>
      </c>
      <c r="D21">
        <v>600</v>
      </c>
      <c r="E21">
        <v>1400</v>
      </c>
      <c r="F21">
        <f t="shared" si="0"/>
        <v>1.3</v>
      </c>
      <c r="G21">
        <v>1372</v>
      </c>
      <c r="H21" s="1">
        <v>99.61</v>
      </c>
    </row>
    <row r="22" spans="1:8" hidden="1" x14ac:dyDescent="0.45">
      <c r="A22" t="str">
        <f>RadiatorDatabase[[#This Row],[Type]]&amp;"x"&amp;RadiatorDatabase[[#This Row],[Depth]]&amp;"x"&amp;RadiatorDatabase[[#This Row],[Length]]&amp;"x"&amp;RadiatorDatabase[[#This Row],[Height]]</f>
        <v>ModernxK1x1600x600</v>
      </c>
      <c r="B22" t="s">
        <v>71</v>
      </c>
      <c r="C22" t="s">
        <v>0</v>
      </c>
      <c r="D22">
        <v>600</v>
      </c>
      <c r="E22">
        <v>1600</v>
      </c>
      <c r="F22">
        <f t="shared" si="0"/>
        <v>1.3</v>
      </c>
      <c r="G22">
        <v>1568</v>
      </c>
      <c r="H22" s="1">
        <v>113.84</v>
      </c>
    </row>
    <row r="23" spans="1:8" hidden="1" x14ac:dyDescent="0.45">
      <c r="A23" t="str">
        <f>RadiatorDatabase[[#This Row],[Type]]&amp;"x"&amp;RadiatorDatabase[[#This Row],[Depth]]&amp;"x"&amp;RadiatorDatabase[[#This Row],[Length]]&amp;"x"&amp;RadiatorDatabase[[#This Row],[Height]]</f>
        <v>ModernxK1x1100x600</v>
      </c>
      <c r="B23" t="s">
        <v>71</v>
      </c>
      <c r="C23" t="s">
        <v>0</v>
      </c>
      <c r="D23">
        <v>600</v>
      </c>
      <c r="E23">
        <v>1100</v>
      </c>
      <c r="F23">
        <f t="shared" si="0"/>
        <v>1.3</v>
      </c>
      <c r="G23">
        <v>1078</v>
      </c>
      <c r="H23" s="1">
        <v>78.27</v>
      </c>
    </row>
    <row r="24" spans="1:8" hidden="1" x14ac:dyDescent="0.45">
      <c r="A24" t="str">
        <f>RadiatorDatabase[[#This Row],[Type]]&amp;"x"&amp;RadiatorDatabase[[#This Row],[Depth]]&amp;"x"&amp;RadiatorDatabase[[#This Row],[Length]]&amp;"x"&amp;RadiatorDatabase[[#This Row],[Height]]</f>
        <v>ModernxK1x800x600</v>
      </c>
      <c r="B24" t="s">
        <v>71</v>
      </c>
      <c r="C24" t="s">
        <v>0</v>
      </c>
      <c r="D24">
        <v>600</v>
      </c>
      <c r="E24">
        <v>800</v>
      </c>
      <c r="F24">
        <f t="shared" si="0"/>
        <v>1.3</v>
      </c>
      <c r="G24">
        <v>784</v>
      </c>
      <c r="H24" s="1">
        <v>56.94</v>
      </c>
    </row>
    <row r="25" spans="1:8" hidden="1" x14ac:dyDescent="0.45">
      <c r="A25" t="str">
        <f>RadiatorDatabase[[#This Row],[Type]]&amp;"x"&amp;RadiatorDatabase[[#This Row],[Depth]]&amp;"x"&amp;RadiatorDatabase[[#This Row],[Length]]&amp;"x"&amp;RadiatorDatabase[[#This Row],[Height]]</f>
        <v>ModernxK1x1000x600</v>
      </c>
      <c r="B25" t="s">
        <v>71</v>
      </c>
      <c r="C25" t="s">
        <v>0</v>
      </c>
      <c r="D25">
        <v>600</v>
      </c>
      <c r="E25">
        <v>1000</v>
      </c>
      <c r="F25">
        <f t="shared" si="0"/>
        <v>1.3</v>
      </c>
      <c r="G25">
        <v>980</v>
      </c>
      <c r="H25" s="1">
        <v>71.739999999999995</v>
      </c>
    </row>
    <row r="26" spans="1:8" hidden="1" x14ac:dyDescent="0.45">
      <c r="A26" t="str">
        <f>RadiatorDatabase[[#This Row],[Type]]&amp;"x"&amp;RadiatorDatabase[[#This Row],[Depth]]&amp;"x"&amp;RadiatorDatabase[[#This Row],[Length]]&amp;"x"&amp;RadiatorDatabase[[#This Row],[Height]]</f>
        <v>ModernxK2x1600x450</v>
      </c>
      <c r="B26" t="s">
        <v>71</v>
      </c>
      <c r="C26" t="s">
        <v>2</v>
      </c>
      <c r="D26">
        <v>450</v>
      </c>
      <c r="E26">
        <v>1600</v>
      </c>
      <c r="F26">
        <f t="shared" si="0"/>
        <v>1.3</v>
      </c>
      <c r="G26">
        <v>2194</v>
      </c>
      <c r="H26" s="1">
        <v>161.37</v>
      </c>
    </row>
    <row r="27" spans="1:8" hidden="1" x14ac:dyDescent="0.45">
      <c r="A27" t="str">
        <f>RadiatorDatabase[[#This Row],[Type]]&amp;"x"&amp;RadiatorDatabase[[#This Row],[Depth]]&amp;"x"&amp;RadiatorDatabase[[#This Row],[Length]]&amp;"x"&amp;RadiatorDatabase[[#This Row],[Height]]</f>
        <v>ModernxK2x1800x450</v>
      </c>
      <c r="B27" t="s">
        <v>71</v>
      </c>
      <c r="C27" t="s">
        <v>2</v>
      </c>
      <c r="D27">
        <v>450</v>
      </c>
      <c r="E27">
        <v>1800</v>
      </c>
      <c r="F27">
        <f t="shared" si="0"/>
        <v>1.3</v>
      </c>
      <c r="G27">
        <v>2468</v>
      </c>
      <c r="H27" s="1">
        <v>181.58</v>
      </c>
    </row>
    <row r="28" spans="1:8" hidden="1" x14ac:dyDescent="0.45">
      <c r="A28" t="str">
        <f>RadiatorDatabase[[#This Row],[Type]]&amp;"x"&amp;RadiatorDatabase[[#This Row],[Depth]]&amp;"x"&amp;RadiatorDatabase[[#This Row],[Length]]&amp;"x"&amp;RadiatorDatabase[[#This Row],[Height]]</f>
        <v>ModernxK2x1400x450</v>
      </c>
      <c r="B28" t="s">
        <v>71</v>
      </c>
      <c r="C28" t="s">
        <v>2</v>
      </c>
      <c r="D28">
        <v>450</v>
      </c>
      <c r="E28">
        <v>1400</v>
      </c>
      <c r="F28">
        <f t="shared" si="0"/>
        <v>1.3</v>
      </c>
      <c r="G28">
        <v>1919</v>
      </c>
      <c r="H28" s="1">
        <v>141.21</v>
      </c>
    </row>
    <row r="29" spans="1:8" hidden="1" x14ac:dyDescent="0.45">
      <c r="A29" t="str">
        <f>RadiatorDatabase[[#This Row],[Type]]&amp;"x"&amp;RadiatorDatabase[[#This Row],[Depth]]&amp;"x"&amp;RadiatorDatabase[[#This Row],[Length]]&amp;"x"&amp;RadiatorDatabase[[#This Row],[Height]]</f>
        <v>ModernxK2x2000x450</v>
      </c>
      <c r="B29" t="s">
        <v>71</v>
      </c>
      <c r="C29" t="s">
        <v>2</v>
      </c>
      <c r="D29">
        <v>450</v>
      </c>
      <c r="E29">
        <v>2000</v>
      </c>
      <c r="F29">
        <f t="shared" si="0"/>
        <v>1.3</v>
      </c>
      <c r="G29">
        <v>2742</v>
      </c>
      <c r="H29" s="1">
        <v>209.8</v>
      </c>
    </row>
    <row r="30" spans="1:8" hidden="1" x14ac:dyDescent="0.45">
      <c r="A30" t="str">
        <f>RadiatorDatabase[[#This Row],[Type]]&amp;"x"&amp;RadiatorDatabase[[#This Row],[Depth]]&amp;"x"&amp;RadiatorDatabase[[#This Row],[Length]]&amp;"x"&amp;RadiatorDatabase[[#This Row],[Height]]</f>
        <v>ModernxK2x700x450</v>
      </c>
      <c r="B30" t="s">
        <v>71</v>
      </c>
      <c r="C30" t="s">
        <v>2</v>
      </c>
      <c r="D30">
        <v>450</v>
      </c>
      <c r="E30">
        <v>700</v>
      </c>
      <c r="F30">
        <f t="shared" si="0"/>
        <v>1.3</v>
      </c>
      <c r="G30">
        <v>960</v>
      </c>
      <c r="H30" s="1">
        <v>74.599999999999994</v>
      </c>
    </row>
    <row r="31" spans="1:8" x14ac:dyDescent="0.45">
      <c r="A31" t="str">
        <f>RadiatorDatabase[[#This Row],[Type]]&amp;"x"&amp;RadiatorDatabase[[#This Row],[Depth]]&amp;"x"&amp;RadiatorDatabase[[#This Row],[Length]]&amp;"x"&amp;RadiatorDatabase[[#This Row],[Height]]</f>
        <v>ModernxK2x500x600</v>
      </c>
      <c r="B31" t="s">
        <v>71</v>
      </c>
      <c r="C31" t="s">
        <v>2</v>
      </c>
      <c r="D31">
        <v>600</v>
      </c>
      <c r="E31">
        <v>500</v>
      </c>
      <c r="F31">
        <f t="shared" si="0"/>
        <v>1.3</v>
      </c>
      <c r="G31">
        <v>866</v>
      </c>
      <c r="H31" s="1">
        <v>67.489999999999995</v>
      </c>
    </row>
    <row r="32" spans="1:8" x14ac:dyDescent="0.45">
      <c r="A32" t="str">
        <f>RadiatorDatabase[[#This Row],[Type]]&amp;"x"&amp;RadiatorDatabase[[#This Row],[Depth]]&amp;"x"&amp;RadiatorDatabase[[#This Row],[Length]]&amp;"x"&amp;RadiatorDatabase[[#This Row],[Height]]</f>
        <v>ModernxK2x1000x700</v>
      </c>
      <c r="B32" t="s">
        <v>71</v>
      </c>
      <c r="C32" t="s">
        <v>2</v>
      </c>
      <c r="D32">
        <v>700</v>
      </c>
      <c r="E32">
        <v>1000</v>
      </c>
      <c r="F32">
        <f t="shared" si="0"/>
        <v>1.3</v>
      </c>
      <c r="G32">
        <v>1961</v>
      </c>
      <c r="H32" s="1">
        <v>154.36000000000001</v>
      </c>
    </row>
    <row r="33" spans="1:8" hidden="1" x14ac:dyDescent="0.45">
      <c r="A33" t="str">
        <f>RadiatorDatabase[[#This Row],[Type]]&amp;"x"&amp;RadiatorDatabase[[#This Row],[Depth]]&amp;"x"&amp;RadiatorDatabase[[#This Row],[Length]]&amp;"x"&amp;RadiatorDatabase[[#This Row],[Height]]</f>
        <v>ModernxK1x1800x600</v>
      </c>
      <c r="B33" t="s">
        <v>71</v>
      </c>
      <c r="C33" t="s">
        <v>0</v>
      </c>
      <c r="D33">
        <v>600</v>
      </c>
      <c r="E33">
        <v>1800</v>
      </c>
      <c r="F33">
        <f t="shared" si="0"/>
        <v>1.3</v>
      </c>
      <c r="G33">
        <v>1764</v>
      </c>
      <c r="H33" s="1">
        <v>139.06</v>
      </c>
    </row>
    <row r="34" spans="1:8" hidden="1" x14ac:dyDescent="0.45">
      <c r="A34" t="str">
        <f>RadiatorDatabase[[#This Row],[Type]]&amp;"x"&amp;RadiatorDatabase[[#This Row],[Depth]]&amp;"x"&amp;RadiatorDatabase[[#This Row],[Length]]&amp;"x"&amp;RadiatorDatabase[[#This Row],[Height]]</f>
        <v>ModernxK1x500x600</v>
      </c>
      <c r="B34" t="s">
        <v>71</v>
      </c>
      <c r="C34" t="s">
        <v>0</v>
      </c>
      <c r="D34">
        <v>600</v>
      </c>
      <c r="E34">
        <v>500</v>
      </c>
      <c r="F34">
        <f t="shared" si="0"/>
        <v>1.3</v>
      </c>
      <c r="G34">
        <v>490</v>
      </c>
      <c r="H34" s="1">
        <v>40.659999999999997</v>
      </c>
    </row>
    <row r="35" spans="1:8" hidden="1" x14ac:dyDescent="0.45">
      <c r="A35" t="str">
        <f>RadiatorDatabase[[#This Row],[Type]]&amp;"x"&amp;RadiatorDatabase[[#This Row],[Depth]]&amp;"x"&amp;RadiatorDatabase[[#This Row],[Length]]&amp;"x"&amp;RadiatorDatabase[[#This Row],[Height]]</f>
        <v>ModernxK2x600x450</v>
      </c>
      <c r="B35" t="s">
        <v>71</v>
      </c>
      <c r="C35" t="s">
        <v>2</v>
      </c>
      <c r="D35">
        <v>450</v>
      </c>
      <c r="E35">
        <v>600</v>
      </c>
      <c r="F35">
        <f t="shared" si="0"/>
        <v>1.3</v>
      </c>
      <c r="G35">
        <v>823</v>
      </c>
      <c r="H35" s="1">
        <v>68.5</v>
      </c>
    </row>
    <row r="36" spans="1:8" x14ac:dyDescent="0.45">
      <c r="A36" t="str">
        <f>RadiatorDatabase[[#This Row],[Type]]&amp;"x"&amp;RadiatorDatabase[[#This Row],[Depth]]&amp;"x"&amp;RadiatorDatabase[[#This Row],[Length]]&amp;"x"&amp;RadiatorDatabase[[#This Row],[Height]]</f>
        <v>ModernxK2x400x600</v>
      </c>
      <c r="B36" t="s">
        <v>71</v>
      </c>
      <c r="C36" t="s">
        <v>2</v>
      </c>
      <c r="D36">
        <v>600</v>
      </c>
      <c r="E36">
        <v>400</v>
      </c>
      <c r="F36">
        <f t="shared" si="0"/>
        <v>1.3</v>
      </c>
      <c r="G36">
        <v>693</v>
      </c>
      <c r="H36" s="1">
        <v>58.14</v>
      </c>
    </row>
    <row r="37" spans="1:8" x14ac:dyDescent="0.45">
      <c r="A37" t="str">
        <f>RadiatorDatabase[[#This Row],[Type]]&amp;"x"&amp;RadiatorDatabase[[#This Row],[Depth]]&amp;"x"&amp;RadiatorDatabase[[#This Row],[Length]]&amp;"x"&amp;RadiatorDatabase[[#This Row],[Height]]</f>
        <v>ModernxK2x1100x700</v>
      </c>
      <c r="B37" t="s">
        <v>71</v>
      </c>
      <c r="C37" t="s">
        <v>2</v>
      </c>
      <c r="D37">
        <v>700</v>
      </c>
      <c r="E37">
        <v>1100</v>
      </c>
      <c r="F37">
        <f t="shared" si="0"/>
        <v>1.3</v>
      </c>
      <c r="G37">
        <v>2157</v>
      </c>
      <c r="H37" s="1">
        <v>181.9</v>
      </c>
    </row>
    <row r="38" spans="1:8" x14ac:dyDescent="0.45">
      <c r="A38" t="str">
        <f>RadiatorDatabase[[#This Row],[Type]]&amp;"x"&amp;RadiatorDatabase[[#This Row],[Depth]]&amp;"x"&amp;RadiatorDatabase[[#This Row],[Length]]&amp;"x"&amp;RadiatorDatabase[[#This Row],[Height]]</f>
        <v>ModernxK2x1200x700</v>
      </c>
      <c r="B38" t="s">
        <v>71</v>
      </c>
      <c r="C38" t="s">
        <v>2</v>
      </c>
      <c r="D38">
        <v>700</v>
      </c>
      <c r="E38">
        <v>1200</v>
      </c>
      <c r="F38">
        <f t="shared" si="0"/>
        <v>1.3</v>
      </c>
      <c r="G38">
        <v>2353</v>
      </c>
      <c r="H38" s="1">
        <v>198.48</v>
      </c>
    </row>
    <row r="39" spans="1:8" hidden="1" x14ac:dyDescent="0.45">
      <c r="A39" t="str">
        <f>RadiatorDatabase[[#This Row],[Type]]&amp;"x"&amp;RadiatorDatabase[[#This Row],[Depth]]&amp;"x"&amp;RadiatorDatabase[[#This Row],[Length]]&amp;"x"&amp;RadiatorDatabase[[#This Row],[Height]]</f>
        <v>ModernxK2x2200x450</v>
      </c>
      <c r="B39" t="s">
        <v>71</v>
      </c>
      <c r="C39" t="s">
        <v>2</v>
      </c>
      <c r="D39">
        <v>450</v>
      </c>
      <c r="E39">
        <v>2200</v>
      </c>
      <c r="F39">
        <f t="shared" si="0"/>
        <v>1.3</v>
      </c>
      <c r="G39">
        <v>3016</v>
      </c>
      <c r="H39" s="1">
        <v>257.01</v>
      </c>
    </row>
    <row r="40" spans="1:8" hidden="1" x14ac:dyDescent="0.45">
      <c r="A40" t="str">
        <f>RadiatorDatabase[[#This Row],[Type]]&amp;"x"&amp;RadiatorDatabase[[#This Row],[Depth]]&amp;"x"&amp;RadiatorDatabase[[#This Row],[Length]]&amp;"x"&amp;RadiatorDatabase[[#This Row],[Height]]</f>
        <v>ModernxK2x2400x450</v>
      </c>
      <c r="B40" t="s">
        <v>71</v>
      </c>
      <c r="C40" t="s">
        <v>2</v>
      </c>
      <c r="D40">
        <v>450</v>
      </c>
      <c r="E40">
        <v>2400</v>
      </c>
      <c r="F40">
        <f t="shared" si="0"/>
        <v>1.3</v>
      </c>
      <c r="G40">
        <v>3290</v>
      </c>
      <c r="H40" s="1">
        <v>280.38</v>
      </c>
    </row>
    <row r="41" spans="1:8" hidden="1" x14ac:dyDescent="0.45">
      <c r="A41" t="str">
        <f>RadiatorDatabase[[#This Row],[Type]]&amp;"x"&amp;RadiatorDatabase[[#This Row],[Depth]]&amp;"x"&amp;RadiatorDatabase[[#This Row],[Length]]&amp;"x"&amp;RadiatorDatabase[[#This Row],[Height]]</f>
        <v>ModernxK1x1100x450</v>
      </c>
      <c r="B41" t="s">
        <v>71</v>
      </c>
      <c r="C41" t="s">
        <v>0</v>
      </c>
      <c r="D41">
        <v>450</v>
      </c>
      <c r="E41">
        <v>1100</v>
      </c>
      <c r="F41">
        <f t="shared" si="0"/>
        <v>1.3</v>
      </c>
      <c r="G41">
        <v>832</v>
      </c>
      <c r="H41" s="1">
        <v>71.739999999999995</v>
      </c>
    </row>
    <row r="42" spans="1:8" hidden="1" x14ac:dyDescent="0.45">
      <c r="A42" t="str">
        <f>RadiatorDatabase[[#This Row],[Type]]&amp;"x"&amp;RadiatorDatabase[[#This Row],[Depth]]&amp;"x"&amp;RadiatorDatabase[[#This Row],[Length]]&amp;"x"&amp;RadiatorDatabase[[#This Row],[Height]]</f>
        <v>ModernxK1x800x450</v>
      </c>
      <c r="B42" t="s">
        <v>71</v>
      </c>
      <c r="C42" t="s">
        <v>0</v>
      </c>
      <c r="D42">
        <v>450</v>
      </c>
      <c r="E42">
        <v>800</v>
      </c>
      <c r="F42">
        <f t="shared" si="0"/>
        <v>1.3</v>
      </c>
      <c r="G42">
        <v>605</v>
      </c>
      <c r="H42" s="1">
        <v>52.17</v>
      </c>
    </row>
    <row r="43" spans="1:8" hidden="1" x14ac:dyDescent="0.45">
      <c r="A43" t="str">
        <f>RadiatorDatabase[[#This Row],[Type]]&amp;"x"&amp;RadiatorDatabase[[#This Row],[Depth]]&amp;"x"&amp;RadiatorDatabase[[#This Row],[Length]]&amp;"x"&amp;RadiatorDatabase[[#This Row],[Height]]</f>
        <v>ModernxK1x1600x450</v>
      </c>
      <c r="B43" t="s">
        <v>71</v>
      </c>
      <c r="C43" t="s">
        <v>0</v>
      </c>
      <c r="D43">
        <v>450</v>
      </c>
      <c r="E43">
        <v>1600</v>
      </c>
      <c r="F43">
        <f t="shared" si="0"/>
        <v>1.3</v>
      </c>
      <c r="G43">
        <v>1210</v>
      </c>
      <c r="H43" s="1">
        <v>104.34</v>
      </c>
    </row>
    <row r="44" spans="1:8" hidden="1" x14ac:dyDescent="0.45">
      <c r="A44" t="str">
        <f>RadiatorDatabase[[#This Row],[Type]]&amp;"x"&amp;RadiatorDatabase[[#This Row],[Depth]]&amp;"x"&amp;RadiatorDatabase[[#This Row],[Length]]&amp;"x"&amp;RadiatorDatabase[[#This Row],[Height]]</f>
        <v>ModernxK1x600x450</v>
      </c>
      <c r="B44" t="s">
        <v>71</v>
      </c>
      <c r="C44" t="s">
        <v>0</v>
      </c>
      <c r="D44">
        <v>450</v>
      </c>
      <c r="E44">
        <v>600</v>
      </c>
      <c r="F44">
        <f t="shared" si="0"/>
        <v>1.3</v>
      </c>
      <c r="G44">
        <v>454</v>
      </c>
      <c r="H44" s="1">
        <v>39.15</v>
      </c>
    </row>
    <row r="45" spans="1:8" hidden="1" x14ac:dyDescent="0.45">
      <c r="A45" t="str">
        <f>RadiatorDatabase[[#This Row],[Type]]&amp;"x"&amp;RadiatorDatabase[[#This Row],[Depth]]&amp;"x"&amp;RadiatorDatabase[[#This Row],[Length]]&amp;"x"&amp;RadiatorDatabase[[#This Row],[Height]]</f>
        <v>ModernxK1x1000x450</v>
      </c>
      <c r="B45" t="s">
        <v>71</v>
      </c>
      <c r="C45" t="s">
        <v>0</v>
      </c>
      <c r="D45">
        <v>450</v>
      </c>
      <c r="E45">
        <v>1000</v>
      </c>
      <c r="F45">
        <f t="shared" si="0"/>
        <v>1.3</v>
      </c>
      <c r="G45">
        <v>756</v>
      </c>
      <c r="H45" s="1">
        <v>65.2</v>
      </c>
    </row>
    <row r="46" spans="1:8" hidden="1" x14ac:dyDescent="0.45">
      <c r="A46" t="str">
        <f>RadiatorDatabase[[#This Row],[Type]]&amp;"x"&amp;RadiatorDatabase[[#This Row],[Depth]]&amp;"x"&amp;RadiatorDatabase[[#This Row],[Length]]&amp;"x"&amp;RadiatorDatabase[[#This Row],[Height]]</f>
        <v>ModernxK1x1400x450</v>
      </c>
      <c r="B46" t="s">
        <v>71</v>
      </c>
      <c r="C46" t="s">
        <v>0</v>
      </c>
      <c r="D46">
        <v>450</v>
      </c>
      <c r="E46">
        <v>1400</v>
      </c>
      <c r="F46">
        <f t="shared" si="0"/>
        <v>1.3</v>
      </c>
      <c r="G46">
        <v>1058</v>
      </c>
      <c r="H46" s="1">
        <v>91.29</v>
      </c>
    </row>
    <row r="47" spans="1:8" hidden="1" x14ac:dyDescent="0.45">
      <c r="A47" t="str">
        <f>RadiatorDatabase[[#This Row],[Type]]&amp;"x"&amp;RadiatorDatabase[[#This Row],[Depth]]&amp;"x"&amp;RadiatorDatabase[[#This Row],[Length]]&amp;"x"&amp;RadiatorDatabase[[#This Row],[Height]]</f>
        <v>ModernxK1x900x450</v>
      </c>
      <c r="B47" t="s">
        <v>71</v>
      </c>
      <c r="C47" t="s">
        <v>0</v>
      </c>
      <c r="D47">
        <v>450</v>
      </c>
      <c r="E47">
        <v>900</v>
      </c>
      <c r="F47">
        <f t="shared" si="0"/>
        <v>1.3</v>
      </c>
      <c r="G47">
        <v>680</v>
      </c>
      <c r="H47" s="1">
        <v>58.68</v>
      </c>
    </row>
    <row r="48" spans="1:8" hidden="1" x14ac:dyDescent="0.45">
      <c r="A48" t="str">
        <f>RadiatorDatabase[[#This Row],[Type]]&amp;"x"&amp;RadiatorDatabase[[#This Row],[Depth]]&amp;"x"&amp;RadiatorDatabase[[#This Row],[Length]]&amp;"x"&amp;RadiatorDatabase[[#This Row],[Height]]</f>
        <v>ModernxK1x700x450</v>
      </c>
      <c r="B48" t="s">
        <v>71</v>
      </c>
      <c r="C48" t="s">
        <v>0</v>
      </c>
      <c r="D48">
        <v>450</v>
      </c>
      <c r="E48">
        <v>700</v>
      </c>
      <c r="F48">
        <f t="shared" si="0"/>
        <v>1.3</v>
      </c>
      <c r="G48">
        <v>529</v>
      </c>
      <c r="H48" s="1">
        <v>45.65</v>
      </c>
    </row>
    <row r="49" spans="1:8" hidden="1" x14ac:dyDescent="0.45">
      <c r="A49" t="str">
        <f>RadiatorDatabase[[#This Row],[Type]]&amp;"x"&amp;RadiatorDatabase[[#This Row],[Depth]]&amp;"x"&amp;RadiatorDatabase[[#This Row],[Length]]&amp;"x"&amp;RadiatorDatabase[[#This Row],[Height]]</f>
        <v>ModernxK1x1200x450</v>
      </c>
      <c r="B49" t="s">
        <v>71</v>
      </c>
      <c r="C49" t="s">
        <v>0</v>
      </c>
      <c r="D49">
        <v>450</v>
      </c>
      <c r="E49">
        <v>1200</v>
      </c>
      <c r="F49">
        <f t="shared" si="0"/>
        <v>1.3</v>
      </c>
      <c r="G49">
        <v>907</v>
      </c>
      <c r="H49" s="1">
        <v>78.27</v>
      </c>
    </row>
    <row r="50" spans="1:8" hidden="1" x14ac:dyDescent="0.45">
      <c r="A50" t="str">
        <f>RadiatorDatabase[[#This Row],[Type]]&amp;"x"&amp;RadiatorDatabase[[#This Row],[Depth]]&amp;"x"&amp;RadiatorDatabase[[#This Row],[Length]]&amp;"x"&amp;RadiatorDatabase[[#This Row],[Height]]</f>
        <v>ModernxK2x1000x300</v>
      </c>
      <c r="B50" t="s">
        <v>71</v>
      </c>
      <c r="C50" t="s">
        <v>2</v>
      </c>
      <c r="D50">
        <v>300</v>
      </c>
      <c r="E50">
        <v>1000</v>
      </c>
      <c r="F50">
        <f t="shared" si="0"/>
        <v>1.3</v>
      </c>
      <c r="G50">
        <v>982</v>
      </c>
      <c r="H50" s="1">
        <v>85.18</v>
      </c>
    </row>
    <row r="51" spans="1:8" x14ac:dyDescent="0.45">
      <c r="A51" t="str">
        <f>RadiatorDatabase[[#This Row],[Type]]&amp;"x"&amp;RadiatorDatabase[[#This Row],[Depth]]&amp;"x"&amp;RadiatorDatabase[[#This Row],[Length]]&amp;"x"&amp;RadiatorDatabase[[#This Row],[Height]]</f>
        <v>ModernxK2x2000x600</v>
      </c>
      <c r="B51" t="s">
        <v>71</v>
      </c>
      <c r="C51" t="s">
        <v>2</v>
      </c>
      <c r="D51">
        <v>600</v>
      </c>
      <c r="E51">
        <v>2000</v>
      </c>
      <c r="F51">
        <f t="shared" si="0"/>
        <v>1.3</v>
      </c>
      <c r="G51">
        <v>3464</v>
      </c>
      <c r="H51" s="1">
        <v>303.12</v>
      </c>
    </row>
    <row r="52" spans="1:8" x14ac:dyDescent="0.45">
      <c r="A52" t="str">
        <f>RadiatorDatabase[[#This Row],[Type]]&amp;"x"&amp;RadiatorDatabase[[#This Row],[Depth]]&amp;"x"&amp;RadiatorDatabase[[#This Row],[Length]]&amp;"x"&amp;RadiatorDatabase[[#This Row],[Height]]</f>
        <v>ModernxK2x900x700</v>
      </c>
      <c r="B52" t="s">
        <v>71</v>
      </c>
      <c r="C52" t="s">
        <v>2</v>
      </c>
      <c r="D52">
        <v>700</v>
      </c>
      <c r="E52">
        <v>900</v>
      </c>
      <c r="F52">
        <f t="shared" si="0"/>
        <v>1.3</v>
      </c>
      <c r="G52">
        <v>1765</v>
      </c>
      <c r="H52" s="1">
        <v>155.07</v>
      </c>
    </row>
    <row r="53" spans="1:8" hidden="1" x14ac:dyDescent="0.45">
      <c r="A53" t="str">
        <f>RadiatorDatabase[[#This Row],[Type]]&amp;"x"&amp;RadiatorDatabase[[#This Row],[Depth]]&amp;"x"&amp;RadiatorDatabase[[#This Row],[Length]]&amp;"x"&amp;RadiatorDatabase[[#This Row],[Height]]</f>
        <v>ModernxK2x1500x300</v>
      </c>
      <c r="B53" t="s">
        <v>71</v>
      </c>
      <c r="C53" t="s">
        <v>2</v>
      </c>
      <c r="D53">
        <v>300</v>
      </c>
      <c r="E53">
        <v>1500</v>
      </c>
      <c r="F53">
        <f t="shared" si="0"/>
        <v>1.3</v>
      </c>
      <c r="G53">
        <v>1473</v>
      </c>
      <c r="H53" s="1">
        <v>130.91</v>
      </c>
    </row>
    <row r="54" spans="1:8" hidden="1" x14ac:dyDescent="0.45">
      <c r="A54" t="str">
        <f>RadiatorDatabase[[#This Row],[Type]]&amp;"x"&amp;RadiatorDatabase[[#This Row],[Depth]]&amp;"x"&amp;RadiatorDatabase[[#This Row],[Length]]&amp;"x"&amp;RadiatorDatabase[[#This Row],[Height]]</f>
        <v>ModernxK2x500x450</v>
      </c>
      <c r="B54" t="s">
        <v>71</v>
      </c>
      <c r="C54" t="s">
        <v>2</v>
      </c>
      <c r="D54">
        <v>450</v>
      </c>
      <c r="E54">
        <v>500</v>
      </c>
      <c r="F54">
        <f t="shared" si="0"/>
        <v>1.3</v>
      </c>
      <c r="G54">
        <v>686</v>
      </c>
      <c r="H54" s="1">
        <v>61.83</v>
      </c>
    </row>
    <row r="55" spans="1:8" x14ac:dyDescent="0.45">
      <c r="A55" t="str">
        <f>RadiatorDatabase[[#This Row],[Type]]&amp;"x"&amp;RadiatorDatabase[[#This Row],[Depth]]&amp;"x"&amp;RadiatorDatabase[[#This Row],[Length]]&amp;"x"&amp;RadiatorDatabase[[#This Row],[Height]]</f>
        <v>ModernxK2x800x700</v>
      </c>
      <c r="B55" t="s">
        <v>71</v>
      </c>
      <c r="C55" t="s">
        <v>2</v>
      </c>
      <c r="D55">
        <v>700</v>
      </c>
      <c r="E55">
        <v>800</v>
      </c>
      <c r="F55">
        <f t="shared" si="0"/>
        <v>1.3</v>
      </c>
      <c r="G55">
        <v>1569</v>
      </c>
      <c r="H55" s="1">
        <v>143.31</v>
      </c>
    </row>
    <row r="56" spans="1:8" hidden="1" x14ac:dyDescent="0.45">
      <c r="A56" t="str">
        <f>RadiatorDatabase[[#This Row],[Type]]&amp;"x"&amp;RadiatorDatabase[[#This Row],[Depth]]&amp;"x"&amp;RadiatorDatabase[[#This Row],[Length]]&amp;"x"&amp;RadiatorDatabase[[#This Row],[Height]]</f>
        <v>ModernxK2x2000x300</v>
      </c>
      <c r="B56" t="s">
        <v>71</v>
      </c>
      <c r="C56" t="s">
        <v>2</v>
      </c>
      <c r="D56">
        <v>300</v>
      </c>
      <c r="E56">
        <v>2000</v>
      </c>
      <c r="F56">
        <f t="shared" si="0"/>
        <v>1.3</v>
      </c>
      <c r="G56">
        <v>1964</v>
      </c>
      <c r="H56" s="1">
        <v>181.53</v>
      </c>
    </row>
    <row r="57" spans="1:8" x14ac:dyDescent="0.45">
      <c r="A57" t="str">
        <f>RadiatorDatabase[[#This Row],[Type]]&amp;"x"&amp;RadiatorDatabase[[#This Row],[Depth]]&amp;"x"&amp;RadiatorDatabase[[#This Row],[Length]]&amp;"x"&amp;RadiatorDatabase[[#This Row],[Height]]</f>
        <v>ModernxK2x1600x700</v>
      </c>
      <c r="B57" t="s">
        <v>71</v>
      </c>
      <c r="C57" t="s">
        <v>2</v>
      </c>
      <c r="D57">
        <v>700</v>
      </c>
      <c r="E57">
        <v>1600</v>
      </c>
      <c r="F57">
        <f t="shared" si="0"/>
        <v>1.3</v>
      </c>
      <c r="G57">
        <v>3138</v>
      </c>
      <c r="H57" s="1">
        <v>292.18</v>
      </c>
    </row>
    <row r="58" spans="1:8" x14ac:dyDescent="0.45">
      <c r="A58" t="str">
        <f>RadiatorDatabase[[#This Row],[Type]]&amp;"x"&amp;RadiatorDatabase[[#This Row],[Depth]]&amp;"x"&amp;RadiatorDatabase[[#This Row],[Length]]&amp;"x"&amp;RadiatorDatabase[[#This Row],[Height]]</f>
        <v>ModernxK2x1800x700</v>
      </c>
      <c r="B58" t="s">
        <v>71</v>
      </c>
      <c r="C58" t="s">
        <v>2</v>
      </c>
      <c r="D58">
        <v>700</v>
      </c>
      <c r="E58">
        <v>1800</v>
      </c>
      <c r="F58">
        <f t="shared" si="0"/>
        <v>1.3</v>
      </c>
      <c r="G58">
        <v>3530</v>
      </c>
      <c r="H58" s="1">
        <v>328.68</v>
      </c>
    </row>
    <row r="59" spans="1:8" x14ac:dyDescent="0.45">
      <c r="A59" t="str">
        <f>RadiatorDatabase[[#This Row],[Type]]&amp;"x"&amp;RadiatorDatabase[[#This Row],[Depth]]&amp;"x"&amp;RadiatorDatabase[[#This Row],[Length]]&amp;"x"&amp;RadiatorDatabase[[#This Row],[Height]]</f>
        <v>ModernxK2x1400x700</v>
      </c>
      <c r="B59" t="s">
        <v>71</v>
      </c>
      <c r="C59" t="s">
        <v>2</v>
      </c>
      <c r="D59">
        <v>700</v>
      </c>
      <c r="E59">
        <v>1400</v>
      </c>
      <c r="F59">
        <f t="shared" si="0"/>
        <v>1.3</v>
      </c>
      <c r="G59">
        <v>2745</v>
      </c>
      <c r="H59" s="1">
        <v>255.64</v>
      </c>
    </row>
    <row r="60" spans="1:8" hidden="1" x14ac:dyDescent="0.45">
      <c r="A60" t="str">
        <f>RadiatorDatabase[[#This Row],[Type]]&amp;"x"&amp;RadiatorDatabase[[#This Row],[Depth]]&amp;"x"&amp;RadiatorDatabase[[#This Row],[Length]]&amp;"x"&amp;RadiatorDatabase[[#This Row],[Height]]</f>
        <v>ModernxK1x400x600</v>
      </c>
      <c r="B60" t="s">
        <v>71</v>
      </c>
      <c r="C60" t="s">
        <v>0</v>
      </c>
      <c r="D60">
        <v>600</v>
      </c>
      <c r="E60">
        <v>400</v>
      </c>
      <c r="F60">
        <f t="shared" si="0"/>
        <v>1.3</v>
      </c>
      <c r="G60">
        <v>392</v>
      </c>
      <c r="H60" s="1">
        <v>36.619999999999997</v>
      </c>
    </row>
    <row r="61" spans="1:8" hidden="1" x14ac:dyDescent="0.45">
      <c r="A61" t="str">
        <f>RadiatorDatabase[[#This Row],[Type]]&amp;"x"&amp;RadiatorDatabase[[#This Row],[Depth]]&amp;"x"&amp;RadiatorDatabase[[#This Row],[Length]]&amp;"x"&amp;RadiatorDatabase[[#This Row],[Height]]</f>
        <v>ModernxP+x1000x300</v>
      </c>
      <c r="B61" t="s">
        <v>71</v>
      </c>
      <c r="C61" t="s">
        <v>1</v>
      </c>
      <c r="D61">
        <v>300</v>
      </c>
      <c r="E61">
        <v>1000</v>
      </c>
      <c r="F61">
        <f t="shared" si="0"/>
        <v>1.3</v>
      </c>
      <c r="G61">
        <v>745</v>
      </c>
      <c r="H61" s="1">
        <v>71.739999999999995</v>
      </c>
    </row>
    <row r="62" spans="1:8" x14ac:dyDescent="0.45">
      <c r="A62" t="str">
        <f>RadiatorDatabase[[#This Row],[Type]]&amp;"x"&amp;RadiatorDatabase[[#This Row],[Depth]]&amp;"x"&amp;RadiatorDatabase[[#This Row],[Length]]&amp;"x"&amp;RadiatorDatabase[[#This Row],[Height]]</f>
        <v>ModernxK2x2000x700</v>
      </c>
      <c r="B62" t="s">
        <v>71</v>
      </c>
      <c r="C62" t="s">
        <v>2</v>
      </c>
      <c r="D62">
        <v>700</v>
      </c>
      <c r="E62">
        <v>2000</v>
      </c>
      <c r="F62">
        <f t="shared" si="0"/>
        <v>1.3</v>
      </c>
      <c r="G62">
        <v>3922</v>
      </c>
      <c r="H62" s="1">
        <v>379.84</v>
      </c>
    </row>
    <row r="63" spans="1:8" hidden="1" x14ac:dyDescent="0.45">
      <c r="A63" t="str">
        <f>RadiatorDatabase[[#This Row],[Type]]&amp;"x"&amp;RadiatorDatabase[[#This Row],[Depth]]&amp;"x"&amp;RadiatorDatabase[[#This Row],[Length]]&amp;"x"&amp;RadiatorDatabase[[#This Row],[Height]]</f>
        <v>ModernxK2x400x450</v>
      </c>
      <c r="B63" t="s">
        <v>71</v>
      </c>
      <c r="C63" t="s">
        <v>2</v>
      </c>
      <c r="D63">
        <v>450</v>
      </c>
      <c r="E63">
        <v>400</v>
      </c>
      <c r="F63">
        <f t="shared" si="0"/>
        <v>1.3</v>
      </c>
      <c r="G63">
        <v>548</v>
      </c>
      <c r="H63" s="1">
        <v>53.29</v>
      </c>
    </row>
    <row r="64" spans="1:8" x14ac:dyDescent="0.45">
      <c r="A64" t="str">
        <f>RadiatorDatabase[[#This Row],[Type]]&amp;"x"&amp;RadiatorDatabase[[#This Row],[Depth]]&amp;"x"&amp;RadiatorDatabase[[#This Row],[Length]]&amp;"x"&amp;RadiatorDatabase[[#This Row],[Height]]</f>
        <v>ModernxK2x700x700</v>
      </c>
      <c r="B64" t="s">
        <v>71</v>
      </c>
      <c r="C64" t="s">
        <v>2</v>
      </c>
      <c r="D64">
        <v>700</v>
      </c>
      <c r="E64">
        <v>700</v>
      </c>
      <c r="F64">
        <f t="shared" si="0"/>
        <v>1.3</v>
      </c>
      <c r="G64">
        <v>1373</v>
      </c>
      <c r="H64" s="1">
        <v>135.04</v>
      </c>
    </row>
    <row r="65" spans="1:8" hidden="1" x14ac:dyDescent="0.45">
      <c r="A65" t="str">
        <f>RadiatorDatabase[[#This Row],[Type]]&amp;"x"&amp;RadiatorDatabase[[#This Row],[Depth]]&amp;"x"&amp;RadiatorDatabase[[#This Row],[Length]]&amp;"x"&amp;RadiatorDatabase[[#This Row],[Height]]</f>
        <v>ModernxK3x1200x500</v>
      </c>
      <c r="B65" t="s">
        <v>71</v>
      </c>
      <c r="C65" t="s">
        <v>8</v>
      </c>
      <c r="D65">
        <v>500</v>
      </c>
      <c r="E65">
        <v>1200</v>
      </c>
      <c r="F65">
        <f t="shared" si="0"/>
        <v>1.3</v>
      </c>
      <c r="G65">
        <v>2467</v>
      </c>
      <c r="H65" s="1">
        <v>243</v>
      </c>
    </row>
    <row r="66" spans="1:8" hidden="1" x14ac:dyDescent="0.45">
      <c r="A66" t="str">
        <f>RadiatorDatabase[[#This Row],[Type]]&amp;"x"&amp;RadiatorDatabase[[#This Row],[Depth]]&amp;"x"&amp;RadiatorDatabase[[#This Row],[Length]]&amp;"x"&amp;RadiatorDatabase[[#This Row],[Height]]</f>
        <v>ModernxP+x1000x700</v>
      </c>
      <c r="B66" t="s">
        <v>71</v>
      </c>
      <c r="C66" t="s">
        <v>1</v>
      </c>
      <c r="D66">
        <v>700</v>
      </c>
      <c r="E66">
        <v>1000</v>
      </c>
      <c r="F66">
        <f t="shared" si="0"/>
        <v>1.3</v>
      </c>
      <c r="G66">
        <v>1530</v>
      </c>
      <c r="H66" s="1">
        <v>150.74</v>
      </c>
    </row>
    <row r="67" spans="1:8" hidden="1" x14ac:dyDescent="0.45">
      <c r="A67" t="str">
        <f>RadiatorDatabase[[#This Row],[Type]]&amp;"x"&amp;RadiatorDatabase[[#This Row],[Depth]]&amp;"x"&amp;RadiatorDatabase[[#This Row],[Length]]&amp;"x"&amp;RadiatorDatabase[[#This Row],[Height]]</f>
        <v>ModernxK3x1100x600</v>
      </c>
      <c r="B67" t="s">
        <v>71</v>
      </c>
      <c r="C67" t="s">
        <v>8</v>
      </c>
      <c r="D67">
        <v>600</v>
      </c>
      <c r="E67">
        <v>1100</v>
      </c>
      <c r="F67">
        <f t="shared" si="0"/>
        <v>1.3</v>
      </c>
      <c r="G67">
        <v>2628</v>
      </c>
      <c r="H67" s="1">
        <v>259</v>
      </c>
    </row>
    <row r="68" spans="1:8" hidden="1" x14ac:dyDescent="0.45">
      <c r="A68" t="str">
        <f>RadiatorDatabase[[#This Row],[Type]]&amp;"x"&amp;RadiatorDatabase[[#This Row],[Depth]]&amp;"x"&amp;RadiatorDatabase[[#This Row],[Length]]&amp;"x"&amp;RadiatorDatabase[[#This Row],[Height]]</f>
        <v>ModernxK1x500x450</v>
      </c>
      <c r="B68" t="s">
        <v>71</v>
      </c>
      <c r="C68" t="s">
        <v>0</v>
      </c>
      <c r="D68">
        <v>450</v>
      </c>
      <c r="E68">
        <v>500</v>
      </c>
      <c r="F68">
        <f t="shared" ref="F68:F131" si="1">F67</f>
        <v>1.3</v>
      </c>
      <c r="G68">
        <v>378</v>
      </c>
      <c r="H68" s="1">
        <v>37.26</v>
      </c>
    </row>
    <row r="69" spans="1:8" hidden="1" x14ac:dyDescent="0.45">
      <c r="A69" t="str">
        <f>RadiatorDatabase[[#This Row],[Type]]&amp;"x"&amp;RadiatorDatabase[[#This Row],[Depth]]&amp;"x"&amp;RadiatorDatabase[[#This Row],[Length]]&amp;"x"&amp;RadiatorDatabase[[#This Row],[Height]]</f>
        <v>ModernxK3x1100x500</v>
      </c>
      <c r="B69" t="s">
        <v>71</v>
      </c>
      <c r="C69" t="s">
        <v>8</v>
      </c>
      <c r="D69">
        <v>500</v>
      </c>
      <c r="E69">
        <v>1100</v>
      </c>
      <c r="F69">
        <f t="shared" si="1"/>
        <v>1.3</v>
      </c>
      <c r="G69">
        <v>2262</v>
      </c>
      <c r="H69" s="1">
        <v>223</v>
      </c>
    </row>
    <row r="70" spans="1:8" hidden="1" x14ac:dyDescent="0.45">
      <c r="A70" t="str">
        <f>RadiatorDatabase[[#This Row],[Type]]&amp;"x"&amp;RadiatorDatabase[[#This Row],[Depth]]&amp;"x"&amp;RadiatorDatabase[[#This Row],[Length]]&amp;"x"&amp;RadiatorDatabase[[#This Row],[Height]]</f>
        <v>ModernxK3x1200x600</v>
      </c>
      <c r="B70" t="s">
        <v>71</v>
      </c>
      <c r="C70" t="s">
        <v>8</v>
      </c>
      <c r="D70">
        <v>600</v>
      </c>
      <c r="E70">
        <v>1200</v>
      </c>
      <c r="F70">
        <f t="shared" si="1"/>
        <v>1.3</v>
      </c>
      <c r="G70">
        <v>2867</v>
      </c>
      <c r="H70" s="1">
        <v>283</v>
      </c>
    </row>
    <row r="71" spans="1:8" hidden="1" x14ac:dyDescent="0.45">
      <c r="A71" t="str">
        <f>RadiatorDatabase[[#This Row],[Type]]&amp;"x"&amp;RadiatorDatabase[[#This Row],[Depth]]&amp;"x"&amp;RadiatorDatabase[[#This Row],[Length]]&amp;"x"&amp;RadiatorDatabase[[#This Row],[Height]]</f>
        <v>ModernxK3x1000x500</v>
      </c>
      <c r="B71" t="s">
        <v>71</v>
      </c>
      <c r="C71" t="s">
        <v>8</v>
      </c>
      <c r="D71">
        <v>500</v>
      </c>
      <c r="E71">
        <v>1000</v>
      </c>
      <c r="F71">
        <f t="shared" si="1"/>
        <v>1.3</v>
      </c>
      <c r="G71">
        <v>2056</v>
      </c>
      <c r="H71" s="1">
        <v>203</v>
      </c>
    </row>
    <row r="72" spans="1:8" hidden="1" x14ac:dyDescent="0.45">
      <c r="A72" t="str">
        <f>RadiatorDatabase[[#This Row],[Type]]&amp;"x"&amp;RadiatorDatabase[[#This Row],[Depth]]&amp;"x"&amp;RadiatorDatabase[[#This Row],[Length]]&amp;"x"&amp;RadiatorDatabase[[#This Row],[Height]]</f>
        <v>ModernxK3x1000x600</v>
      </c>
      <c r="B72" t="s">
        <v>71</v>
      </c>
      <c r="C72" t="s">
        <v>8</v>
      </c>
      <c r="D72">
        <v>600</v>
      </c>
      <c r="E72">
        <v>1000</v>
      </c>
      <c r="F72">
        <f t="shared" si="1"/>
        <v>1.3</v>
      </c>
      <c r="G72">
        <v>2389</v>
      </c>
      <c r="H72" s="1">
        <v>236</v>
      </c>
    </row>
    <row r="73" spans="1:8" hidden="1" x14ac:dyDescent="0.45">
      <c r="A73" t="str">
        <f>RadiatorDatabase[[#This Row],[Type]]&amp;"x"&amp;RadiatorDatabase[[#This Row],[Depth]]&amp;"x"&amp;RadiatorDatabase[[#This Row],[Length]]&amp;"x"&amp;RadiatorDatabase[[#This Row],[Height]]</f>
        <v>ModernxP+x1200x700</v>
      </c>
      <c r="B73" t="s">
        <v>71</v>
      </c>
      <c r="C73" t="s">
        <v>1</v>
      </c>
      <c r="D73">
        <v>700</v>
      </c>
      <c r="E73">
        <v>1200</v>
      </c>
      <c r="F73">
        <f t="shared" si="1"/>
        <v>1.3</v>
      </c>
      <c r="G73">
        <v>1836</v>
      </c>
      <c r="H73" s="1">
        <v>181.86</v>
      </c>
    </row>
    <row r="74" spans="1:8" x14ac:dyDescent="0.45">
      <c r="A74" t="str">
        <f>RadiatorDatabase[[#This Row],[Type]]&amp;"x"&amp;RadiatorDatabase[[#This Row],[Depth]]&amp;"x"&amp;RadiatorDatabase[[#This Row],[Length]]&amp;"x"&amp;RadiatorDatabase[[#This Row],[Height]]</f>
        <v>ModernxK2x2200x600</v>
      </c>
      <c r="B74" t="s">
        <v>71</v>
      </c>
      <c r="C74" t="s">
        <v>2</v>
      </c>
      <c r="D74">
        <v>600</v>
      </c>
      <c r="E74">
        <v>2200</v>
      </c>
      <c r="F74">
        <f t="shared" si="1"/>
        <v>1.3</v>
      </c>
      <c r="G74">
        <v>3810</v>
      </c>
      <c r="H74" s="1">
        <v>378.33</v>
      </c>
    </row>
    <row r="75" spans="1:8" x14ac:dyDescent="0.45">
      <c r="A75" t="str">
        <f>RadiatorDatabase[[#This Row],[Type]]&amp;"x"&amp;RadiatorDatabase[[#This Row],[Depth]]&amp;"x"&amp;RadiatorDatabase[[#This Row],[Length]]&amp;"x"&amp;RadiatorDatabase[[#This Row],[Height]]</f>
        <v>ModernxK2x2400x600</v>
      </c>
      <c r="B75" t="s">
        <v>71</v>
      </c>
      <c r="C75" t="s">
        <v>2</v>
      </c>
      <c r="D75">
        <v>600</v>
      </c>
      <c r="E75">
        <v>2400</v>
      </c>
      <c r="F75">
        <f t="shared" si="1"/>
        <v>1.3</v>
      </c>
      <c r="G75">
        <v>4157</v>
      </c>
      <c r="H75" s="1">
        <v>412.94</v>
      </c>
    </row>
    <row r="76" spans="1:8" hidden="1" x14ac:dyDescent="0.45">
      <c r="A76" t="str">
        <f>RadiatorDatabase[[#This Row],[Type]]&amp;"x"&amp;RadiatorDatabase[[#This Row],[Depth]]&amp;"x"&amp;RadiatorDatabase[[#This Row],[Length]]&amp;"x"&amp;RadiatorDatabase[[#This Row],[Height]]</f>
        <v>ModernxK1x2000x600</v>
      </c>
      <c r="B76" t="s">
        <v>71</v>
      </c>
      <c r="C76" t="s">
        <v>0</v>
      </c>
      <c r="D76">
        <v>600</v>
      </c>
      <c r="E76">
        <v>2000</v>
      </c>
      <c r="F76">
        <f t="shared" si="1"/>
        <v>1.3</v>
      </c>
      <c r="G76">
        <v>1960</v>
      </c>
      <c r="H76" s="1">
        <v>195.09</v>
      </c>
    </row>
    <row r="77" spans="1:8" hidden="1" x14ac:dyDescent="0.45">
      <c r="A77" t="str">
        <f>RadiatorDatabase[[#This Row],[Type]]&amp;"x"&amp;RadiatorDatabase[[#This Row],[Depth]]&amp;"x"&amp;RadiatorDatabase[[#This Row],[Length]]&amp;"x"&amp;RadiatorDatabase[[#This Row],[Height]]</f>
        <v>ModernxK2x500x300</v>
      </c>
      <c r="B77" t="s">
        <v>71</v>
      </c>
      <c r="C77" t="s">
        <v>2</v>
      </c>
      <c r="D77">
        <v>300</v>
      </c>
      <c r="E77">
        <v>500</v>
      </c>
      <c r="F77">
        <f t="shared" si="1"/>
        <v>1.3</v>
      </c>
      <c r="G77">
        <v>491</v>
      </c>
      <c r="H77" s="1">
        <v>48.99</v>
      </c>
    </row>
    <row r="78" spans="1:8" hidden="1" x14ac:dyDescent="0.45">
      <c r="A78" t="str">
        <f>RadiatorDatabase[[#This Row],[Type]]&amp;"x"&amp;RadiatorDatabase[[#This Row],[Depth]]&amp;"x"&amp;RadiatorDatabase[[#This Row],[Length]]&amp;"x"&amp;RadiatorDatabase[[#This Row],[Height]]</f>
        <v>ModernxK1x1500x300</v>
      </c>
      <c r="B78" t="s">
        <v>71</v>
      </c>
      <c r="C78" t="s">
        <v>0</v>
      </c>
      <c r="D78">
        <v>300</v>
      </c>
      <c r="E78">
        <v>1500</v>
      </c>
      <c r="F78">
        <f t="shared" si="1"/>
        <v>1.3</v>
      </c>
      <c r="G78">
        <v>764</v>
      </c>
      <c r="H78" s="1">
        <v>76.23</v>
      </c>
    </row>
    <row r="79" spans="1:8" hidden="1" x14ac:dyDescent="0.45">
      <c r="A79" t="str">
        <f>RadiatorDatabase[[#This Row],[Type]]&amp;"x"&amp;RadiatorDatabase[[#This Row],[Depth]]&amp;"x"&amp;RadiatorDatabase[[#This Row],[Length]]&amp;"x"&amp;RadiatorDatabase[[#This Row],[Height]]</f>
        <v>ModernxP+x900x700</v>
      </c>
      <c r="B79" t="s">
        <v>71</v>
      </c>
      <c r="C79" t="s">
        <v>1</v>
      </c>
      <c r="D79">
        <v>700</v>
      </c>
      <c r="E79">
        <v>900</v>
      </c>
      <c r="F79">
        <f t="shared" si="1"/>
        <v>1.3</v>
      </c>
      <c r="G79">
        <v>1377</v>
      </c>
      <c r="H79" s="1">
        <v>137.72999999999999</v>
      </c>
    </row>
    <row r="80" spans="1:8" hidden="1" x14ac:dyDescent="0.45">
      <c r="A80" t="str">
        <f>RadiatorDatabase[[#This Row],[Type]]&amp;"x"&amp;RadiatorDatabase[[#This Row],[Depth]]&amp;"x"&amp;RadiatorDatabase[[#This Row],[Length]]&amp;"x"&amp;RadiatorDatabase[[#This Row],[Height]]</f>
        <v>ModernxP+x800x700</v>
      </c>
      <c r="B80" t="s">
        <v>71</v>
      </c>
      <c r="C80" t="s">
        <v>1</v>
      </c>
      <c r="D80">
        <v>700</v>
      </c>
      <c r="E80">
        <v>800</v>
      </c>
      <c r="F80">
        <f t="shared" si="1"/>
        <v>1.3</v>
      </c>
      <c r="G80">
        <v>1224</v>
      </c>
      <c r="H80" s="1">
        <v>124.55</v>
      </c>
    </row>
    <row r="81" spans="1:8" hidden="1" x14ac:dyDescent="0.45">
      <c r="A81" t="str">
        <f>RadiatorDatabase[[#This Row],[Type]]&amp;"x"&amp;RadiatorDatabase[[#This Row],[Depth]]&amp;"x"&amp;RadiatorDatabase[[#This Row],[Length]]&amp;"x"&amp;RadiatorDatabase[[#This Row],[Height]]</f>
        <v>ModernxK3x900x500</v>
      </c>
      <c r="B81" t="s">
        <v>71</v>
      </c>
      <c r="C81" t="s">
        <v>8</v>
      </c>
      <c r="D81">
        <v>500</v>
      </c>
      <c r="E81">
        <v>900</v>
      </c>
      <c r="F81">
        <f t="shared" si="1"/>
        <v>1.3</v>
      </c>
      <c r="G81">
        <v>1850</v>
      </c>
      <c r="H81" s="1">
        <v>190</v>
      </c>
    </row>
    <row r="82" spans="1:8" hidden="1" x14ac:dyDescent="0.45">
      <c r="A82" t="str">
        <f>RadiatorDatabase[[#This Row],[Type]]&amp;"x"&amp;RadiatorDatabase[[#This Row],[Depth]]&amp;"x"&amp;RadiatorDatabase[[#This Row],[Length]]&amp;"x"&amp;RadiatorDatabase[[#This Row],[Height]]</f>
        <v>ModernxK3x900x600</v>
      </c>
      <c r="B82" t="s">
        <v>71</v>
      </c>
      <c r="C82" t="s">
        <v>8</v>
      </c>
      <c r="D82">
        <v>600</v>
      </c>
      <c r="E82">
        <v>900</v>
      </c>
      <c r="F82">
        <f t="shared" si="1"/>
        <v>1.3</v>
      </c>
      <c r="G82">
        <v>2150</v>
      </c>
      <c r="H82" s="1">
        <v>221</v>
      </c>
    </row>
    <row r="83" spans="1:8" hidden="1" x14ac:dyDescent="0.45">
      <c r="A83" t="str">
        <f>RadiatorDatabase[[#This Row],[Type]]&amp;"x"&amp;RadiatorDatabase[[#This Row],[Depth]]&amp;"x"&amp;RadiatorDatabase[[#This Row],[Length]]&amp;"x"&amp;RadiatorDatabase[[#This Row],[Height]]</f>
        <v>ModernxP+x700x700</v>
      </c>
      <c r="B83" t="s">
        <v>71</v>
      </c>
      <c r="C83" t="s">
        <v>1</v>
      </c>
      <c r="D83">
        <v>700</v>
      </c>
      <c r="E83">
        <v>700</v>
      </c>
      <c r="F83">
        <f t="shared" si="1"/>
        <v>1.3</v>
      </c>
      <c r="G83">
        <v>1071</v>
      </c>
      <c r="H83" s="1">
        <v>112.74</v>
      </c>
    </row>
    <row r="84" spans="1:8" hidden="1" x14ac:dyDescent="0.45">
      <c r="A84" t="str">
        <f>RadiatorDatabase[[#This Row],[Type]]&amp;"x"&amp;RadiatorDatabase[[#This Row],[Depth]]&amp;"x"&amp;RadiatorDatabase[[#This Row],[Length]]&amp;"x"&amp;RadiatorDatabase[[#This Row],[Height]]</f>
        <v>ModernxK1x1000x300</v>
      </c>
      <c r="B84" t="s">
        <v>71</v>
      </c>
      <c r="C84" t="s">
        <v>0</v>
      </c>
      <c r="D84">
        <v>300</v>
      </c>
      <c r="E84">
        <v>1000</v>
      </c>
      <c r="F84">
        <f t="shared" si="1"/>
        <v>1.3</v>
      </c>
      <c r="G84">
        <v>509</v>
      </c>
      <c r="H84" s="1">
        <v>53.62</v>
      </c>
    </row>
    <row r="85" spans="1:8" x14ac:dyDescent="0.45">
      <c r="A85" t="str">
        <f>RadiatorDatabase[[#This Row],[Type]]&amp;"x"&amp;RadiatorDatabase[[#This Row],[Depth]]&amp;"x"&amp;RadiatorDatabase[[#This Row],[Length]]&amp;"x"&amp;RadiatorDatabase[[#This Row],[Height]]</f>
        <v>ModernxK2x600x700</v>
      </c>
      <c r="B85" t="s">
        <v>71</v>
      </c>
      <c r="C85" t="s">
        <v>2</v>
      </c>
      <c r="D85">
        <v>700</v>
      </c>
      <c r="E85">
        <v>600</v>
      </c>
      <c r="F85">
        <f t="shared" si="1"/>
        <v>1.3</v>
      </c>
      <c r="G85">
        <v>1177</v>
      </c>
      <c r="H85" s="1">
        <v>124.02</v>
      </c>
    </row>
    <row r="86" spans="1:8" hidden="1" x14ac:dyDescent="0.45">
      <c r="A86" t="str">
        <f>RadiatorDatabase[[#This Row],[Type]]&amp;"x"&amp;RadiatorDatabase[[#This Row],[Depth]]&amp;"x"&amp;RadiatorDatabase[[#This Row],[Length]]&amp;"x"&amp;RadiatorDatabase[[#This Row],[Height]]</f>
        <v>ModernxK1x800x700</v>
      </c>
      <c r="B86" t="s">
        <v>71</v>
      </c>
      <c r="C86" t="s">
        <v>0</v>
      </c>
      <c r="D86">
        <v>700</v>
      </c>
      <c r="E86">
        <v>800</v>
      </c>
      <c r="F86">
        <f t="shared" si="1"/>
        <v>1.3</v>
      </c>
      <c r="G86">
        <v>894</v>
      </c>
      <c r="H86" s="1">
        <v>94.46</v>
      </c>
    </row>
    <row r="87" spans="1:8" hidden="1" x14ac:dyDescent="0.45">
      <c r="A87" t="str">
        <f>RadiatorDatabase[[#This Row],[Type]]&amp;"x"&amp;RadiatorDatabase[[#This Row],[Depth]]&amp;"x"&amp;RadiatorDatabase[[#This Row],[Length]]&amp;"x"&amp;RadiatorDatabase[[#This Row],[Height]]</f>
        <v>ModernxK1x1100x700</v>
      </c>
      <c r="B87" t="s">
        <v>71</v>
      </c>
      <c r="C87" t="s">
        <v>0</v>
      </c>
      <c r="D87">
        <v>700</v>
      </c>
      <c r="E87">
        <v>1100</v>
      </c>
      <c r="F87">
        <f t="shared" si="1"/>
        <v>1.3</v>
      </c>
      <c r="G87">
        <v>1229</v>
      </c>
      <c r="H87" s="1">
        <v>129.87</v>
      </c>
    </row>
    <row r="88" spans="1:8" hidden="1" x14ac:dyDescent="0.45">
      <c r="A88" t="str">
        <f>RadiatorDatabase[[#This Row],[Type]]&amp;"x"&amp;RadiatorDatabase[[#This Row],[Depth]]&amp;"x"&amp;RadiatorDatabase[[#This Row],[Length]]&amp;"x"&amp;RadiatorDatabase[[#This Row],[Height]]</f>
        <v>ModernxK1x700x700</v>
      </c>
      <c r="B88" t="s">
        <v>71</v>
      </c>
      <c r="C88" t="s">
        <v>0</v>
      </c>
      <c r="D88">
        <v>700</v>
      </c>
      <c r="E88">
        <v>700</v>
      </c>
      <c r="F88">
        <f t="shared" si="1"/>
        <v>1.3</v>
      </c>
      <c r="G88">
        <v>782</v>
      </c>
      <c r="H88" s="1">
        <v>82.64</v>
      </c>
    </row>
    <row r="89" spans="1:8" hidden="1" x14ac:dyDescent="0.45">
      <c r="A89" t="str">
        <f>RadiatorDatabase[[#This Row],[Type]]&amp;"x"&amp;RadiatorDatabase[[#This Row],[Depth]]&amp;"x"&amp;RadiatorDatabase[[#This Row],[Length]]&amp;"x"&amp;RadiatorDatabase[[#This Row],[Height]]</f>
        <v>ModernxK1x1000x700</v>
      </c>
      <c r="B89" t="s">
        <v>71</v>
      </c>
      <c r="C89" t="s">
        <v>0</v>
      </c>
      <c r="D89">
        <v>700</v>
      </c>
      <c r="E89">
        <v>1000</v>
      </c>
      <c r="F89">
        <f t="shared" si="1"/>
        <v>1.3</v>
      </c>
      <c r="G89">
        <v>1117</v>
      </c>
      <c r="H89" s="1">
        <v>118.06</v>
      </c>
    </row>
    <row r="90" spans="1:8" hidden="1" x14ac:dyDescent="0.45">
      <c r="A90" t="str">
        <f>RadiatorDatabase[[#This Row],[Type]]&amp;"x"&amp;RadiatorDatabase[[#This Row],[Depth]]&amp;"x"&amp;RadiatorDatabase[[#This Row],[Length]]&amp;"x"&amp;RadiatorDatabase[[#This Row],[Height]]</f>
        <v>ModernxK1x600x700</v>
      </c>
      <c r="B90" t="s">
        <v>71</v>
      </c>
      <c r="C90" t="s">
        <v>0</v>
      </c>
      <c r="D90">
        <v>700</v>
      </c>
      <c r="E90">
        <v>600</v>
      </c>
      <c r="F90">
        <f t="shared" si="1"/>
        <v>1.3</v>
      </c>
      <c r="G90">
        <v>670</v>
      </c>
      <c r="H90" s="1">
        <v>70.819999999999993</v>
      </c>
    </row>
    <row r="91" spans="1:8" hidden="1" x14ac:dyDescent="0.45">
      <c r="A91" t="str">
        <f>RadiatorDatabase[[#This Row],[Type]]&amp;"x"&amp;RadiatorDatabase[[#This Row],[Depth]]&amp;"x"&amp;RadiatorDatabase[[#This Row],[Length]]&amp;"x"&amp;RadiatorDatabase[[#This Row],[Height]]</f>
        <v>ModernxK1x1400x700</v>
      </c>
      <c r="B91" t="s">
        <v>71</v>
      </c>
      <c r="C91" t="s">
        <v>0</v>
      </c>
      <c r="D91">
        <v>700</v>
      </c>
      <c r="E91">
        <v>1400</v>
      </c>
      <c r="F91">
        <f t="shared" si="1"/>
        <v>1.3</v>
      </c>
      <c r="G91">
        <v>1564</v>
      </c>
      <c r="H91" s="1">
        <v>165.32</v>
      </c>
    </row>
    <row r="92" spans="1:8" hidden="1" x14ac:dyDescent="0.45">
      <c r="A92" t="str">
        <f>RadiatorDatabase[[#This Row],[Type]]&amp;"x"&amp;RadiatorDatabase[[#This Row],[Depth]]&amp;"x"&amp;RadiatorDatabase[[#This Row],[Length]]&amp;"x"&amp;RadiatorDatabase[[#This Row],[Height]]</f>
        <v>ModernxK1x1600x700</v>
      </c>
      <c r="B92" t="s">
        <v>71</v>
      </c>
      <c r="C92" t="s">
        <v>0</v>
      </c>
      <c r="D92">
        <v>700</v>
      </c>
      <c r="E92">
        <v>1600</v>
      </c>
      <c r="F92">
        <f t="shared" si="1"/>
        <v>1.3</v>
      </c>
      <c r="G92">
        <v>1787</v>
      </c>
      <c r="H92" s="1">
        <v>188.91</v>
      </c>
    </row>
    <row r="93" spans="1:8" hidden="1" x14ac:dyDescent="0.45">
      <c r="A93" t="str">
        <f>RadiatorDatabase[[#This Row],[Type]]&amp;"x"&amp;RadiatorDatabase[[#This Row],[Depth]]&amp;"x"&amp;RadiatorDatabase[[#This Row],[Length]]&amp;"x"&amp;RadiatorDatabase[[#This Row],[Height]]</f>
        <v>ModernxK1x1200x700</v>
      </c>
      <c r="B93" t="s">
        <v>71</v>
      </c>
      <c r="C93" t="s">
        <v>0</v>
      </c>
      <c r="D93">
        <v>700</v>
      </c>
      <c r="E93">
        <v>1200</v>
      </c>
      <c r="F93">
        <f t="shared" si="1"/>
        <v>1.3</v>
      </c>
      <c r="G93">
        <v>1340</v>
      </c>
      <c r="H93" s="1">
        <v>141.69</v>
      </c>
    </row>
    <row r="94" spans="1:8" hidden="1" x14ac:dyDescent="0.45">
      <c r="A94" t="str">
        <f>RadiatorDatabase[[#This Row],[Type]]&amp;"x"&amp;RadiatorDatabase[[#This Row],[Depth]]&amp;"x"&amp;RadiatorDatabase[[#This Row],[Length]]&amp;"x"&amp;RadiatorDatabase[[#This Row],[Height]]</f>
        <v>ModernxK1x900x700</v>
      </c>
      <c r="B94" t="s">
        <v>71</v>
      </c>
      <c r="C94" t="s">
        <v>0</v>
      </c>
      <c r="D94">
        <v>700</v>
      </c>
      <c r="E94">
        <v>900</v>
      </c>
      <c r="F94">
        <f t="shared" si="1"/>
        <v>1.3</v>
      </c>
      <c r="G94">
        <v>1005</v>
      </c>
      <c r="H94" s="1">
        <v>106.28</v>
      </c>
    </row>
    <row r="95" spans="1:8" hidden="1" x14ac:dyDescent="0.45">
      <c r="A95" t="str">
        <f>RadiatorDatabase[[#This Row],[Type]]&amp;"x"&amp;RadiatorDatabase[[#This Row],[Depth]]&amp;"x"&amp;RadiatorDatabase[[#This Row],[Length]]&amp;"x"&amp;RadiatorDatabase[[#This Row],[Height]]</f>
        <v>ModernxP+x1400x700</v>
      </c>
      <c r="B95" t="s">
        <v>71</v>
      </c>
      <c r="C95" t="s">
        <v>1</v>
      </c>
      <c r="D95">
        <v>700</v>
      </c>
      <c r="E95">
        <v>1400</v>
      </c>
      <c r="F95">
        <f t="shared" si="1"/>
        <v>1.3</v>
      </c>
      <c r="G95">
        <v>2142</v>
      </c>
      <c r="H95" s="1">
        <v>227.63</v>
      </c>
    </row>
    <row r="96" spans="1:8" hidden="1" x14ac:dyDescent="0.45">
      <c r="A96" t="str">
        <f>RadiatorDatabase[[#This Row],[Type]]&amp;"x"&amp;RadiatorDatabase[[#This Row],[Depth]]&amp;"x"&amp;RadiatorDatabase[[#This Row],[Length]]&amp;"x"&amp;RadiatorDatabase[[#This Row],[Height]]</f>
        <v>ModernxK3x800x600</v>
      </c>
      <c r="B96" t="s">
        <v>71</v>
      </c>
      <c r="C96" t="s">
        <v>8</v>
      </c>
      <c r="D96">
        <v>600</v>
      </c>
      <c r="E96">
        <v>800</v>
      </c>
      <c r="F96">
        <f t="shared" si="1"/>
        <v>1.3</v>
      </c>
      <c r="G96">
        <v>1911</v>
      </c>
      <c r="H96" s="1">
        <v>204</v>
      </c>
    </row>
    <row r="97" spans="1:8" hidden="1" x14ac:dyDescent="0.45">
      <c r="A97" t="str">
        <f>RadiatorDatabase[[#This Row],[Type]]&amp;"x"&amp;RadiatorDatabase[[#This Row],[Depth]]&amp;"x"&amp;RadiatorDatabase[[#This Row],[Length]]&amp;"x"&amp;RadiatorDatabase[[#This Row],[Height]]</f>
        <v>ModernxK3x800x500</v>
      </c>
      <c r="B97" t="s">
        <v>71</v>
      </c>
      <c r="C97" t="s">
        <v>8</v>
      </c>
      <c r="D97">
        <v>500</v>
      </c>
      <c r="E97">
        <v>800</v>
      </c>
      <c r="F97">
        <f t="shared" si="1"/>
        <v>1.3</v>
      </c>
      <c r="G97">
        <v>1645</v>
      </c>
      <c r="H97" s="1">
        <v>176</v>
      </c>
    </row>
    <row r="98" spans="1:8" hidden="1" x14ac:dyDescent="0.45">
      <c r="A98" t="str">
        <f>RadiatorDatabase[[#This Row],[Type]]&amp;"x"&amp;RadiatorDatabase[[#This Row],[Depth]]&amp;"x"&amp;RadiatorDatabase[[#This Row],[Length]]&amp;"x"&amp;RadiatorDatabase[[#This Row],[Height]]</f>
        <v>ModernxK1x2400x600</v>
      </c>
      <c r="B98" t="s">
        <v>71</v>
      </c>
      <c r="C98" t="s">
        <v>0</v>
      </c>
      <c r="D98">
        <v>600</v>
      </c>
      <c r="E98">
        <v>2400</v>
      </c>
      <c r="F98">
        <f t="shared" si="1"/>
        <v>1.3</v>
      </c>
      <c r="G98">
        <v>2352</v>
      </c>
      <c r="H98" s="1">
        <v>253.72</v>
      </c>
    </row>
    <row r="99" spans="1:8" hidden="1" x14ac:dyDescent="0.45">
      <c r="A99" t="str">
        <f>RadiatorDatabase[[#This Row],[Type]]&amp;"x"&amp;RadiatorDatabase[[#This Row],[Depth]]&amp;"x"&amp;RadiatorDatabase[[#This Row],[Length]]&amp;"x"&amp;RadiatorDatabase[[#This Row],[Height]]</f>
        <v>ModernxK1x2200x600</v>
      </c>
      <c r="B99" t="s">
        <v>71</v>
      </c>
      <c r="C99" t="s">
        <v>0</v>
      </c>
      <c r="D99">
        <v>600</v>
      </c>
      <c r="E99">
        <v>2200</v>
      </c>
      <c r="F99">
        <f t="shared" si="1"/>
        <v>1.3</v>
      </c>
      <c r="G99">
        <v>2156</v>
      </c>
      <c r="H99" s="1">
        <v>232.65</v>
      </c>
    </row>
    <row r="100" spans="1:8" hidden="1" x14ac:dyDescent="0.45">
      <c r="A100" t="str">
        <f>RadiatorDatabase[[#This Row],[Type]]&amp;"x"&amp;RadiatorDatabase[[#This Row],[Depth]]&amp;"x"&amp;RadiatorDatabase[[#This Row],[Length]]&amp;"x"&amp;RadiatorDatabase[[#This Row],[Height]]</f>
        <v>ModernxP+x1100x700</v>
      </c>
      <c r="B100" t="s">
        <v>71</v>
      </c>
      <c r="C100" t="s">
        <v>1</v>
      </c>
      <c r="D100">
        <v>700</v>
      </c>
      <c r="E100">
        <v>1100</v>
      </c>
      <c r="F100">
        <f t="shared" si="1"/>
        <v>1.3</v>
      </c>
      <c r="G100">
        <v>1683</v>
      </c>
      <c r="H100" s="1">
        <v>181.86</v>
      </c>
    </row>
    <row r="101" spans="1:8" hidden="1" x14ac:dyDescent="0.45">
      <c r="A101" t="str">
        <f>RadiatorDatabase[[#This Row],[Type]]&amp;"x"&amp;RadiatorDatabase[[#This Row],[Depth]]&amp;"x"&amp;RadiatorDatabase[[#This Row],[Length]]&amp;"x"&amp;RadiatorDatabase[[#This Row],[Height]]</f>
        <v>ModernxK1x2400x450</v>
      </c>
      <c r="B101" t="s">
        <v>71</v>
      </c>
      <c r="C101" t="s">
        <v>0</v>
      </c>
      <c r="D101">
        <v>450</v>
      </c>
      <c r="E101">
        <v>2400</v>
      </c>
      <c r="F101">
        <f t="shared" si="1"/>
        <v>1.3</v>
      </c>
      <c r="G101">
        <v>1814</v>
      </c>
      <c r="H101" s="1">
        <v>196.23</v>
      </c>
    </row>
    <row r="102" spans="1:8" hidden="1" x14ac:dyDescent="0.45">
      <c r="A102" t="str">
        <f>RadiatorDatabase[[#This Row],[Type]]&amp;"x"&amp;RadiatorDatabase[[#This Row],[Depth]]&amp;"x"&amp;RadiatorDatabase[[#This Row],[Length]]&amp;"x"&amp;RadiatorDatabase[[#This Row],[Height]]</f>
        <v>ModernxP+x600x700</v>
      </c>
      <c r="B102" t="s">
        <v>71</v>
      </c>
      <c r="C102" t="s">
        <v>1</v>
      </c>
      <c r="D102">
        <v>700</v>
      </c>
      <c r="E102">
        <v>600</v>
      </c>
      <c r="F102">
        <f t="shared" si="1"/>
        <v>1.3</v>
      </c>
      <c r="G102">
        <v>918</v>
      </c>
      <c r="H102" s="1">
        <v>99.86</v>
      </c>
    </row>
    <row r="103" spans="1:8" hidden="1" x14ac:dyDescent="0.45">
      <c r="A103" t="str">
        <f>RadiatorDatabase[[#This Row],[Type]]&amp;"x"&amp;RadiatorDatabase[[#This Row],[Depth]]&amp;"x"&amp;RadiatorDatabase[[#This Row],[Length]]&amp;"x"&amp;RadiatorDatabase[[#This Row],[Height]]</f>
        <v>ModernxK3x1800x500</v>
      </c>
      <c r="B103" t="s">
        <v>71</v>
      </c>
      <c r="C103" t="s">
        <v>8</v>
      </c>
      <c r="D103">
        <v>500</v>
      </c>
      <c r="E103">
        <v>1800</v>
      </c>
      <c r="F103">
        <f t="shared" si="1"/>
        <v>1.3</v>
      </c>
      <c r="G103">
        <v>3701</v>
      </c>
      <c r="H103" s="1">
        <v>403</v>
      </c>
    </row>
    <row r="104" spans="1:8" hidden="1" x14ac:dyDescent="0.45">
      <c r="A104" t="str">
        <f>RadiatorDatabase[[#This Row],[Type]]&amp;"x"&amp;RadiatorDatabase[[#This Row],[Depth]]&amp;"x"&amp;RadiatorDatabase[[#This Row],[Length]]&amp;"x"&amp;RadiatorDatabase[[#This Row],[Height]]</f>
        <v>ModernxK3x1800x600</v>
      </c>
      <c r="B104" t="s">
        <v>71</v>
      </c>
      <c r="C104" t="s">
        <v>8</v>
      </c>
      <c r="D104">
        <v>600</v>
      </c>
      <c r="E104">
        <v>1800</v>
      </c>
      <c r="F104">
        <f t="shared" si="1"/>
        <v>1.3</v>
      </c>
      <c r="G104">
        <v>4300</v>
      </c>
      <c r="H104" s="1">
        <v>469</v>
      </c>
    </row>
    <row r="105" spans="1:8" hidden="1" x14ac:dyDescent="0.45">
      <c r="A105" t="str">
        <f>RadiatorDatabase[[#This Row],[Type]]&amp;"x"&amp;RadiatorDatabase[[#This Row],[Depth]]&amp;"x"&amp;RadiatorDatabase[[#This Row],[Length]]&amp;"x"&amp;RadiatorDatabase[[#This Row],[Height]]</f>
        <v>ModernxK3x1400x500</v>
      </c>
      <c r="B105" t="s">
        <v>71</v>
      </c>
      <c r="C105" t="s">
        <v>8</v>
      </c>
      <c r="D105">
        <v>500</v>
      </c>
      <c r="E105">
        <v>1400</v>
      </c>
      <c r="F105">
        <f t="shared" si="1"/>
        <v>1.3</v>
      </c>
      <c r="G105">
        <v>2878</v>
      </c>
      <c r="H105" s="1">
        <v>314</v>
      </c>
    </row>
    <row r="106" spans="1:8" hidden="1" x14ac:dyDescent="0.45">
      <c r="A106" t="str">
        <f>RadiatorDatabase[[#This Row],[Type]]&amp;"x"&amp;RadiatorDatabase[[#This Row],[Depth]]&amp;"x"&amp;RadiatorDatabase[[#This Row],[Length]]&amp;"x"&amp;RadiatorDatabase[[#This Row],[Height]]</f>
        <v>ModernxK3x1600x600</v>
      </c>
      <c r="B106" t="s">
        <v>71</v>
      </c>
      <c r="C106" t="s">
        <v>8</v>
      </c>
      <c r="D106">
        <v>600</v>
      </c>
      <c r="E106">
        <v>1600</v>
      </c>
      <c r="F106">
        <f t="shared" si="1"/>
        <v>1.3</v>
      </c>
      <c r="G106">
        <v>3822</v>
      </c>
      <c r="H106" s="1">
        <v>417</v>
      </c>
    </row>
    <row r="107" spans="1:8" hidden="1" x14ac:dyDescent="0.45">
      <c r="A107" t="str">
        <f>RadiatorDatabase[[#This Row],[Type]]&amp;"x"&amp;RadiatorDatabase[[#This Row],[Depth]]&amp;"x"&amp;RadiatorDatabase[[#This Row],[Length]]&amp;"x"&amp;RadiatorDatabase[[#This Row],[Height]]</f>
        <v>ModernxK3x1400x600</v>
      </c>
      <c r="B107" t="s">
        <v>71</v>
      </c>
      <c r="C107" t="s">
        <v>8</v>
      </c>
      <c r="D107">
        <v>600</v>
      </c>
      <c r="E107">
        <v>1400</v>
      </c>
      <c r="F107">
        <f t="shared" si="1"/>
        <v>1.3</v>
      </c>
      <c r="G107">
        <v>3345</v>
      </c>
      <c r="H107" s="1">
        <v>365</v>
      </c>
    </row>
    <row r="108" spans="1:8" hidden="1" x14ac:dyDescent="0.45">
      <c r="A108" t="str">
        <f>RadiatorDatabase[[#This Row],[Type]]&amp;"x"&amp;RadiatorDatabase[[#This Row],[Depth]]&amp;"x"&amp;RadiatorDatabase[[#This Row],[Length]]&amp;"x"&amp;RadiatorDatabase[[#This Row],[Height]]</f>
        <v>ModernxK3x1600x500</v>
      </c>
      <c r="B108" t="s">
        <v>71</v>
      </c>
      <c r="C108" t="s">
        <v>8</v>
      </c>
      <c r="D108">
        <v>500</v>
      </c>
      <c r="E108">
        <v>1600</v>
      </c>
      <c r="F108">
        <f t="shared" si="1"/>
        <v>1.3</v>
      </c>
      <c r="G108">
        <v>3290</v>
      </c>
      <c r="H108" s="1">
        <v>359</v>
      </c>
    </row>
    <row r="109" spans="1:8" hidden="1" x14ac:dyDescent="0.45">
      <c r="A109" t="str">
        <f>RadiatorDatabase[[#This Row],[Type]]&amp;"x"&amp;RadiatorDatabase[[#This Row],[Depth]]&amp;"x"&amp;RadiatorDatabase[[#This Row],[Length]]&amp;"x"&amp;RadiatorDatabase[[#This Row],[Height]]</f>
        <v>ModernxK1x400x450</v>
      </c>
      <c r="B109" t="s">
        <v>71</v>
      </c>
      <c r="C109" t="s">
        <v>0</v>
      </c>
      <c r="D109">
        <v>450</v>
      </c>
      <c r="E109">
        <v>400</v>
      </c>
      <c r="F109">
        <f t="shared" si="1"/>
        <v>1.3</v>
      </c>
      <c r="G109">
        <v>302</v>
      </c>
      <c r="H109" s="1">
        <v>33.53</v>
      </c>
    </row>
    <row r="110" spans="1:8" hidden="1" x14ac:dyDescent="0.45">
      <c r="A110" t="str">
        <f>RadiatorDatabase[[#This Row],[Type]]&amp;"x"&amp;RadiatorDatabase[[#This Row],[Depth]]&amp;"x"&amp;RadiatorDatabase[[#This Row],[Length]]&amp;"x"&amp;RadiatorDatabase[[#This Row],[Height]]</f>
        <v>ModernxK1x1800x450</v>
      </c>
      <c r="B110" t="s">
        <v>71</v>
      </c>
      <c r="C110" t="s">
        <v>0</v>
      </c>
      <c r="D110">
        <v>450</v>
      </c>
      <c r="E110">
        <v>1800</v>
      </c>
      <c r="F110">
        <f t="shared" si="1"/>
        <v>1.3</v>
      </c>
      <c r="G110">
        <v>1361</v>
      </c>
      <c r="H110" s="1">
        <v>154.74</v>
      </c>
    </row>
    <row r="111" spans="1:8" x14ac:dyDescent="0.45">
      <c r="A111" t="str">
        <f>RadiatorDatabase[[#This Row],[Type]]&amp;"x"&amp;RadiatorDatabase[[#This Row],[Depth]]&amp;"x"&amp;RadiatorDatabase[[#This Row],[Length]]&amp;"x"&amp;RadiatorDatabase[[#This Row],[Height]]</f>
        <v>ModernxK2x500x700</v>
      </c>
      <c r="B111" t="s">
        <v>71</v>
      </c>
      <c r="C111" t="s">
        <v>2</v>
      </c>
      <c r="D111">
        <v>700</v>
      </c>
      <c r="E111">
        <v>500</v>
      </c>
      <c r="F111">
        <f t="shared" si="1"/>
        <v>1.3</v>
      </c>
      <c r="G111">
        <v>981</v>
      </c>
      <c r="H111" s="1">
        <v>111.95</v>
      </c>
    </row>
    <row r="112" spans="1:8" hidden="1" x14ac:dyDescent="0.45">
      <c r="A112" t="str">
        <f>RadiatorDatabase[[#This Row],[Type]]&amp;"x"&amp;RadiatorDatabase[[#This Row],[Depth]]&amp;"x"&amp;RadiatorDatabase[[#This Row],[Length]]&amp;"x"&amp;RadiatorDatabase[[#This Row],[Height]]</f>
        <v>ModernxK1x1800x700</v>
      </c>
      <c r="B112" t="s">
        <v>71</v>
      </c>
      <c r="C112" t="s">
        <v>0</v>
      </c>
      <c r="D112">
        <v>700</v>
      </c>
      <c r="E112">
        <v>1800</v>
      </c>
      <c r="F112">
        <f t="shared" si="1"/>
        <v>1.3</v>
      </c>
      <c r="G112">
        <v>2011</v>
      </c>
      <c r="H112" s="1">
        <v>230.73</v>
      </c>
    </row>
    <row r="113" spans="1:8" hidden="1" x14ac:dyDescent="0.45">
      <c r="A113" t="str">
        <f>RadiatorDatabase[[#This Row],[Type]]&amp;"x"&amp;RadiatorDatabase[[#This Row],[Depth]]&amp;"x"&amp;RadiatorDatabase[[#This Row],[Length]]&amp;"x"&amp;RadiatorDatabase[[#This Row],[Height]]</f>
        <v>ModernxK3x700x500</v>
      </c>
      <c r="B113" t="s">
        <v>71</v>
      </c>
      <c r="C113" t="s">
        <v>8</v>
      </c>
      <c r="D113">
        <v>500</v>
      </c>
      <c r="E113">
        <v>700</v>
      </c>
      <c r="F113">
        <f t="shared" si="1"/>
        <v>1.3</v>
      </c>
      <c r="G113">
        <v>1439</v>
      </c>
      <c r="H113" s="1">
        <v>166</v>
      </c>
    </row>
    <row r="114" spans="1:8" hidden="1" x14ac:dyDescent="0.45">
      <c r="A114" t="str">
        <f>RadiatorDatabase[[#This Row],[Type]]&amp;"x"&amp;RadiatorDatabase[[#This Row],[Depth]]&amp;"x"&amp;RadiatorDatabase[[#This Row],[Length]]&amp;"x"&amp;RadiatorDatabase[[#This Row],[Height]]</f>
        <v>ModernxK3x700x600</v>
      </c>
      <c r="B114" t="s">
        <v>71</v>
      </c>
      <c r="C114" t="s">
        <v>8</v>
      </c>
      <c r="D114">
        <v>600</v>
      </c>
      <c r="E114">
        <v>700</v>
      </c>
      <c r="F114">
        <f t="shared" si="1"/>
        <v>1.3</v>
      </c>
      <c r="G114">
        <v>1672</v>
      </c>
      <c r="H114" s="1">
        <v>193</v>
      </c>
    </row>
    <row r="115" spans="1:8" hidden="1" x14ac:dyDescent="0.45">
      <c r="A115" t="str">
        <f>RadiatorDatabase[[#This Row],[Type]]&amp;"x"&amp;RadiatorDatabase[[#This Row],[Depth]]&amp;"x"&amp;RadiatorDatabase[[#This Row],[Length]]&amp;"x"&amp;RadiatorDatabase[[#This Row],[Height]]</f>
        <v>ModernxK1x2000x450</v>
      </c>
      <c r="B115" t="s">
        <v>71</v>
      </c>
      <c r="C115" t="s">
        <v>0</v>
      </c>
      <c r="D115">
        <v>450</v>
      </c>
      <c r="E115">
        <v>2000</v>
      </c>
      <c r="F115">
        <f t="shared" si="1"/>
        <v>1.3</v>
      </c>
      <c r="G115">
        <v>1512</v>
      </c>
      <c r="H115" s="1">
        <v>175.38</v>
      </c>
    </row>
    <row r="116" spans="1:8" hidden="1" x14ac:dyDescent="0.45">
      <c r="A116" t="str">
        <f>RadiatorDatabase[[#This Row],[Type]]&amp;"x"&amp;RadiatorDatabase[[#This Row],[Depth]]&amp;"x"&amp;RadiatorDatabase[[#This Row],[Length]]&amp;"x"&amp;RadiatorDatabase[[#This Row],[Height]]</f>
        <v>ModernxP+x1500x300</v>
      </c>
      <c r="B116" t="s">
        <v>71</v>
      </c>
      <c r="C116" t="s">
        <v>1</v>
      </c>
      <c r="D116">
        <v>300</v>
      </c>
      <c r="E116">
        <v>1500</v>
      </c>
      <c r="F116">
        <f t="shared" si="1"/>
        <v>1.3</v>
      </c>
      <c r="G116">
        <v>1118</v>
      </c>
      <c r="H116" s="1">
        <v>130.16</v>
      </c>
    </row>
    <row r="117" spans="1:8" hidden="1" x14ac:dyDescent="0.45">
      <c r="A117" t="str">
        <f>RadiatorDatabase[[#This Row],[Type]]&amp;"x"&amp;RadiatorDatabase[[#This Row],[Depth]]&amp;"x"&amp;RadiatorDatabase[[#This Row],[Length]]&amp;"x"&amp;RadiatorDatabase[[#This Row],[Height]]</f>
        <v>ModernxP+x500x300</v>
      </c>
      <c r="B117" t="s">
        <v>71</v>
      </c>
      <c r="C117" t="s">
        <v>1</v>
      </c>
      <c r="D117">
        <v>300</v>
      </c>
      <c r="E117">
        <v>500</v>
      </c>
      <c r="F117">
        <f t="shared" si="1"/>
        <v>1.3</v>
      </c>
      <c r="G117">
        <v>373</v>
      </c>
      <c r="H117" s="1">
        <v>44.15</v>
      </c>
    </row>
    <row r="118" spans="1:8" hidden="1" x14ac:dyDescent="0.45">
      <c r="A118" t="str">
        <f>RadiatorDatabase[[#This Row],[Type]]&amp;"x"&amp;RadiatorDatabase[[#This Row],[Depth]]&amp;"x"&amp;RadiatorDatabase[[#This Row],[Length]]&amp;"x"&amp;RadiatorDatabase[[#This Row],[Height]]</f>
        <v>ModernxK3x1100x700</v>
      </c>
      <c r="B118" t="s">
        <v>71</v>
      </c>
      <c r="C118" t="s">
        <v>8</v>
      </c>
      <c r="D118">
        <v>700</v>
      </c>
      <c r="E118">
        <v>1100</v>
      </c>
      <c r="F118">
        <f t="shared" si="1"/>
        <v>1.3</v>
      </c>
      <c r="G118">
        <v>2983</v>
      </c>
      <c r="H118" s="1">
        <v>355</v>
      </c>
    </row>
    <row r="119" spans="1:8" hidden="1" x14ac:dyDescent="0.45">
      <c r="A119" t="str">
        <f>RadiatorDatabase[[#This Row],[Type]]&amp;"x"&amp;RadiatorDatabase[[#This Row],[Depth]]&amp;"x"&amp;RadiatorDatabase[[#This Row],[Length]]&amp;"x"&amp;RadiatorDatabase[[#This Row],[Height]]</f>
        <v>ModernxK3x1000x700</v>
      </c>
      <c r="B119" t="s">
        <v>71</v>
      </c>
      <c r="C119" t="s">
        <v>8</v>
      </c>
      <c r="D119">
        <v>700</v>
      </c>
      <c r="E119">
        <v>1000</v>
      </c>
      <c r="F119">
        <f t="shared" si="1"/>
        <v>1.3</v>
      </c>
      <c r="G119">
        <v>2712</v>
      </c>
      <c r="H119" s="1">
        <v>323</v>
      </c>
    </row>
    <row r="120" spans="1:8" hidden="1" x14ac:dyDescent="0.45">
      <c r="A120" t="str">
        <f>RadiatorDatabase[[#This Row],[Type]]&amp;"x"&amp;RadiatorDatabase[[#This Row],[Depth]]&amp;"x"&amp;RadiatorDatabase[[#This Row],[Length]]&amp;"x"&amp;RadiatorDatabase[[#This Row],[Height]]</f>
        <v>ModernxK3x1200x700</v>
      </c>
      <c r="B120" t="s">
        <v>71</v>
      </c>
      <c r="C120" t="s">
        <v>8</v>
      </c>
      <c r="D120">
        <v>700</v>
      </c>
      <c r="E120">
        <v>1200</v>
      </c>
      <c r="F120">
        <f t="shared" si="1"/>
        <v>1.3</v>
      </c>
      <c r="G120">
        <v>3254</v>
      </c>
      <c r="H120" s="1">
        <v>388</v>
      </c>
    </row>
    <row r="121" spans="1:8" hidden="1" x14ac:dyDescent="0.45">
      <c r="A121" t="str">
        <f>RadiatorDatabase[[#This Row],[Type]]&amp;"x"&amp;RadiatorDatabase[[#This Row],[Depth]]&amp;"x"&amp;RadiatorDatabase[[#This Row],[Length]]&amp;"x"&amp;RadiatorDatabase[[#This Row],[Height]]</f>
        <v>ModernxP+x400x700</v>
      </c>
      <c r="B121" t="s">
        <v>71</v>
      </c>
      <c r="C121" t="s">
        <v>1</v>
      </c>
      <c r="D121">
        <v>700</v>
      </c>
      <c r="E121">
        <v>400</v>
      </c>
      <c r="F121">
        <f t="shared" si="1"/>
        <v>1.3</v>
      </c>
      <c r="G121">
        <v>612</v>
      </c>
      <c r="H121" s="1">
        <v>72.98</v>
      </c>
    </row>
    <row r="122" spans="1:8" hidden="1" x14ac:dyDescent="0.45">
      <c r="A122" t="str">
        <f>RadiatorDatabase[[#This Row],[Type]]&amp;"x"&amp;RadiatorDatabase[[#This Row],[Depth]]&amp;"x"&amp;RadiatorDatabase[[#This Row],[Length]]&amp;"x"&amp;RadiatorDatabase[[#This Row],[Height]]</f>
        <v>ModernxK1x2000x700</v>
      </c>
      <c r="B122" t="s">
        <v>71</v>
      </c>
      <c r="C122" t="s">
        <v>0</v>
      </c>
      <c r="D122">
        <v>700</v>
      </c>
      <c r="E122">
        <v>2000</v>
      </c>
      <c r="F122">
        <f t="shared" si="1"/>
        <v>1.3</v>
      </c>
      <c r="G122">
        <v>2234</v>
      </c>
      <c r="H122" s="1">
        <v>266.62</v>
      </c>
    </row>
    <row r="123" spans="1:8" hidden="1" x14ac:dyDescent="0.45">
      <c r="A123" t="str">
        <f>RadiatorDatabase[[#This Row],[Type]]&amp;"x"&amp;RadiatorDatabase[[#This Row],[Depth]]&amp;"x"&amp;RadiatorDatabase[[#This Row],[Length]]&amp;"x"&amp;RadiatorDatabase[[#This Row],[Height]]</f>
        <v>ModernxK1x500x700</v>
      </c>
      <c r="B123" t="s">
        <v>71</v>
      </c>
      <c r="C123" t="s">
        <v>0</v>
      </c>
      <c r="D123">
        <v>700</v>
      </c>
      <c r="E123">
        <v>500</v>
      </c>
      <c r="F123">
        <f t="shared" si="1"/>
        <v>1.3</v>
      </c>
      <c r="G123">
        <v>559</v>
      </c>
      <c r="H123" s="1">
        <v>67.47</v>
      </c>
    </row>
    <row r="124" spans="1:8" hidden="1" x14ac:dyDescent="0.45">
      <c r="A124" t="str">
        <f>RadiatorDatabase[[#This Row],[Type]]&amp;"x"&amp;RadiatorDatabase[[#This Row],[Depth]]&amp;"x"&amp;RadiatorDatabase[[#This Row],[Length]]&amp;"x"&amp;RadiatorDatabase[[#This Row],[Height]]</f>
        <v>ModernxP+x500x700</v>
      </c>
      <c r="B124" t="s">
        <v>71</v>
      </c>
      <c r="C124" t="s">
        <v>1</v>
      </c>
      <c r="D124">
        <v>700</v>
      </c>
      <c r="E124">
        <v>500</v>
      </c>
      <c r="F124">
        <f t="shared" si="1"/>
        <v>1.3</v>
      </c>
      <c r="G124">
        <v>765</v>
      </c>
      <c r="H124" s="1">
        <v>92.68</v>
      </c>
    </row>
    <row r="125" spans="1:8" x14ac:dyDescent="0.45">
      <c r="A125" t="str">
        <f>RadiatorDatabase[[#This Row],[Type]]&amp;"x"&amp;RadiatorDatabase[[#This Row],[Depth]]&amp;"x"&amp;RadiatorDatabase[[#This Row],[Length]]&amp;"x"&amp;RadiatorDatabase[[#This Row],[Height]]</f>
        <v>ModernxK2x400x700</v>
      </c>
      <c r="B125" t="s">
        <v>71</v>
      </c>
      <c r="C125" t="s">
        <v>2</v>
      </c>
      <c r="D125">
        <v>700</v>
      </c>
      <c r="E125">
        <v>400</v>
      </c>
      <c r="F125">
        <f t="shared" si="1"/>
        <v>1.3</v>
      </c>
      <c r="G125">
        <v>784</v>
      </c>
      <c r="H125" s="1">
        <v>96.46</v>
      </c>
    </row>
    <row r="126" spans="1:8" hidden="1" x14ac:dyDescent="0.45">
      <c r="A126" t="str">
        <f>RadiatorDatabase[[#This Row],[Type]]&amp;"x"&amp;RadiatorDatabase[[#This Row],[Depth]]&amp;"x"&amp;RadiatorDatabase[[#This Row],[Length]]&amp;"x"&amp;RadiatorDatabase[[#This Row],[Height]]</f>
        <v>ModernxK3x600x600</v>
      </c>
      <c r="B126" t="s">
        <v>71</v>
      </c>
      <c r="C126" t="s">
        <v>8</v>
      </c>
      <c r="D126">
        <v>600</v>
      </c>
      <c r="E126">
        <v>600</v>
      </c>
      <c r="F126">
        <f t="shared" si="1"/>
        <v>1.3</v>
      </c>
      <c r="G126">
        <v>1433</v>
      </c>
      <c r="H126" s="1">
        <v>177</v>
      </c>
    </row>
    <row r="127" spans="1:8" hidden="1" x14ac:dyDescent="0.45">
      <c r="A127" t="str">
        <f>RadiatorDatabase[[#This Row],[Type]]&amp;"x"&amp;RadiatorDatabase[[#This Row],[Depth]]&amp;"x"&amp;RadiatorDatabase[[#This Row],[Length]]&amp;"x"&amp;RadiatorDatabase[[#This Row],[Height]]</f>
        <v>ModernxK3x600x500</v>
      </c>
      <c r="B127" t="s">
        <v>71</v>
      </c>
      <c r="C127" t="s">
        <v>8</v>
      </c>
      <c r="D127">
        <v>500</v>
      </c>
      <c r="E127">
        <v>600</v>
      </c>
      <c r="F127">
        <f t="shared" si="1"/>
        <v>1.3</v>
      </c>
      <c r="G127">
        <v>1234</v>
      </c>
      <c r="H127" s="1">
        <v>152.51</v>
      </c>
    </row>
    <row r="128" spans="1:8" hidden="1" x14ac:dyDescent="0.45">
      <c r="A128" t="str">
        <f>RadiatorDatabase[[#This Row],[Type]]&amp;"x"&amp;RadiatorDatabase[[#This Row],[Depth]]&amp;"x"&amp;RadiatorDatabase[[#This Row],[Length]]&amp;"x"&amp;RadiatorDatabase[[#This Row],[Height]]</f>
        <v>ModernxK3x900x700</v>
      </c>
      <c r="B128" t="s">
        <v>71</v>
      </c>
      <c r="C128" t="s">
        <v>8</v>
      </c>
      <c r="D128">
        <v>700</v>
      </c>
      <c r="E128">
        <v>900</v>
      </c>
      <c r="F128">
        <f t="shared" si="1"/>
        <v>1.3</v>
      </c>
      <c r="G128">
        <v>2441</v>
      </c>
      <c r="H128" s="1">
        <v>303</v>
      </c>
    </row>
    <row r="129" spans="1:8" hidden="1" x14ac:dyDescent="0.45">
      <c r="A129" t="str">
        <f>RadiatorDatabase[[#This Row],[Type]]&amp;"x"&amp;RadiatorDatabase[[#This Row],[Depth]]&amp;"x"&amp;RadiatorDatabase[[#This Row],[Length]]&amp;"x"&amp;RadiatorDatabase[[#This Row],[Height]]</f>
        <v>ModernxK1x500x300</v>
      </c>
      <c r="B129" t="s">
        <v>71</v>
      </c>
      <c r="C129" t="s">
        <v>0</v>
      </c>
      <c r="D129">
        <v>300</v>
      </c>
      <c r="E129">
        <v>500</v>
      </c>
      <c r="F129">
        <f t="shared" si="1"/>
        <v>1.3</v>
      </c>
      <c r="G129">
        <v>255</v>
      </c>
      <c r="H129" s="1">
        <v>32.85</v>
      </c>
    </row>
    <row r="130" spans="1:8" hidden="1" x14ac:dyDescent="0.45">
      <c r="A130" t="str">
        <f>RadiatorDatabase[[#This Row],[Type]]&amp;"x"&amp;RadiatorDatabase[[#This Row],[Depth]]&amp;"x"&amp;RadiatorDatabase[[#This Row],[Length]]&amp;"x"&amp;RadiatorDatabase[[#This Row],[Height]]</f>
        <v>ModernxK3x800x700</v>
      </c>
      <c r="B130" t="s">
        <v>71</v>
      </c>
      <c r="C130" t="s">
        <v>8</v>
      </c>
      <c r="D130">
        <v>700</v>
      </c>
      <c r="E130">
        <v>800</v>
      </c>
      <c r="F130">
        <f t="shared" si="1"/>
        <v>1.3</v>
      </c>
      <c r="G130">
        <v>2170</v>
      </c>
      <c r="H130" s="1">
        <v>280</v>
      </c>
    </row>
    <row r="131" spans="1:8" hidden="1" x14ac:dyDescent="0.45">
      <c r="A131" t="str">
        <f>RadiatorDatabase[[#This Row],[Type]]&amp;"x"&amp;RadiatorDatabase[[#This Row],[Depth]]&amp;"x"&amp;RadiatorDatabase[[#This Row],[Length]]&amp;"x"&amp;RadiatorDatabase[[#This Row],[Height]]</f>
        <v>ModernxK1x2200x450</v>
      </c>
      <c r="B131" t="s">
        <v>71</v>
      </c>
      <c r="C131" t="s">
        <v>0</v>
      </c>
      <c r="D131">
        <v>450</v>
      </c>
      <c r="E131">
        <v>2200</v>
      </c>
      <c r="F131">
        <f t="shared" si="1"/>
        <v>1.3</v>
      </c>
      <c r="G131">
        <v>1663</v>
      </c>
      <c r="H131" s="1">
        <v>218.4</v>
      </c>
    </row>
    <row r="132" spans="1:8" hidden="1" x14ac:dyDescent="0.45">
      <c r="A132" t="str">
        <f>RadiatorDatabase[[#This Row],[Type]]&amp;"x"&amp;RadiatorDatabase[[#This Row],[Depth]]&amp;"x"&amp;RadiatorDatabase[[#This Row],[Length]]&amp;"x"&amp;RadiatorDatabase[[#This Row],[Height]]</f>
        <v>ModernxK3x1600x700</v>
      </c>
      <c r="B132" t="s">
        <v>71</v>
      </c>
      <c r="C132" t="s">
        <v>8</v>
      </c>
      <c r="D132">
        <v>700</v>
      </c>
      <c r="E132">
        <v>1600</v>
      </c>
      <c r="F132">
        <f t="shared" ref="F132:F147" si="2">F131</f>
        <v>1.3</v>
      </c>
      <c r="G132">
        <v>4339</v>
      </c>
      <c r="H132" s="1">
        <v>571</v>
      </c>
    </row>
    <row r="133" spans="1:8" hidden="1" x14ac:dyDescent="0.45">
      <c r="A133" t="str">
        <f>RadiatorDatabase[[#This Row],[Type]]&amp;"x"&amp;RadiatorDatabase[[#This Row],[Depth]]&amp;"x"&amp;RadiatorDatabase[[#This Row],[Length]]&amp;"x"&amp;RadiatorDatabase[[#This Row],[Height]]</f>
        <v>ModernxK3x1400x700</v>
      </c>
      <c r="B133" t="s">
        <v>71</v>
      </c>
      <c r="C133" t="s">
        <v>8</v>
      </c>
      <c r="D133">
        <v>700</v>
      </c>
      <c r="E133">
        <v>1400</v>
      </c>
      <c r="F133">
        <f t="shared" si="2"/>
        <v>1.3</v>
      </c>
      <c r="G133">
        <v>3797</v>
      </c>
      <c r="H133" s="1">
        <v>500</v>
      </c>
    </row>
    <row r="134" spans="1:8" hidden="1" x14ac:dyDescent="0.45">
      <c r="A134" t="str">
        <f>RadiatorDatabase[[#This Row],[Type]]&amp;"x"&amp;RadiatorDatabase[[#This Row],[Depth]]&amp;"x"&amp;RadiatorDatabase[[#This Row],[Length]]&amp;"x"&amp;RadiatorDatabase[[#This Row],[Height]]</f>
        <v>ModernxK3x1800x700</v>
      </c>
      <c r="B134" t="s">
        <v>71</v>
      </c>
      <c r="C134" t="s">
        <v>8</v>
      </c>
      <c r="D134">
        <v>700</v>
      </c>
      <c r="E134">
        <v>1800</v>
      </c>
      <c r="F134">
        <f t="shared" si="2"/>
        <v>1.3</v>
      </c>
      <c r="G134">
        <v>4882</v>
      </c>
      <c r="H134" s="1">
        <v>643</v>
      </c>
    </row>
    <row r="135" spans="1:8" hidden="1" x14ac:dyDescent="0.45">
      <c r="A135" t="str">
        <f>RadiatorDatabase[[#This Row],[Type]]&amp;"x"&amp;RadiatorDatabase[[#This Row],[Depth]]&amp;"x"&amp;RadiatorDatabase[[#This Row],[Length]]&amp;"x"&amp;RadiatorDatabase[[#This Row],[Height]]</f>
        <v>ModernxK3x500x600</v>
      </c>
      <c r="B135" t="s">
        <v>71</v>
      </c>
      <c r="C135" t="s">
        <v>8</v>
      </c>
      <c r="D135">
        <v>600</v>
      </c>
      <c r="E135">
        <v>500</v>
      </c>
      <c r="F135">
        <f t="shared" si="2"/>
        <v>1.3</v>
      </c>
      <c r="G135">
        <v>1195</v>
      </c>
      <c r="H135" s="1">
        <v>160</v>
      </c>
    </row>
    <row r="136" spans="1:8" hidden="1" x14ac:dyDescent="0.45">
      <c r="A136" t="str">
        <f>RadiatorDatabase[[#This Row],[Type]]&amp;"x"&amp;RadiatorDatabase[[#This Row],[Depth]]&amp;"x"&amp;RadiatorDatabase[[#This Row],[Length]]&amp;"x"&amp;RadiatorDatabase[[#This Row],[Height]]</f>
        <v>ModernxK1x400x700</v>
      </c>
      <c r="B136" t="s">
        <v>71</v>
      </c>
      <c r="C136" t="s">
        <v>0</v>
      </c>
      <c r="D136">
        <v>700</v>
      </c>
      <c r="E136">
        <v>400</v>
      </c>
      <c r="F136">
        <f t="shared" si="2"/>
        <v>1.3</v>
      </c>
      <c r="G136">
        <v>447</v>
      </c>
      <c r="H136" s="1">
        <v>60.71</v>
      </c>
    </row>
    <row r="137" spans="1:8" hidden="1" x14ac:dyDescent="0.45">
      <c r="A137" t="str">
        <f>RadiatorDatabase[[#This Row],[Type]]&amp;"x"&amp;RadiatorDatabase[[#This Row],[Depth]]&amp;"x"&amp;RadiatorDatabase[[#This Row],[Length]]&amp;"x"&amp;RadiatorDatabase[[#This Row],[Height]]</f>
        <v>ModernxK3x2000x700</v>
      </c>
      <c r="B137" t="s">
        <v>71</v>
      </c>
      <c r="C137" t="s">
        <v>8</v>
      </c>
      <c r="D137">
        <v>700</v>
      </c>
      <c r="E137">
        <v>2000</v>
      </c>
      <c r="F137">
        <f t="shared" si="2"/>
        <v>1.3</v>
      </c>
      <c r="G137">
        <v>5424</v>
      </c>
      <c r="H137" s="1">
        <v>743</v>
      </c>
    </row>
    <row r="138" spans="1:8" hidden="1" x14ac:dyDescent="0.45">
      <c r="A138" t="str">
        <f>RadiatorDatabase[[#This Row],[Type]]&amp;"x"&amp;RadiatorDatabase[[#This Row],[Depth]]&amp;"x"&amp;RadiatorDatabase[[#This Row],[Length]]&amp;"x"&amp;RadiatorDatabase[[#This Row],[Height]]</f>
        <v>ModernxK3x700x700</v>
      </c>
      <c r="B138" t="s">
        <v>71</v>
      </c>
      <c r="C138" t="s">
        <v>8</v>
      </c>
      <c r="D138">
        <v>700</v>
      </c>
      <c r="E138">
        <v>700</v>
      </c>
      <c r="F138">
        <f t="shared" si="2"/>
        <v>1.3</v>
      </c>
      <c r="G138">
        <v>1898</v>
      </c>
      <c r="H138" s="1">
        <v>264</v>
      </c>
    </row>
    <row r="139" spans="1:8" hidden="1" x14ac:dyDescent="0.45">
      <c r="A139" t="str">
        <f>RadiatorDatabase[[#This Row],[Type]]&amp;"x"&amp;RadiatorDatabase[[#This Row],[Depth]]&amp;"x"&amp;RadiatorDatabase[[#This Row],[Length]]&amp;"x"&amp;RadiatorDatabase[[#This Row],[Height]]</f>
        <v>ModernxK3x400x600</v>
      </c>
      <c r="B139" t="s">
        <v>71</v>
      </c>
      <c r="C139" t="s">
        <v>8</v>
      </c>
      <c r="D139">
        <v>600</v>
      </c>
      <c r="E139">
        <v>400</v>
      </c>
      <c r="F139">
        <f t="shared" si="2"/>
        <v>1.3</v>
      </c>
      <c r="G139">
        <v>956</v>
      </c>
      <c r="H139" s="1">
        <v>137</v>
      </c>
    </row>
    <row r="140" spans="1:8" hidden="1" x14ac:dyDescent="0.45">
      <c r="A140" t="str">
        <f>RadiatorDatabase[[#This Row],[Type]]&amp;"x"&amp;RadiatorDatabase[[#This Row],[Depth]]&amp;"x"&amp;RadiatorDatabase[[#This Row],[Length]]&amp;"x"&amp;RadiatorDatabase[[#This Row],[Height]]</f>
        <v>ModernxK3x600x700</v>
      </c>
      <c r="B140" t="s">
        <v>71</v>
      </c>
      <c r="C140" t="s">
        <v>8</v>
      </c>
      <c r="D140">
        <v>700</v>
      </c>
      <c r="E140">
        <v>600</v>
      </c>
      <c r="F140">
        <f t="shared" si="2"/>
        <v>1.3</v>
      </c>
      <c r="G140">
        <v>1627</v>
      </c>
      <c r="H140" s="1">
        <v>242</v>
      </c>
    </row>
    <row r="141" spans="1:8" hidden="1" x14ac:dyDescent="0.45">
      <c r="A141" t="str">
        <f>RadiatorDatabase[[#This Row],[Type]]&amp;"x"&amp;RadiatorDatabase[[#This Row],[Depth]]&amp;"x"&amp;RadiatorDatabase[[#This Row],[Length]]&amp;"x"&amp;RadiatorDatabase[[#This Row],[Height]]</f>
        <v>ModernxK3x1000x300</v>
      </c>
      <c r="B141" t="s">
        <v>71</v>
      </c>
      <c r="C141" t="s">
        <v>8</v>
      </c>
      <c r="D141">
        <v>300</v>
      </c>
      <c r="E141">
        <v>1000</v>
      </c>
      <c r="F141">
        <f t="shared" si="2"/>
        <v>1.3</v>
      </c>
      <c r="G141">
        <v>1349</v>
      </c>
      <c r="H141" s="1">
        <v>201</v>
      </c>
    </row>
    <row r="142" spans="1:8" hidden="1" x14ac:dyDescent="0.45">
      <c r="A142" t="str">
        <f>RadiatorDatabase[[#This Row],[Type]]&amp;"x"&amp;RadiatorDatabase[[#This Row],[Depth]]&amp;"x"&amp;RadiatorDatabase[[#This Row],[Length]]&amp;"x"&amp;RadiatorDatabase[[#This Row],[Height]]</f>
        <v>ModernxK3x2400x500</v>
      </c>
      <c r="B142" t="s">
        <v>71</v>
      </c>
      <c r="C142" t="s">
        <v>8</v>
      </c>
      <c r="D142">
        <v>500</v>
      </c>
      <c r="E142">
        <v>2400</v>
      </c>
      <c r="F142">
        <f t="shared" si="2"/>
        <v>1.3</v>
      </c>
      <c r="G142">
        <v>4934</v>
      </c>
      <c r="H142" s="1">
        <v>741</v>
      </c>
    </row>
    <row r="143" spans="1:8" hidden="1" x14ac:dyDescent="0.45">
      <c r="A143" t="str">
        <f>RadiatorDatabase[[#This Row],[Type]]&amp;"x"&amp;RadiatorDatabase[[#This Row],[Depth]]&amp;"x"&amp;RadiatorDatabase[[#This Row],[Length]]&amp;"x"&amp;RadiatorDatabase[[#This Row],[Height]]</f>
        <v>ModernxK3x2000x600</v>
      </c>
      <c r="B143" t="s">
        <v>71</v>
      </c>
      <c r="C143" t="s">
        <v>8</v>
      </c>
      <c r="D143">
        <v>600</v>
      </c>
      <c r="E143">
        <v>2000</v>
      </c>
      <c r="F143">
        <f t="shared" si="2"/>
        <v>1.3</v>
      </c>
      <c r="G143">
        <v>4778</v>
      </c>
      <c r="H143" s="1">
        <v>718</v>
      </c>
    </row>
    <row r="144" spans="1:8" hidden="1" x14ac:dyDescent="0.45">
      <c r="A144" t="str">
        <f>RadiatorDatabase[[#This Row],[Type]]&amp;"x"&amp;RadiatorDatabase[[#This Row],[Depth]]&amp;"x"&amp;RadiatorDatabase[[#This Row],[Length]]&amp;"x"&amp;RadiatorDatabase[[#This Row],[Height]]</f>
        <v>ModernxK3x2000x500</v>
      </c>
      <c r="B144" t="s">
        <v>71</v>
      </c>
      <c r="C144" t="s">
        <v>8</v>
      </c>
      <c r="D144">
        <v>500</v>
      </c>
      <c r="E144">
        <v>2000</v>
      </c>
      <c r="F144">
        <f t="shared" si="2"/>
        <v>1.3</v>
      </c>
      <c r="G144">
        <v>4112</v>
      </c>
      <c r="H144" s="1">
        <v>618</v>
      </c>
    </row>
    <row r="145" spans="1:8" hidden="1" x14ac:dyDescent="0.45">
      <c r="A145" t="str">
        <f>RadiatorDatabase[[#This Row],[Type]]&amp;"x"&amp;RadiatorDatabase[[#This Row],[Depth]]&amp;"x"&amp;RadiatorDatabase[[#This Row],[Length]]&amp;"x"&amp;RadiatorDatabase[[#This Row],[Height]]</f>
        <v>ModernxK3x2400x600</v>
      </c>
      <c r="B145" t="s">
        <v>71</v>
      </c>
      <c r="C145" t="s">
        <v>8</v>
      </c>
      <c r="D145">
        <v>600</v>
      </c>
      <c r="E145">
        <v>2400</v>
      </c>
      <c r="F145">
        <f t="shared" si="2"/>
        <v>1.3</v>
      </c>
      <c r="G145">
        <v>5734</v>
      </c>
      <c r="H145" s="1">
        <v>862</v>
      </c>
    </row>
    <row r="146" spans="1:8" hidden="1" x14ac:dyDescent="0.45">
      <c r="A146" t="str">
        <f>RadiatorDatabase[[#This Row],[Type]]&amp;"x"&amp;RadiatorDatabase[[#This Row],[Depth]]&amp;"x"&amp;RadiatorDatabase[[#This Row],[Length]]&amp;"x"&amp;RadiatorDatabase[[#This Row],[Height]]</f>
        <v>ModernxK3x2000x300</v>
      </c>
      <c r="B146" t="s">
        <v>71</v>
      </c>
      <c r="C146" t="s">
        <v>8</v>
      </c>
      <c r="D146">
        <v>300</v>
      </c>
      <c r="E146">
        <v>2000</v>
      </c>
      <c r="F146">
        <f t="shared" si="2"/>
        <v>1.3</v>
      </c>
      <c r="G146">
        <v>2698</v>
      </c>
      <c r="H146" s="1">
        <v>428</v>
      </c>
    </row>
    <row r="147" spans="1:8" hidden="1" x14ac:dyDescent="0.45">
      <c r="A147" t="str">
        <f>RadiatorDatabase[[#This Row],[Type]]&amp;"x"&amp;RadiatorDatabase[[#This Row],[Depth]]&amp;"x"&amp;RadiatorDatabase[[#This Row],[Length]]&amp;"x"&amp;RadiatorDatabase[[#This Row],[Height]]</f>
        <v>ModernxK3x500x700</v>
      </c>
      <c r="B147" t="s">
        <v>71</v>
      </c>
      <c r="C147" t="s">
        <v>8</v>
      </c>
      <c r="D147">
        <v>700</v>
      </c>
      <c r="E147">
        <v>500</v>
      </c>
      <c r="F147">
        <f t="shared" si="2"/>
        <v>1.3</v>
      </c>
      <c r="G147">
        <v>1356</v>
      </c>
      <c r="H147" s="1">
        <v>219</v>
      </c>
    </row>
    <row r="148" spans="1:8" x14ac:dyDescent="0.45">
      <c r="H148" s="1"/>
    </row>
    <row r="149" spans="1:8" x14ac:dyDescent="0.45">
      <c r="H149" s="1"/>
    </row>
    <row r="150" spans="1:8" x14ac:dyDescent="0.45">
      <c r="H150" s="1"/>
    </row>
    <row r="151" spans="1:8" x14ac:dyDescent="0.45">
      <c r="H151" s="1"/>
    </row>
    <row r="152" spans="1:8" x14ac:dyDescent="0.45">
      <c r="H152" s="1"/>
    </row>
    <row r="153" spans="1:8" x14ac:dyDescent="0.45">
      <c r="H153" s="1"/>
    </row>
    <row r="154" spans="1:8" x14ac:dyDescent="0.45">
      <c r="H154" s="1"/>
    </row>
    <row r="155" spans="1:8" x14ac:dyDescent="0.45">
      <c r="H155" s="1"/>
    </row>
    <row r="156" spans="1:8" x14ac:dyDescent="0.45">
      <c r="H156" s="1"/>
    </row>
    <row r="157" spans="1:8" x14ac:dyDescent="0.45">
      <c r="H157" s="1"/>
    </row>
    <row r="158" spans="1:8" x14ac:dyDescent="0.45">
      <c r="H158" s="1"/>
    </row>
    <row r="159" spans="1:8" x14ac:dyDescent="0.45">
      <c r="H159" s="1"/>
    </row>
    <row r="160" spans="1:8" x14ac:dyDescent="0.45">
      <c r="H160" s="1"/>
    </row>
    <row r="161" spans="8:8" x14ac:dyDescent="0.45">
      <c r="H161" s="1"/>
    </row>
    <row r="162" spans="8:8" x14ac:dyDescent="0.45">
      <c r="H16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45E9-EB23-4D87-8DF6-1E5CFFE89E8D}">
  <dimension ref="A1:I14"/>
  <sheetViews>
    <sheetView workbookViewId="0">
      <selection activeCell="C3" sqref="C3"/>
    </sheetView>
  </sheetViews>
  <sheetFormatPr defaultRowHeight="14.25" x14ac:dyDescent="0.45"/>
  <sheetData>
    <row r="1" spans="1:9" x14ac:dyDescent="0.45">
      <c r="A1" t="s">
        <v>70</v>
      </c>
      <c r="B1" t="s">
        <v>102</v>
      </c>
      <c r="C1" t="s">
        <v>7</v>
      </c>
      <c r="D1" t="s">
        <v>4</v>
      </c>
      <c r="E1" t="s">
        <v>3</v>
      </c>
      <c r="F1" t="s">
        <v>94</v>
      </c>
      <c r="G1" t="s">
        <v>97</v>
      </c>
      <c r="H1" t="s">
        <v>73</v>
      </c>
      <c r="I1" t="s">
        <v>74</v>
      </c>
    </row>
    <row r="2" spans="1:9" x14ac:dyDescent="0.45">
      <c r="A2" t="s">
        <v>12</v>
      </c>
      <c r="B2" t="s">
        <v>103</v>
      </c>
      <c r="C2">
        <v>1800</v>
      </c>
      <c r="D2">
        <v>600</v>
      </c>
      <c r="E2" t="s">
        <v>71</v>
      </c>
      <c r="F2" t="s">
        <v>8</v>
      </c>
      <c r="G2">
        <v>95</v>
      </c>
      <c r="H2" t="s">
        <v>109</v>
      </c>
      <c r="I2" t="s">
        <v>76</v>
      </c>
    </row>
    <row r="3" spans="1:9" x14ac:dyDescent="0.45">
      <c r="A3" t="s">
        <v>12</v>
      </c>
      <c r="B3" t="s">
        <v>104</v>
      </c>
      <c r="C3">
        <v>2000</v>
      </c>
      <c r="D3">
        <v>700</v>
      </c>
      <c r="E3" t="s">
        <v>71</v>
      </c>
      <c r="F3" t="s">
        <v>8</v>
      </c>
      <c r="G3">
        <v>95</v>
      </c>
      <c r="H3" t="s">
        <v>109</v>
      </c>
      <c r="I3" t="s">
        <v>77</v>
      </c>
    </row>
    <row r="4" spans="1:9" x14ac:dyDescent="0.45">
      <c r="A4" t="s">
        <v>18</v>
      </c>
      <c r="B4" t="s">
        <v>103</v>
      </c>
      <c r="C4">
        <v>1600</v>
      </c>
      <c r="D4">
        <v>900</v>
      </c>
      <c r="E4" t="s">
        <v>71</v>
      </c>
      <c r="F4" t="s">
        <v>8</v>
      </c>
      <c r="G4">
        <v>95</v>
      </c>
      <c r="H4" t="s">
        <v>93</v>
      </c>
      <c r="I4" t="s">
        <v>77</v>
      </c>
    </row>
    <row r="5" spans="1:9" x14ac:dyDescent="0.45">
      <c r="A5" t="s">
        <v>14</v>
      </c>
      <c r="B5" t="s">
        <v>103</v>
      </c>
      <c r="C5">
        <v>1700</v>
      </c>
      <c r="D5">
        <v>700</v>
      </c>
      <c r="E5" t="s">
        <v>71</v>
      </c>
      <c r="F5" t="s">
        <v>8</v>
      </c>
      <c r="G5">
        <v>95</v>
      </c>
      <c r="H5" t="s">
        <v>93</v>
      </c>
      <c r="I5" t="s">
        <v>77</v>
      </c>
    </row>
    <row r="6" spans="1:9" x14ac:dyDescent="0.45">
      <c r="A6" t="s">
        <v>19</v>
      </c>
      <c r="B6" t="s">
        <v>103</v>
      </c>
      <c r="C6">
        <v>1000</v>
      </c>
      <c r="D6">
        <v>700</v>
      </c>
      <c r="E6" t="s">
        <v>71</v>
      </c>
      <c r="F6" t="s">
        <v>8</v>
      </c>
      <c r="G6">
        <v>95</v>
      </c>
      <c r="H6" t="s">
        <v>110</v>
      </c>
      <c r="I6" t="s">
        <v>77</v>
      </c>
    </row>
    <row r="7" spans="1:9" x14ac:dyDescent="0.45">
      <c r="A7" t="s">
        <v>17</v>
      </c>
      <c r="B7" t="s">
        <v>103</v>
      </c>
      <c r="C7">
        <v>1500</v>
      </c>
      <c r="D7">
        <v>600</v>
      </c>
      <c r="E7" t="s">
        <v>71</v>
      </c>
      <c r="F7" t="s">
        <v>8</v>
      </c>
      <c r="G7">
        <v>95</v>
      </c>
      <c r="H7" t="s">
        <v>111</v>
      </c>
      <c r="I7" t="s">
        <v>77</v>
      </c>
    </row>
    <row r="8" spans="1:9" x14ac:dyDescent="0.45">
      <c r="A8" t="s">
        <v>17</v>
      </c>
      <c r="B8" t="s">
        <v>104</v>
      </c>
      <c r="C8">
        <v>1000</v>
      </c>
      <c r="D8">
        <v>600</v>
      </c>
      <c r="E8" t="s">
        <v>71</v>
      </c>
      <c r="F8" t="s">
        <v>8</v>
      </c>
      <c r="G8">
        <v>95</v>
      </c>
      <c r="H8" t="s">
        <v>110</v>
      </c>
      <c r="I8" t="s">
        <v>77</v>
      </c>
    </row>
    <row r="9" spans="1:9" x14ac:dyDescent="0.45">
      <c r="A9" t="s">
        <v>24</v>
      </c>
      <c r="B9" t="s">
        <v>103</v>
      </c>
      <c r="C9">
        <v>1000</v>
      </c>
      <c r="D9">
        <v>600</v>
      </c>
      <c r="E9" t="s">
        <v>71</v>
      </c>
      <c r="F9" t="s">
        <v>8</v>
      </c>
      <c r="G9">
        <v>95</v>
      </c>
      <c r="H9" t="s">
        <v>110</v>
      </c>
      <c r="I9" t="s">
        <v>77</v>
      </c>
    </row>
    <row r="10" spans="1:9" x14ac:dyDescent="0.45">
      <c r="A10" t="s">
        <v>108</v>
      </c>
      <c r="B10" t="s">
        <v>103</v>
      </c>
      <c r="C10">
        <v>1000</v>
      </c>
      <c r="D10">
        <v>600</v>
      </c>
      <c r="E10" t="s">
        <v>71</v>
      </c>
      <c r="F10" t="s">
        <v>8</v>
      </c>
      <c r="G10">
        <v>95</v>
      </c>
      <c r="H10" t="s">
        <v>110</v>
      </c>
      <c r="I10" t="s">
        <v>77</v>
      </c>
    </row>
    <row r="11" spans="1:9" x14ac:dyDescent="0.45">
      <c r="A11" t="s">
        <v>107</v>
      </c>
      <c r="B11" t="s">
        <v>103</v>
      </c>
      <c r="C11">
        <v>1000</v>
      </c>
      <c r="D11">
        <v>600</v>
      </c>
      <c r="E11" t="s">
        <v>71</v>
      </c>
      <c r="F11" t="s">
        <v>8</v>
      </c>
      <c r="G11">
        <v>95</v>
      </c>
      <c r="H11" t="s">
        <v>110</v>
      </c>
      <c r="I11" t="s">
        <v>77</v>
      </c>
    </row>
    <row r="12" spans="1:9" x14ac:dyDescent="0.45">
      <c r="A12" t="s">
        <v>106</v>
      </c>
      <c r="B12" t="s">
        <v>103</v>
      </c>
      <c r="C12">
        <v>1000</v>
      </c>
      <c r="D12">
        <v>600</v>
      </c>
      <c r="E12" t="s">
        <v>71</v>
      </c>
      <c r="F12" t="s">
        <v>8</v>
      </c>
      <c r="G12">
        <v>95</v>
      </c>
      <c r="H12" t="s">
        <v>110</v>
      </c>
      <c r="I12" t="s">
        <v>77</v>
      </c>
    </row>
    <row r="13" spans="1:9" x14ac:dyDescent="0.45">
      <c r="A13" t="s">
        <v>20</v>
      </c>
      <c r="B13" t="s">
        <v>103</v>
      </c>
      <c r="C13">
        <v>1000</v>
      </c>
      <c r="D13">
        <v>600</v>
      </c>
      <c r="E13" t="s">
        <v>71</v>
      </c>
      <c r="F13" t="s">
        <v>8</v>
      </c>
      <c r="G13">
        <v>95</v>
      </c>
      <c r="H13" t="s">
        <v>110</v>
      </c>
      <c r="I13" t="s">
        <v>77</v>
      </c>
    </row>
    <row r="14" spans="1:9" x14ac:dyDescent="0.45">
      <c r="A14" t="s">
        <v>25</v>
      </c>
      <c r="B14" t="s">
        <v>103</v>
      </c>
      <c r="C14">
        <v>1000</v>
      </c>
      <c r="D14">
        <v>600</v>
      </c>
      <c r="E14" t="s">
        <v>71</v>
      </c>
      <c r="F14" t="s">
        <v>8</v>
      </c>
      <c r="G14">
        <v>95</v>
      </c>
      <c r="H14" t="s">
        <v>110</v>
      </c>
      <c r="I14" t="s">
        <v>77</v>
      </c>
    </row>
  </sheetData>
  <dataValidations count="1">
    <dataValidation type="list" allowBlank="1" showInputMessage="1" showErrorMessage="1" sqref="I2:I14" xr:uid="{D7A455FC-3304-487E-A662-A1B935170611}">
      <formula1>$S$2:$S$4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5890CA2-F1A7-4285-A48C-25F54E1662B9}">
          <x14:formula1>
            <xm:f>'RadiatorDatabase'!$A$2:$A$147</xm:f>
          </x14:formula1>
          <xm:sqref>H2:H14</xm:sqref>
        </x14:dataValidation>
        <x14:dataValidation type="list" allowBlank="1" showInputMessage="1" showErrorMessage="1" xr:uid="{293B7A05-DF40-4A48-B853-65447368AE4F}">
          <x14:formula1>
            <xm:f>'RadiatorDatabase'!$M$2:$M$5</xm:f>
          </x14:formula1>
          <xm:sqref>F2:F14</xm:sqref>
        </x14:dataValidation>
        <x14:dataValidation type="list" allowBlank="1" showInputMessage="1" showErrorMessage="1" xr:uid="{02869FBC-987B-4AB8-9BDC-D5F9BA8BEAB1}">
          <x14:formula1>
            <xm:f>'RadiatorDatabase'!$L$2:$L$2</xm:f>
          </x14:formula1>
          <xm:sqref>E2:E14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468E-1C96-4244-AAD3-D4DE1A24BCD5}">
  <dimension ref="A1:S57"/>
  <sheetViews>
    <sheetView workbookViewId="0">
      <selection activeCell="J32" sqref="J32:J42"/>
    </sheetView>
  </sheetViews>
  <sheetFormatPr defaultRowHeight="14.25" x14ac:dyDescent="0.45"/>
  <cols>
    <col min="1" max="1" width="14.9296875" customWidth="1"/>
    <col min="3" max="3" width="10.53125" customWidth="1"/>
    <col min="4" max="4" width="22.265625" customWidth="1"/>
    <col min="5" max="6" width="14.796875" customWidth="1"/>
    <col min="7" max="7" width="16.9296875" customWidth="1"/>
    <col min="8" max="8" width="13.73046875" customWidth="1"/>
    <col min="9" max="10" width="8.53125" customWidth="1"/>
    <col min="11" max="11" width="22.53125" customWidth="1"/>
    <col min="12" max="12" width="18.06640625" bestFit="1" customWidth="1"/>
    <col min="13" max="13" width="13.9296875" bestFit="1" customWidth="1"/>
  </cols>
  <sheetData>
    <row r="1" spans="1:19" x14ac:dyDescent="0.45">
      <c r="A1" t="s">
        <v>70</v>
      </c>
      <c r="B1" t="s">
        <v>13</v>
      </c>
      <c r="C1" t="s">
        <v>96</v>
      </c>
      <c r="E1" t="s">
        <v>117</v>
      </c>
      <c r="F1">
        <f>SUM(Rooms[Heat Loss])</f>
        <v>8140</v>
      </c>
      <c r="G1" t="s">
        <v>120</v>
      </c>
      <c r="P1" t="s">
        <v>83</v>
      </c>
      <c r="Q1" t="s">
        <v>82</v>
      </c>
      <c r="S1" t="s">
        <v>74</v>
      </c>
    </row>
    <row r="2" spans="1:19" x14ac:dyDescent="0.45">
      <c r="A2" t="s">
        <v>12</v>
      </c>
      <c r="B2">
        <v>2151</v>
      </c>
      <c r="C2">
        <v>21</v>
      </c>
      <c r="E2" t="s">
        <v>119</v>
      </c>
      <c r="F2" s="27">
        <f>SUMPRODUCT(Rooms[Heat Loss],Rooms[Room Temperature])/F1</f>
        <v>19.69029484029484</v>
      </c>
      <c r="G2" t="s">
        <v>121</v>
      </c>
      <c r="P2" t="s">
        <v>84</v>
      </c>
      <c r="Q2" s="1">
        <v>50</v>
      </c>
      <c r="S2" t="s">
        <v>75</v>
      </c>
    </row>
    <row r="3" spans="1:19" x14ac:dyDescent="0.45">
      <c r="A3" t="s">
        <v>18</v>
      </c>
      <c r="B3">
        <v>1014</v>
      </c>
      <c r="C3">
        <v>21</v>
      </c>
      <c r="E3" t="s">
        <v>118</v>
      </c>
      <c r="F3" s="28">
        <f>(F1/F2)*1800*24/1000</f>
        <v>17858.950455143844</v>
      </c>
      <c r="G3" t="s">
        <v>122</v>
      </c>
      <c r="P3" t="s">
        <v>85</v>
      </c>
      <c r="Q3" s="1">
        <v>100</v>
      </c>
      <c r="S3" t="s">
        <v>76</v>
      </c>
    </row>
    <row r="4" spans="1:19" x14ac:dyDescent="0.45">
      <c r="A4" t="s">
        <v>14</v>
      </c>
      <c r="B4">
        <v>886</v>
      </c>
      <c r="C4">
        <v>18</v>
      </c>
      <c r="E4" t="s">
        <v>123</v>
      </c>
      <c r="F4">
        <v>0.24</v>
      </c>
      <c r="G4" t="s">
        <v>124</v>
      </c>
      <c r="P4" t="s">
        <v>86</v>
      </c>
      <c r="Q4" s="1">
        <v>250</v>
      </c>
      <c r="S4" t="s">
        <v>77</v>
      </c>
    </row>
    <row r="5" spans="1:19" x14ac:dyDescent="0.45">
      <c r="A5" t="s">
        <v>17</v>
      </c>
      <c r="B5">
        <v>564</v>
      </c>
      <c r="C5">
        <v>18</v>
      </c>
      <c r="P5" t="s">
        <v>87</v>
      </c>
      <c r="Q5" s="1">
        <v>10</v>
      </c>
      <c r="S5" t="s">
        <v>79</v>
      </c>
    </row>
    <row r="6" spans="1:19" x14ac:dyDescent="0.45">
      <c r="A6" t="s">
        <v>19</v>
      </c>
      <c r="B6">
        <v>115</v>
      </c>
      <c r="C6">
        <v>18</v>
      </c>
    </row>
    <row r="7" spans="1:19" x14ac:dyDescent="0.45">
      <c r="A7" t="s">
        <v>20</v>
      </c>
      <c r="B7">
        <v>684</v>
      </c>
      <c r="C7">
        <v>18</v>
      </c>
    </row>
    <row r="8" spans="1:19" x14ac:dyDescent="0.45">
      <c r="A8" t="s">
        <v>106</v>
      </c>
      <c r="B8">
        <v>271</v>
      </c>
      <c r="C8">
        <v>18</v>
      </c>
    </row>
    <row r="9" spans="1:19" x14ac:dyDescent="0.45">
      <c r="A9" t="s">
        <v>107</v>
      </c>
      <c r="B9">
        <v>695</v>
      </c>
      <c r="C9">
        <v>18</v>
      </c>
    </row>
    <row r="10" spans="1:19" x14ac:dyDescent="0.45">
      <c r="A10" t="s">
        <v>108</v>
      </c>
      <c r="B10">
        <v>694</v>
      </c>
      <c r="C10">
        <v>18</v>
      </c>
      <c r="I10" s="1"/>
      <c r="J10" s="1"/>
    </row>
    <row r="11" spans="1:19" x14ac:dyDescent="0.45">
      <c r="A11" t="s">
        <v>25</v>
      </c>
      <c r="B11">
        <v>362</v>
      </c>
      <c r="C11">
        <v>22</v>
      </c>
    </row>
    <row r="12" spans="1:19" x14ac:dyDescent="0.45">
      <c r="A12" t="s">
        <v>24</v>
      </c>
      <c r="B12">
        <v>704</v>
      </c>
      <c r="C12">
        <v>22</v>
      </c>
    </row>
    <row r="21" spans="1:13" x14ac:dyDescent="0.45">
      <c r="L21" t="s">
        <v>89</v>
      </c>
      <c r="M21" t="s">
        <v>90</v>
      </c>
    </row>
    <row r="22" spans="1:13" x14ac:dyDescent="0.45">
      <c r="L22" t="s">
        <v>88</v>
      </c>
      <c r="M22">
        <v>65</v>
      </c>
    </row>
    <row r="23" spans="1:13" x14ac:dyDescent="0.45">
      <c r="L23" t="str">
        <f>"Rad @ "&amp;M23&amp;"FT"</f>
        <v>Rad @ 55FT</v>
      </c>
      <c r="M23">
        <v>55</v>
      </c>
    </row>
    <row r="24" spans="1:13" x14ac:dyDescent="0.45">
      <c r="L24" t="str">
        <f>"Rad @ "&amp;M24&amp;"FT"</f>
        <v>Rad @ 50FT</v>
      </c>
      <c r="M24">
        <v>50</v>
      </c>
    </row>
    <row r="25" spans="1:13" x14ac:dyDescent="0.45">
      <c r="A25" t="s">
        <v>98</v>
      </c>
      <c r="B25" cm="1" vm="1">
        <f t="array" ref="B25">_xlfn._xlws.PY(0,1)</f>
        <v>0</v>
      </c>
      <c r="L25" t="str">
        <f>"Rad @ "&amp;M25&amp;"FT"</f>
        <v>Rad @ 45FT</v>
      </c>
      <c r="M25">
        <v>45</v>
      </c>
    </row>
    <row r="26" spans="1:13" x14ac:dyDescent="0.45">
      <c r="A26" t="s">
        <v>99</v>
      </c>
      <c r="B26" cm="1" vm="1">
        <f t="array" ref="B26">_xlfn._xlws.PY(1,1)</f>
        <v>0</v>
      </c>
      <c r="L26" t="str">
        <f>"Rad @ "&amp;M26&amp;"FT"</f>
        <v>Rad @ 40FT</v>
      </c>
      <c r="M26">
        <v>40</v>
      </c>
    </row>
    <row r="27" spans="1:13" x14ac:dyDescent="0.45">
      <c r="A27" t="s">
        <v>100</v>
      </c>
      <c r="B27" cm="1" vm="1">
        <f t="array" ref="B27">_xlfn._xlws.PY(2,1)</f>
        <v>0</v>
      </c>
      <c r="L27" t="str">
        <f>"Rad @ "&amp;M27&amp;"FT"</f>
        <v>Rad @ 35FT</v>
      </c>
      <c r="M27">
        <v>35</v>
      </c>
    </row>
    <row r="28" spans="1:13" x14ac:dyDescent="0.45">
      <c r="A28" t="s">
        <v>101</v>
      </c>
      <c r="B28" cm="1" vm="1">
        <f t="array" ref="B28">_xlfn._xlws.PY(3,1)</f>
        <v>0</v>
      </c>
    </row>
    <row r="29" spans="1:13" x14ac:dyDescent="0.45">
      <c r="A29" t="s">
        <v>105</v>
      </c>
      <c r="B29" t="e" cm="1" vm="2">
        <f t="array" ref="B29">_xlfn._xlws.PY(4,1,RadiatorDatabase[#All],Rooms[#All],RoomEmittersMaxSizes,LabourCosts,FlowRateScenario)</f>
        <v>#VALUE!</v>
      </c>
    </row>
    <row r="31" spans="1:13" x14ac:dyDescent="0.45">
      <c r="A31" t="e" cm="1" vm="3">
        <f t="array" ref="A31">_xlfn._xlws.PY(5,1,A32)</f>
        <v>#VALUE!</v>
      </c>
      <c r="B31" t="str" cm="1">
        <f t="array" ref="B31:J42">_FV(A31,"arrayPreview")</f>
        <v/>
      </c>
      <c r="C31" t="str">
        <v>Room Name</v>
      </c>
      <c r="D31" t="str">
        <v>Location name</v>
      </c>
      <c r="E31" t="str">
        <v>Originally</v>
      </c>
      <c r="F31" t="str">
        <v>Proposed Radiator</v>
      </c>
      <c r="G31" t="str">
        <v>£</v>
      </c>
      <c r="H31" t="str">
        <v>Labour Cost</v>
      </c>
      <c r="I31" t="str">
        <v>Status</v>
      </c>
      <c r="J31" t="str">
        <v>Watts</v>
      </c>
    </row>
    <row r="32" spans="1:13" x14ac:dyDescent="0.45">
      <c r="A32">
        <v>50</v>
      </c>
      <c r="B32">
        <v>0</v>
      </c>
      <c r="C32" t="str">
        <v>Lounge</v>
      </c>
      <c r="D32" t="str">
        <v>Loc1</v>
      </c>
      <c r="E32" t="str">
        <v>ModernxK2x900x600</v>
      </c>
      <c r="F32" t="str">
        <v>ModernxK2x900x600</v>
      </c>
      <c r="G32">
        <v>0</v>
      </c>
      <c r="H32">
        <v>0</v>
      </c>
      <c r="I32" t="str">
        <v>Original</v>
      </c>
      <c r="J32">
        <v>682.97490384479238</v>
      </c>
    </row>
    <row r="33" spans="1:10" x14ac:dyDescent="0.45">
      <c r="B33">
        <v>1</v>
      </c>
      <c r="C33" t="str">
        <v>Lounge</v>
      </c>
      <c r="D33" t="str">
        <v>Loc2</v>
      </c>
      <c r="E33" t="str">
        <v>ModernxK2x900x600</v>
      </c>
      <c r="F33" t="str">
        <v>ModernxK2x2000x600</v>
      </c>
      <c r="G33">
        <v>303.12</v>
      </c>
      <c r="H33">
        <v>95</v>
      </c>
      <c r="I33" t="str">
        <v>Replaced</v>
      </c>
      <c r="J33">
        <v>1517.5273039886856</v>
      </c>
    </row>
    <row r="34" spans="1:10" x14ac:dyDescent="0.45">
      <c r="B34">
        <v>2</v>
      </c>
      <c r="C34" t="str">
        <v>Dining</v>
      </c>
      <c r="D34" t="str">
        <v>Loc1</v>
      </c>
      <c r="E34" t="str">
        <v>ModernxK2x1200x600</v>
      </c>
      <c r="F34" t="str">
        <v>ModernxK2x1400x600</v>
      </c>
      <c r="G34">
        <v>154.06</v>
      </c>
      <c r="H34">
        <v>95</v>
      </c>
      <c r="I34" t="str">
        <v>Replaced</v>
      </c>
      <c r="J34">
        <v>1062.3567298419637</v>
      </c>
    </row>
    <row r="35" spans="1:10" x14ac:dyDescent="0.45">
      <c r="B35">
        <v>3</v>
      </c>
      <c r="C35" t="str">
        <v>Kitchen</v>
      </c>
      <c r="D35" t="str">
        <v>Loc1</v>
      </c>
      <c r="E35" t="str">
        <v>ModernxK2x1200x600</v>
      </c>
      <c r="F35" t="str">
        <v>ModernxK2x1200x600</v>
      </c>
      <c r="G35">
        <v>0</v>
      </c>
      <c r="H35">
        <v>0</v>
      </c>
      <c r="I35" t="str">
        <v>Original</v>
      </c>
      <c r="J35">
        <v>1046.5335566296003</v>
      </c>
    </row>
    <row r="36" spans="1:10" x14ac:dyDescent="0.45">
      <c r="B36">
        <v>4</v>
      </c>
      <c r="C36" t="str">
        <v>Hall</v>
      </c>
      <c r="D36" t="str">
        <v>Loc1</v>
      </c>
      <c r="E36" t="str">
        <v>ModernxK2x1000x600</v>
      </c>
      <c r="F36" t="str">
        <v>ModernxK2x1000x600</v>
      </c>
      <c r="G36">
        <v>0</v>
      </c>
      <c r="H36">
        <v>0</v>
      </c>
      <c r="I36" t="str">
        <v>Original</v>
      </c>
      <c r="J36">
        <v>872.27917232072548</v>
      </c>
    </row>
    <row r="37" spans="1:10" x14ac:dyDescent="0.45">
      <c r="B37" t="str">
        <v>...</v>
      </c>
      <c r="C37" t="str">
        <v>...</v>
      </c>
      <c r="D37" t="str">
        <v>...</v>
      </c>
      <c r="E37" t="str">
        <v>...</v>
      </c>
      <c r="F37" t="str">
        <v>...</v>
      </c>
      <c r="G37" t="str">
        <v>...</v>
      </c>
      <c r="H37" t="str">
        <v>...</v>
      </c>
      <c r="I37" t="str">
        <v>...</v>
      </c>
      <c r="J37" t="str">
        <v>...</v>
      </c>
    </row>
    <row r="38" spans="1:10" x14ac:dyDescent="0.45">
      <c r="B38">
        <v>8</v>
      </c>
      <c r="C38" t="str">
        <v>Bed N</v>
      </c>
      <c r="D38" t="str">
        <v>Loc1</v>
      </c>
      <c r="E38" t="str">
        <v>ModernxK1x600x700</v>
      </c>
      <c r="F38" t="str">
        <v>ModernxK1x600x700</v>
      </c>
      <c r="G38">
        <v>0</v>
      </c>
      <c r="H38">
        <v>0</v>
      </c>
      <c r="I38" t="str">
        <v>Original</v>
      </c>
      <c r="J38">
        <v>337.42901007787879</v>
      </c>
    </row>
    <row r="39" spans="1:10" x14ac:dyDescent="0.45">
      <c r="B39">
        <v>9</v>
      </c>
      <c r="C39" t="str">
        <v>Bed NW</v>
      </c>
      <c r="D39" t="str">
        <v>Loc1</v>
      </c>
      <c r="E39" t="str">
        <v>ModernxK1x600x700</v>
      </c>
      <c r="F39" t="str">
        <v>ModernxK2x800x600</v>
      </c>
      <c r="G39">
        <v>86.36</v>
      </c>
      <c r="H39">
        <v>95</v>
      </c>
      <c r="I39" t="str">
        <v>Replaced</v>
      </c>
      <c r="J39">
        <v>698.02478801185077</v>
      </c>
    </row>
    <row r="40" spans="1:10" x14ac:dyDescent="0.45">
      <c r="B40">
        <v>10</v>
      </c>
      <c r="C40" t="str">
        <v>Bed SW</v>
      </c>
      <c r="D40" t="str">
        <v>Loc1</v>
      </c>
      <c r="E40" t="str">
        <v>ModernxK1x600x700</v>
      </c>
      <c r="F40" t="str">
        <v>ModernxK2x800x600</v>
      </c>
      <c r="G40">
        <v>86.36</v>
      </c>
      <c r="H40">
        <v>95</v>
      </c>
      <c r="I40" t="str">
        <v>Replaced</v>
      </c>
      <c r="J40">
        <v>698.02478801185077</v>
      </c>
    </row>
    <row r="41" spans="1:10" x14ac:dyDescent="0.45">
      <c r="B41">
        <v>11</v>
      </c>
      <c r="C41" t="str">
        <v>Ensuite</v>
      </c>
      <c r="D41" t="str">
        <v>Loc1</v>
      </c>
      <c r="E41" t="str">
        <v>ModernxK1x600x700</v>
      </c>
      <c r="F41" t="str">
        <v>ModernxK2x900x600</v>
      </c>
      <c r="G41">
        <v>0</v>
      </c>
      <c r="H41">
        <v>95</v>
      </c>
      <c r="I41" t="str">
        <v>Moved:Lounge:Loc2</v>
      </c>
      <c r="J41">
        <v>649.66181950578687</v>
      </c>
    </row>
    <row r="42" spans="1:10" x14ac:dyDescent="0.45">
      <c r="B42">
        <v>12</v>
      </c>
      <c r="C42" t="str">
        <v>Bath</v>
      </c>
      <c r="D42" t="str">
        <v>Loc1</v>
      </c>
      <c r="E42" t="str">
        <v>ModernxK1x600x700</v>
      </c>
      <c r="F42" t="str">
        <v>ModernxK2x1000x600</v>
      </c>
      <c r="G42">
        <v>99.65</v>
      </c>
      <c r="H42">
        <v>95</v>
      </c>
      <c r="I42" t="str">
        <v>Replaced</v>
      </c>
      <c r="J42">
        <v>721.7538623374104</v>
      </c>
    </row>
    <row r="46" spans="1:10" x14ac:dyDescent="0.45">
      <c r="A46" t="e" cm="1" vm="4">
        <f t="array" ref="A46">_xlfn._xlws.PY(5,1,A47)</f>
        <v>#VALUE!</v>
      </c>
      <c r="B46" t="str" cm="1">
        <f t="array" ref="B46:J57">_FV(A46,"arrayPreview")</f>
        <v/>
      </c>
      <c r="C46" t="str">
        <v>Room Name</v>
      </c>
      <c r="D46" t="str">
        <v>Location name</v>
      </c>
      <c r="E46" t="str">
        <v>Originally</v>
      </c>
      <c r="F46" t="str">
        <v>Proposed Radiator</v>
      </c>
      <c r="G46" t="str">
        <v>£</v>
      </c>
      <c r="H46" t="str">
        <v>Labour Cost</v>
      </c>
      <c r="I46" t="str">
        <v>Status</v>
      </c>
      <c r="J46" t="str">
        <v>Watts</v>
      </c>
    </row>
    <row r="47" spans="1:10" x14ac:dyDescent="0.45">
      <c r="A47">
        <v>40</v>
      </c>
      <c r="B47">
        <v>0</v>
      </c>
      <c r="C47" t="str">
        <v>Lounge</v>
      </c>
      <c r="D47" t="str">
        <v>Loc1</v>
      </c>
      <c r="E47" t="str">
        <v>ModernxK2x900x600</v>
      </c>
      <c r="F47" t="str">
        <v>ModernxK3x1800x600</v>
      </c>
      <c r="G47">
        <v>469</v>
      </c>
      <c r="H47">
        <v>95</v>
      </c>
      <c r="I47" t="str">
        <v>Replaced</v>
      </c>
      <c r="J47">
        <v>1017.5050595179076</v>
      </c>
    </row>
    <row r="48" spans="1:10" x14ac:dyDescent="0.45">
      <c r="B48">
        <v>1</v>
      </c>
      <c r="C48" t="str">
        <v>Lounge</v>
      </c>
      <c r="D48" t="str">
        <v>Loc2</v>
      </c>
      <c r="E48" t="str">
        <v>ModernxK2x900x600</v>
      </c>
      <c r="F48" t="str">
        <v>ModernxK3x1800x700</v>
      </c>
      <c r="G48">
        <v>643</v>
      </c>
      <c r="H48">
        <v>95</v>
      </c>
      <c r="I48" t="str">
        <v>Replaced</v>
      </c>
      <c r="J48">
        <v>1155.2231861782384</v>
      </c>
    </row>
    <row r="49" spans="2:10" x14ac:dyDescent="0.45">
      <c r="B49">
        <v>2</v>
      </c>
      <c r="C49" t="str">
        <v>Dining</v>
      </c>
      <c r="D49" t="str">
        <v>Loc1</v>
      </c>
      <c r="E49" t="str">
        <v>ModernxK2x1200x600</v>
      </c>
      <c r="F49" t="str">
        <v>ModernxK3x1600x700</v>
      </c>
      <c r="G49">
        <v>571</v>
      </c>
      <c r="H49">
        <v>95</v>
      </c>
      <c r="I49" t="str">
        <v>Replaced</v>
      </c>
      <c r="J49">
        <v>1026.7335937786515</v>
      </c>
    </row>
    <row r="50" spans="2:10" x14ac:dyDescent="0.45">
      <c r="B50">
        <v>3</v>
      </c>
      <c r="C50" t="str">
        <v>Kitchen</v>
      </c>
      <c r="D50" t="str">
        <v>Loc1</v>
      </c>
      <c r="E50" t="str">
        <v>ModernxK2x1200x600</v>
      </c>
      <c r="F50" t="str">
        <v>ModernxK2x1600x700</v>
      </c>
      <c r="G50">
        <v>292.18</v>
      </c>
      <c r="H50">
        <v>95</v>
      </c>
      <c r="I50" t="str">
        <v>Replaced</v>
      </c>
      <c r="J50">
        <v>922.6498774301192</v>
      </c>
    </row>
    <row r="51" spans="2:10" x14ac:dyDescent="0.45">
      <c r="B51">
        <v>4</v>
      </c>
      <c r="C51" t="str">
        <v>Hall</v>
      </c>
      <c r="D51" t="str">
        <v>Loc1</v>
      </c>
      <c r="E51" t="str">
        <v>ModernxK2x1000x600</v>
      </c>
      <c r="F51" t="str">
        <v>ModernxK2x1000x600</v>
      </c>
      <c r="G51">
        <v>0</v>
      </c>
      <c r="H51">
        <v>0</v>
      </c>
      <c r="I51" t="str">
        <v>Original</v>
      </c>
      <c r="J51">
        <v>509.25098397353935</v>
      </c>
    </row>
    <row r="52" spans="2:10" x14ac:dyDescent="0.45">
      <c r="B52" t="str">
        <v>...</v>
      </c>
      <c r="C52" t="str">
        <v>...</v>
      </c>
      <c r="D52" t="str">
        <v>...</v>
      </c>
      <c r="E52" t="str">
        <v>...</v>
      </c>
      <c r="F52" t="str">
        <v>...</v>
      </c>
      <c r="G52" t="str">
        <v>...</v>
      </c>
      <c r="H52" t="str">
        <v>...</v>
      </c>
      <c r="I52" t="str">
        <v>...</v>
      </c>
      <c r="J52" t="str">
        <v>...</v>
      </c>
    </row>
    <row r="53" spans="2:10" x14ac:dyDescent="0.45">
      <c r="B53">
        <v>8</v>
      </c>
      <c r="C53" t="str">
        <v>Bed N</v>
      </c>
      <c r="D53" t="str">
        <v>Loc1</v>
      </c>
      <c r="E53" t="str">
        <v>ModernxK1x600x700</v>
      </c>
      <c r="F53" t="str">
        <v>ModernxK2x900x600</v>
      </c>
      <c r="G53">
        <v>0</v>
      </c>
      <c r="H53">
        <v>95</v>
      </c>
      <c r="I53" t="str">
        <v>Moved:Lounge:Loc1</v>
      </c>
      <c r="J53">
        <v>340.10758468555343</v>
      </c>
    </row>
    <row r="54" spans="2:10" x14ac:dyDescent="0.45">
      <c r="B54">
        <v>9</v>
      </c>
      <c r="C54" t="str">
        <v>Bed NW</v>
      </c>
      <c r="D54" t="str">
        <v>Loc1</v>
      </c>
      <c r="E54" t="str">
        <v>ModernxK1x600x700</v>
      </c>
      <c r="F54" t="str">
        <v>ModernxK3x1000x600</v>
      </c>
      <c r="G54">
        <v>236</v>
      </c>
      <c r="H54">
        <v>95</v>
      </c>
      <c r="I54" t="str">
        <v>Replaced</v>
      </c>
      <c r="J54">
        <v>702.42528909514169</v>
      </c>
    </row>
    <row r="55" spans="2:10" x14ac:dyDescent="0.45">
      <c r="B55">
        <v>10</v>
      </c>
      <c r="C55" t="str">
        <v>Bed SW</v>
      </c>
      <c r="D55" t="str">
        <v>Loc1</v>
      </c>
      <c r="E55" t="str">
        <v>ModernxK1x600x700</v>
      </c>
      <c r="F55" t="str">
        <v>ModernxK3x1000x600</v>
      </c>
      <c r="G55">
        <v>236</v>
      </c>
      <c r="H55">
        <v>95</v>
      </c>
      <c r="I55" t="str">
        <v>Replaced</v>
      </c>
      <c r="J55">
        <v>702.42528909514169</v>
      </c>
    </row>
    <row r="56" spans="2:10" x14ac:dyDescent="0.45">
      <c r="B56">
        <v>11</v>
      </c>
      <c r="C56" t="str">
        <v>Ensuite</v>
      </c>
      <c r="D56" t="str">
        <v>Loc1</v>
      </c>
      <c r="E56" t="str">
        <v>ModernxK1x600x700</v>
      </c>
      <c r="F56" t="str">
        <v>ModernxK2x1000x600</v>
      </c>
      <c r="G56">
        <v>99.65</v>
      </c>
      <c r="H56">
        <v>95</v>
      </c>
      <c r="I56" t="str">
        <v>Replaced</v>
      </c>
      <c r="J56">
        <v>377.848836866824</v>
      </c>
    </row>
    <row r="57" spans="2:10" x14ac:dyDescent="0.45">
      <c r="B57">
        <v>12</v>
      </c>
      <c r="C57" t="str">
        <v>Bath</v>
      </c>
      <c r="D57" t="str">
        <v>Loc1</v>
      </c>
      <c r="E57" t="str">
        <v>ModernxK1x600x700</v>
      </c>
      <c r="F57" t="str">
        <v>ModernxK3x1000x600</v>
      </c>
      <c r="G57">
        <v>236</v>
      </c>
      <c r="H57">
        <v>95</v>
      </c>
      <c r="I57" t="str">
        <v>Replaced</v>
      </c>
      <c r="J57">
        <v>521.17833214482823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C640-98BD-4A52-8009-0046D86D994D}">
  <dimension ref="A1:J211"/>
  <sheetViews>
    <sheetView tabSelected="1" topLeftCell="A63" workbookViewId="0">
      <selection activeCell="G76" sqref="G76:G77"/>
    </sheetView>
  </sheetViews>
  <sheetFormatPr defaultRowHeight="14.25" x14ac:dyDescent="0.45"/>
  <cols>
    <col min="5" max="5" width="18.1328125" customWidth="1"/>
    <col min="6" max="6" width="22.9296875" customWidth="1"/>
  </cols>
  <sheetData>
    <row r="1" spans="1:10" x14ac:dyDescent="0.45">
      <c r="A1" t="e" cm="1" vm="5">
        <f t="array" ref="A1">_xlfn._xlws.PY(5,1,A2)</f>
        <v>#VALUE!</v>
      </c>
      <c r="B1" t="str" cm="1">
        <f t="array" ref="B1:J12">_FV(A1,"arrayPreview")</f>
        <v/>
      </c>
      <c r="C1" t="str">
        <v>Room Name</v>
      </c>
      <c r="D1" t="str">
        <v>Location name</v>
      </c>
      <c r="E1" t="str">
        <v>Originally</v>
      </c>
      <c r="F1" t="str">
        <v>Proposed Radiator</v>
      </c>
      <c r="G1" t="str">
        <v>£</v>
      </c>
      <c r="H1" t="str">
        <v>Labour Cost</v>
      </c>
      <c r="I1" t="str">
        <v>Status</v>
      </c>
      <c r="J1" t="str">
        <v>Watts</v>
      </c>
    </row>
    <row r="2" spans="1:10" x14ac:dyDescent="0.45">
      <c r="A2">
        <f>Scenarios!A3</f>
        <v>65</v>
      </c>
      <c r="B2">
        <v>0</v>
      </c>
      <c r="C2" t="str">
        <v>Lounge</v>
      </c>
      <c r="D2" t="str">
        <v>Loc1</v>
      </c>
      <c r="E2" t="str">
        <v>ModernxK2x900x600</v>
      </c>
      <c r="F2" t="str">
        <v>ModernxK2x900x600</v>
      </c>
      <c r="G2">
        <v>0</v>
      </c>
      <c r="H2">
        <v>0</v>
      </c>
      <c r="I2" t="str">
        <v>Original</v>
      </c>
      <c r="J2">
        <v>1223.6230101759752</v>
      </c>
    </row>
    <row r="3" spans="1:10" x14ac:dyDescent="0.45">
      <c r="B3">
        <v>1</v>
      </c>
      <c r="C3" t="str">
        <v>Lounge</v>
      </c>
      <c r="D3" t="str">
        <v>Loc2</v>
      </c>
      <c r="E3" t="str">
        <v>ModernxK2x900x600</v>
      </c>
      <c r="F3" t="str">
        <v>ModernxK2x900x600</v>
      </c>
      <c r="G3">
        <v>0</v>
      </c>
      <c r="H3">
        <v>0</v>
      </c>
      <c r="I3" t="str">
        <v>Original</v>
      </c>
      <c r="J3">
        <v>1223.6230101759752</v>
      </c>
    </row>
    <row r="4" spans="1:10" x14ac:dyDescent="0.45">
      <c r="B4">
        <v>2</v>
      </c>
      <c r="C4" t="str">
        <v>Dining</v>
      </c>
      <c r="D4" t="str">
        <v>Loc1</v>
      </c>
      <c r="E4" t="str">
        <v>ModernxK2x1200x600</v>
      </c>
      <c r="F4" t="str">
        <v>ModernxK2x1200x600</v>
      </c>
      <c r="G4">
        <v>0</v>
      </c>
      <c r="H4">
        <v>0</v>
      </c>
      <c r="I4" t="str">
        <v>Original</v>
      </c>
      <c r="J4">
        <v>1630.974095667528</v>
      </c>
    </row>
    <row r="5" spans="1:10" x14ac:dyDescent="0.45">
      <c r="B5">
        <v>3</v>
      </c>
      <c r="C5" t="str">
        <v>Kitchen</v>
      </c>
      <c r="D5" t="str">
        <v>Loc1</v>
      </c>
      <c r="E5" t="str">
        <v>ModernxK2x1200x600</v>
      </c>
      <c r="F5" t="str">
        <v>ModernxK2x1200x600</v>
      </c>
      <c r="G5">
        <v>0</v>
      </c>
      <c r="H5">
        <v>0</v>
      </c>
      <c r="I5" t="str">
        <v>Original</v>
      </c>
      <c r="J5">
        <v>1785.881144029755</v>
      </c>
    </row>
    <row r="6" spans="1:10" x14ac:dyDescent="0.45">
      <c r="B6">
        <v>4</v>
      </c>
      <c r="C6" t="str">
        <v>Hall</v>
      </c>
      <c r="D6" t="str">
        <v>Loc1</v>
      </c>
      <c r="E6" t="str">
        <v>ModernxK2x1000x600</v>
      </c>
      <c r="F6" vm="6">
        <v>0</v>
      </c>
      <c r="G6">
        <v>0</v>
      </c>
      <c r="H6">
        <v>0</v>
      </c>
      <c r="I6" t="str">
        <v>Removed</v>
      </c>
      <c r="J6">
        <v>0</v>
      </c>
    </row>
    <row r="7" spans="1:10" x14ac:dyDescent="0.45">
      <c r="B7" t="str">
        <v>...</v>
      </c>
      <c r="C7" t="str">
        <v>...</v>
      </c>
      <c r="D7" t="str">
        <v>...</v>
      </c>
      <c r="E7" t="str">
        <v>...</v>
      </c>
      <c r="F7" t="str">
        <v>...</v>
      </c>
      <c r="G7" t="str">
        <v>...</v>
      </c>
      <c r="H7" t="str">
        <v>...</v>
      </c>
      <c r="I7" t="str">
        <v>...</v>
      </c>
      <c r="J7" t="str">
        <v>...</v>
      </c>
    </row>
    <row r="8" spans="1:10" x14ac:dyDescent="0.45">
      <c r="B8">
        <v>8</v>
      </c>
      <c r="C8" t="str">
        <v>Bed N</v>
      </c>
      <c r="D8" t="str">
        <v>Loc1</v>
      </c>
      <c r="E8" t="str">
        <v>ModernxK1x600x700</v>
      </c>
      <c r="F8" t="str">
        <v>ModernxK1x600x700</v>
      </c>
      <c r="G8">
        <v>0</v>
      </c>
      <c r="H8">
        <v>0</v>
      </c>
      <c r="I8" t="str">
        <v>Original</v>
      </c>
      <c r="J8">
        <v>575.81345837340507</v>
      </c>
    </row>
    <row r="9" spans="1:10" x14ac:dyDescent="0.45">
      <c r="B9">
        <v>9</v>
      </c>
      <c r="C9" t="str">
        <v>Bed NW</v>
      </c>
      <c r="D9" t="str">
        <v>Loc1</v>
      </c>
      <c r="E9" t="str">
        <v>ModernxK1x600x700</v>
      </c>
      <c r="F9" t="str">
        <v>ModernxK1x900x600</v>
      </c>
      <c r="G9">
        <v>64.02</v>
      </c>
      <c r="H9">
        <v>95</v>
      </c>
      <c r="I9" t="str">
        <v>Replaced</v>
      </c>
      <c r="J9">
        <v>758.01114967961689</v>
      </c>
    </row>
    <row r="10" spans="1:10" x14ac:dyDescent="0.45">
      <c r="B10">
        <v>10</v>
      </c>
      <c r="C10" t="str">
        <v>Bed SW</v>
      </c>
      <c r="D10" t="str">
        <v>Loc1</v>
      </c>
      <c r="E10" t="str">
        <v>ModernxK1x600x700</v>
      </c>
      <c r="F10" t="str">
        <v>ModernxK1x900x600</v>
      </c>
      <c r="G10">
        <v>64.02</v>
      </c>
      <c r="H10">
        <v>95</v>
      </c>
      <c r="I10" t="str">
        <v>Replaced</v>
      </c>
      <c r="J10">
        <v>758.01114967961689</v>
      </c>
    </row>
    <row r="11" spans="1:10" x14ac:dyDescent="0.45">
      <c r="B11">
        <v>11</v>
      </c>
      <c r="C11" t="str">
        <v>Ensuite</v>
      </c>
      <c r="D11" t="str">
        <v>Loc1</v>
      </c>
      <c r="E11" t="str">
        <v>ModernxK1x600x700</v>
      </c>
      <c r="F11" t="str">
        <v>ModernxK1x600x700</v>
      </c>
      <c r="G11">
        <v>0</v>
      </c>
      <c r="H11">
        <v>0</v>
      </c>
      <c r="I11" t="str">
        <v>Original</v>
      </c>
      <c r="J11">
        <v>509.45441147623836</v>
      </c>
    </row>
    <row r="12" spans="1:10" x14ac:dyDescent="0.45">
      <c r="B12">
        <v>12</v>
      </c>
      <c r="C12" t="str">
        <v>Bath</v>
      </c>
      <c r="D12" t="str">
        <v>Loc1</v>
      </c>
      <c r="E12" t="str">
        <v>ModernxK1x600x700</v>
      </c>
      <c r="F12" t="str">
        <v>ModernxK1x1000x600</v>
      </c>
      <c r="G12">
        <v>71.739999999999995</v>
      </c>
      <c r="H12">
        <v>95</v>
      </c>
      <c r="I12" t="str">
        <v>Replaced</v>
      </c>
      <c r="J12">
        <v>745.17212424882632</v>
      </c>
    </row>
    <row r="25" spans="1:10" x14ac:dyDescent="0.45">
      <c r="A25" t="e" cm="1" vm="3">
        <f t="array" ref="A25">_xlfn._xlws.PY(5,1,A26)</f>
        <v>#VALUE!</v>
      </c>
      <c r="B25" t="str" cm="1">
        <f t="array" ref="B25:J36">_FV(A25,"arrayPreview")</f>
        <v/>
      </c>
      <c r="C25" t="str">
        <v>Room Name</v>
      </c>
      <c r="D25" t="str">
        <v>Location name</v>
      </c>
      <c r="E25" t="str">
        <v>Originally</v>
      </c>
      <c r="F25" t="str">
        <v>Proposed Radiator</v>
      </c>
      <c r="G25" t="str">
        <v>£</v>
      </c>
      <c r="H25" t="str">
        <v>Labour Cost</v>
      </c>
      <c r="I25" t="str">
        <v>Status</v>
      </c>
      <c r="J25" t="str">
        <v>Watts</v>
      </c>
    </row>
    <row r="26" spans="1:10" x14ac:dyDescent="0.45">
      <c r="A26">
        <f>Scenarios!A4</f>
        <v>50</v>
      </c>
      <c r="B26">
        <v>0</v>
      </c>
      <c r="C26" t="str">
        <v>Lounge</v>
      </c>
      <c r="D26" t="str">
        <v>Loc1</v>
      </c>
      <c r="E26" t="str">
        <v>ModernxK2x900x600</v>
      </c>
      <c r="F26" t="str">
        <v>ModernxK2x900x600</v>
      </c>
      <c r="G26">
        <v>0</v>
      </c>
      <c r="H26">
        <v>0</v>
      </c>
      <c r="I26" t="str">
        <v>Original</v>
      </c>
      <c r="J26">
        <v>682.97490384479238</v>
      </c>
    </row>
    <row r="27" spans="1:10" x14ac:dyDescent="0.45">
      <c r="B27">
        <v>1</v>
      </c>
      <c r="C27" t="str">
        <v>Lounge</v>
      </c>
      <c r="D27" t="str">
        <v>Loc2</v>
      </c>
      <c r="E27" t="str">
        <v>ModernxK2x900x600</v>
      </c>
      <c r="F27" t="str">
        <v>ModernxK2x2000x600</v>
      </c>
      <c r="G27">
        <v>303.12</v>
      </c>
      <c r="H27">
        <v>95</v>
      </c>
      <c r="I27" t="str">
        <v>Replaced</v>
      </c>
      <c r="J27">
        <v>1517.5273039886856</v>
      </c>
    </row>
    <row r="28" spans="1:10" x14ac:dyDescent="0.45">
      <c r="B28">
        <v>2</v>
      </c>
      <c r="C28" t="str">
        <v>Dining</v>
      </c>
      <c r="D28" t="str">
        <v>Loc1</v>
      </c>
      <c r="E28" t="str">
        <v>ModernxK2x1200x600</v>
      </c>
      <c r="F28" t="str">
        <v>ModernxK2x1400x600</v>
      </c>
      <c r="G28">
        <v>154.06</v>
      </c>
      <c r="H28">
        <v>95</v>
      </c>
      <c r="I28" t="str">
        <v>Replaced</v>
      </c>
      <c r="J28">
        <v>1062.3567298419637</v>
      </c>
    </row>
    <row r="29" spans="1:10" x14ac:dyDescent="0.45">
      <c r="B29">
        <v>3</v>
      </c>
      <c r="C29" t="str">
        <v>Kitchen</v>
      </c>
      <c r="D29" t="str">
        <v>Loc1</v>
      </c>
      <c r="E29" t="str">
        <v>ModernxK2x1200x600</v>
      </c>
      <c r="F29" t="str">
        <v>ModernxK2x1200x600</v>
      </c>
      <c r="G29">
        <v>0</v>
      </c>
      <c r="H29">
        <v>0</v>
      </c>
      <c r="I29" t="str">
        <v>Original</v>
      </c>
      <c r="J29">
        <v>1046.5335566296003</v>
      </c>
    </row>
    <row r="30" spans="1:10" x14ac:dyDescent="0.45">
      <c r="B30">
        <v>4</v>
      </c>
      <c r="C30" t="str">
        <v>Hall</v>
      </c>
      <c r="D30" t="str">
        <v>Loc1</v>
      </c>
      <c r="E30" t="str">
        <v>ModernxK2x1000x600</v>
      </c>
      <c r="F30" t="str">
        <v>ModernxK2x1000x600</v>
      </c>
      <c r="G30">
        <v>0</v>
      </c>
      <c r="H30">
        <v>0</v>
      </c>
      <c r="I30" t="str">
        <v>Original</v>
      </c>
      <c r="J30">
        <v>872.27917232072548</v>
      </c>
    </row>
    <row r="31" spans="1:10" x14ac:dyDescent="0.45">
      <c r="B31" t="str">
        <v>...</v>
      </c>
      <c r="C31" t="str">
        <v>...</v>
      </c>
      <c r="D31" t="str">
        <v>...</v>
      </c>
      <c r="E31" t="str">
        <v>...</v>
      </c>
      <c r="F31" t="str">
        <v>...</v>
      </c>
      <c r="G31" t="str">
        <v>...</v>
      </c>
      <c r="H31" t="str">
        <v>...</v>
      </c>
      <c r="I31" t="str">
        <v>...</v>
      </c>
      <c r="J31" t="str">
        <v>...</v>
      </c>
    </row>
    <row r="32" spans="1:10" x14ac:dyDescent="0.45">
      <c r="B32">
        <v>8</v>
      </c>
      <c r="C32" t="str">
        <v>Bed N</v>
      </c>
      <c r="D32" t="str">
        <v>Loc1</v>
      </c>
      <c r="E32" t="str">
        <v>ModernxK1x600x700</v>
      </c>
      <c r="F32" t="str">
        <v>ModernxK1x600x700</v>
      </c>
      <c r="G32">
        <v>0</v>
      </c>
      <c r="H32">
        <v>0</v>
      </c>
      <c r="I32" t="str">
        <v>Original</v>
      </c>
      <c r="J32">
        <v>337.42901007787879</v>
      </c>
    </row>
    <row r="33" spans="2:10" x14ac:dyDescent="0.45">
      <c r="B33">
        <v>9</v>
      </c>
      <c r="C33" t="str">
        <v>Bed NW</v>
      </c>
      <c r="D33" t="str">
        <v>Loc1</v>
      </c>
      <c r="E33" t="str">
        <v>ModernxK1x600x700</v>
      </c>
      <c r="F33" t="str">
        <v>ModernxK2x800x600</v>
      </c>
      <c r="G33">
        <v>86.36</v>
      </c>
      <c r="H33">
        <v>95</v>
      </c>
      <c r="I33" t="str">
        <v>Replaced</v>
      </c>
      <c r="J33">
        <v>698.02478801185077</v>
      </c>
    </row>
    <row r="34" spans="2:10" x14ac:dyDescent="0.45">
      <c r="B34">
        <v>10</v>
      </c>
      <c r="C34" t="str">
        <v>Bed SW</v>
      </c>
      <c r="D34" t="str">
        <v>Loc1</v>
      </c>
      <c r="E34" t="str">
        <v>ModernxK1x600x700</v>
      </c>
      <c r="F34" t="str">
        <v>ModernxK2x800x600</v>
      </c>
      <c r="G34">
        <v>86.36</v>
      </c>
      <c r="H34">
        <v>95</v>
      </c>
      <c r="I34" t="str">
        <v>Replaced</v>
      </c>
      <c r="J34">
        <v>698.02478801185077</v>
      </c>
    </row>
    <row r="35" spans="2:10" x14ac:dyDescent="0.45">
      <c r="B35">
        <v>11</v>
      </c>
      <c r="C35" t="str">
        <v>Ensuite</v>
      </c>
      <c r="D35" t="str">
        <v>Loc1</v>
      </c>
      <c r="E35" t="str">
        <v>ModernxK1x600x700</v>
      </c>
      <c r="F35" t="str">
        <v>ModernxK2x900x600</v>
      </c>
      <c r="G35">
        <v>0</v>
      </c>
      <c r="H35">
        <v>95</v>
      </c>
      <c r="I35" t="str">
        <v>Moved:Lounge:Loc2</v>
      </c>
      <c r="J35">
        <v>649.66181950578687</v>
      </c>
    </row>
    <row r="36" spans="2:10" x14ac:dyDescent="0.45">
      <c r="B36">
        <v>12</v>
      </c>
      <c r="C36" t="str">
        <v>Bath</v>
      </c>
      <c r="D36" t="str">
        <v>Loc1</v>
      </c>
      <c r="E36" t="str">
        <v>ModernxK1x600x700</v>
      </c>
      <c r="F36" t="str">
        <v>ModernxK2x1000x600</v>
      </c>
      <c r="G36">
        <v>99.65</v>
      </c>
      <c r="H36">
        <v>95</v>
      </c>
      <c r="I36" t="str">
        <v>Replaced</v>
      </c>
      <c r="J36">
        <v>721.7538623374104</v>
      </c>
    </row>
    <row r="50" spans="1:10" x14ac:dyDescent="0.45">
      <c r="A50" t="e" cm="1" vm="7">
        <f t="array" ref="A50">_xlfn._xlws.PY(5,1,A51)</f>
        <v>#VALUE!</v>
      </c>
      <c r="B50" t="str" cm="1">
        <f t="array" ref="B50:J61">_FV(A50,"arrayPreview")</f>
        <v/>
      </c>
      <c r="C50" t="str">
        <v>Room Name</v>
      </c>
      <c r="D50" t="str">
        <v>Location name</v>
      </c>
      <c r="E50" t="str">
        <v>Originally</v>
      </c>
      <c r="F50" t="str">
        <v>Proposed Radiator</v>
      </c>
      <c r="G50" t="str">
        <v>£</v>
      </c>
      <c r="H50" t="str">
        <v>Labour Cost</v>
      </c>
      <c r="I50" t="str">
        <v>Status</v>
      </c>
      <c r="J50" t="str">
        <v>Watts</v>
      </c>
    </row>
    <row r="51" spans="1:10" x14ac:dyDescent="0.45">
      <c r="A51">
        <f>Scenarios!A5</f>
        <v>48</v>
      </c>
      <c r="B51">
        <v>0</v>
      </c>
      <c r="C51" t="str">
        <v>Lounge</v>
      </c>
      <c r="D51" t="str">
        <v>Loc1</v>
      </c>
      <c r="E51" t="str">
        <v>ModernxK2x900x600</v>
      </c>
      <c r="F51" t="str">
        <v>ModernxK2x900x600</v>
      </c>
      <c r="G51">
        <v>0</v>
      </c>
      <c r="H51">
        <v>0</v>
      </c>
      <c r="I51" t="str">
        <v>Original</v>
      </c>
      <c r="J51">
        <v>616.73844184794473</v>
      </c>
    </row>
    <row r="52" spans="1:10" x14ac:dyDescent="0.45">
      <c r="B52">
        <v>1</v>
      </c>
      <c r="C52" t="str">
        <v>Lounge</v>
      </c>
      <c r="D52" t="str">
        <v>Loc2</v>
      </c>
      <c r="E52" t="str">
        <v>ModernxK2x900x600</v>
      </c>
      <c r="F52" t="str">
        <v>ModernxK2x2000x700</v>
      </c>
      <c r="G52">
        <v>379.84</v>
      </c>
      <c r="H52">
        <v>95</v>
      </c>
      <c r="I52" t="str">
        <v>Replaced</v>
      </c>
      <c r="J52">
        <v>1551.5382738471067</v>
      </c>
    </row>
    <row r="53" spans="1:10" x14ac:dyDescent="0.45">
      <c r="B53">
        <v>2</v>
      </c>
      <c r="C53" t="str">
        <v>Dining</v>
      </c>
      <c r="D53" t="str">
        <v>Loc1</v>
      </c>
      <c r="E53" t="str">
        <v>ModernxK2x1200x600</v>
      </c>
      <c r="F53" t="str">
        <v>ModernxK2x1600x600</v>
      </c>
      <c r="G53">
        <v>176.02</v>
      </c>
      <c r="H53">
        <v>95</v>
      </c>
      <c r="I53" t="str">
        <v>Replaced</v>
      </c>
      <c r="J53">
        <v>1096.2041195385857</v>
      </c>
    </row>
    <row r="54" spans="1:10" x14ac:dyDescent="0.45">
      <c r="B54">
        <v>3</v>
      </c>
      <c r="C54" t="str">
        <v>Kitchen</v>
      </c>
      <c r="D54" t="str">
        <v>Loc1</v>
      </c>
      <c r="E54" t="str">
        <v>ModernxK2x1200x600</v>
      </c>
      <c r="F54" t="str">
        <v>ModernxK2x1200x600</v>
      </c>
      <c r="G54">
        <v>0</v>
      </c>
      <c r="H54">
        <v>0</v>
      </c>
      <c r="I54" t="str">
        <v>Original</v>
      </c>
      <c r="J54">
        <v>955.24998505020085</v>
      </c>
    </row>
    <row r="55" spans="1:10" x14ac:dyDescent="0.45">
      <c r="B55">
        <v>4</v>
      </c>
      <c r="C55" t="str">
        <v>Hall</v>
      </c>
      <c r="D55" t="str">
        <v>Loc1</v>
      </c>
      <c r="E55" t="str">
        <v>ModernxK2x1000x600</v>
      </c>
      <c r="F55" t="str">
        <v>ModernxK2x1000x600</v>
      </c>
      <c r="G55">
        <v>0</v>
      </c>
      <c r="H55">
        <v>0</v>
      </c>
      <c r="I55" t="str">
        <v>Original</v>
      </c>
      <c r="J55">
        <v>796.19488648072559</v>
      </c>
    </row>
    <row r="56" spans="1:10" x14ac:dyDescent="0.45">
      <c r="B56" t="str">
        <v>...</v>
      </c>
      <c r="C56" t="str">
        <v>...</v>
      </c>
      <c r="D56" t="str">
        <v>...</v>
      </c>
      <c r="E56" t="str">
        <v>...</v>
      </c>
      <c r="F56" t="str">
        <v>...</v>
      </c>
      <c r="G56" t="str">
        <v>...</v>
      </c>
      <c r="H56" t="str">
        <v>...</v>
      </c>
      <c r="I56" t="str">
        <v>...</v>
      </c>
      <c r="J56" t="str">
        <v>...</v>
      </c>
    </row>
    <row r="57" spans="1:10" x14ac:dyDescent="0.45">
      <c r="B57">
        <v>8</v>
      </c>
      <c r="C57" t="str">
        <v>Bed N</v>
      </c>
      <c r="D57" t="str">
        <v>Loc1</v>
      </c>
      <c r="E57" t="str">
        <v>ModernxK1x600x700</v>
      </c>
      <c r="F57" t="str">
        <v>ModernxK1x600x700</v>
      </c>
      <c r="G57">
        <v>0</v>
      </c>
      <c r="H57">
        <v>0</v>
      </c>
      <c r="I57" t="str">
        <v>Original</v>
      </c>
      <c r="J57">
        <v>307.99686717210517</v>
      </c>
    </row>
    <row r="58" spans="1:10" x14ac:dyDescent="0.45">
      <c r="B58">
        <v>9</v>
      </c>
      <c r="C58" t="str">
        <v>Bed NW</v>
      </c>
      <c r="D58" t="str">
        <v>Loc1</v>
      </c>
      <c r="E58" t="str">
        <v>ModernxK1x600x700</v>
      </c>
      <c r="F58" t="str">
        <v>ModernxK2x900x600</v>
      </c>
      <c r="G58">
        <v>93.42</v>
      </c>
      <c r="H58">
        <v>95</v>
      </c>
      <c r="I58" t="str">
        <v>Replaced</v>
      </c>
      <c r="J58">
        <v>716.66733719598801</v>
      </c>
    </row>
    <row r="59" spans="1:10" x14ac:dyDescent="0.45">
      <c r="B59">
        <v>10</v>
      </c>
      <c r="C59" t="str">
        <v>Bed SW</v>
      </c>
      <c r="D59" t="str">
        <v>Loc1</v>
      </c>
      <c r="E59" t="str">
        <v>ModernxK1x600x700</v>
      </c>
      <c r="F59" t="str">
        <v>ModernxK2x900x600</v>
      </c>
      <c r="G59">
        <v>93.42</v>
      </c>
      <c r="H59">
        <v>95</v>
      </c>
      <c r="I59" t="str">
        <v>Replaced</v>
      </c>
      <c r="J59">
        <v>716.66733719598801</v>
      </c>
    </row>
    <row r="60" spans="1:10" x14ac:dyDescent="0.45">
      <c r="B60">
        <v>11</v>
      </c>
      <c r="C60" t="str">
        <v>Ensuite</v>
      </c>
      <c r="D60" t="str">
        <v>Loc1</v>
      </c>
      <c r="E60" t="str">
        <v>ModernxK1x600x700</v>
      </c>
      <c r="F60" t="str">
        <v>ModernxK2x900x600</v>
      </c>
      <c r="G60">
        <v>0</v>
      </c>
      <c r="H60">
        <v>95</v>
      </c>
      <c r="I60" t="str">
        <v>Moved:Lounge:Loc2</v>
      </c>
      <c r="J60">
        <v>584.215843451674</v>
      </c>
    </row>
    <row r="61" spans="1:10" x14ac:dyDescent="0.45">
      <c r="B61">
        <v>12</v>
      </c>
      <c r="C61" t="str">
        <v>Bath</v>
      </c>
      <c r="D61" t="str">
        <v>Loc1</v>
      </c>
      <c r="E61" t="str">
        <v>ModernxK1x600x700</v>
      </c>
      <c r="F61" t="str">
        <v>ModernxK3x1000x500</v>
      </c>
      <c r="G61">
        <v>203</v>
      </c>
      <c r="H61">
        <v>95</v>
      </c>
      <c r="I61" t="str">
        <v>Replaced</v>
      </c>
      <c r="J61">
        <v>770.4604067585899</v>
      </c>
    </row>
    <row r="75" spans="1:10" x14ac:dyDescent="0.45">
      <c r="A75" t="e" cm="1" vm="8">
        <f t="array" ref="A75">_xlfn._xlws.PY(5,1,A76)</f>
        <v>#VALUE!</v>
      </c>
      <c r="B75" t="str" cm="1">
        <f t="array" ref="B75:J86">_FV(A75,"arrayPreview")</f>
        <v/>
      </c>
      <c r="C75" t="str">
        <v>Room Name</v>
      </c>
      <c r="D75" t="str">
        <v>Location name</v>
      </c>
      <c r="E75" t="str">
        <v>Originally</v>
      </c>
      <c r="F75" t="str">
        <v>Proposed Radiator</v>
      </c>
      <c r="G75" t="str">
        <v>£</v>
      </c>
      <c r="H75" t="str">
        <v>Labour Cost</v>
      </c>
      <c r="I75" t="str">
        <v>Status</v>
      </c>
      <c r="J75" t="str">
        <v>Watts</v>
      </c>
    </row>
    <row r="76" spans="1:10" x14ac:dyDescent="0.45">
      <c r="A76">
        <f>Scenarios!A6</f>
        <v>46</v>
      </c>
      <c r="B76">
        <v>0</v>
      </c>
      <c r="C76" t="str">
        <v>Lounge</v>
      </c>
      <c r="D76" t="str">
        <v>Loc1</v>
      </c>
      <c r="E76" t="str">
        <v>ModernxK2x900x600</v>
      </c>
      <c r="F76" t="str">
        <v>ModernxK2x1800x600</v>
      </c>
      <c r="G76">
        <v>198.04</v>
      </c>
      <c r="H76">
        <v>95</v>
      </c>
      <c r="I76" t="str">
        <v>Replaced</v>
      </c>
      <c r="J76">
        <v>1104.2117870497291</v>
      </c>
    </row>
    <row r="77" spans="1:10" x14ac:dyDescent="0.45">
      <c r="B77">
        <v>1</v>
      </c>
      <c r="C77" t="str">
        <v>Lounge</v>
      </c>
      <c r="D77" t="str">
        <v>Loc2</v>
      </c>
      <c r="E77" t="str">
        <v>ModernxK2x900x600</v>
      </c>
      <c r="F77" t="str">
        <v>ModernxK2x1800x600</v>
      </c>
      <c r="G77">
        <v>198.04</v>
      </c>
      <c r="H77">
        <v>95</v>
      </c>
      <c r="I77" t="str">
        <v>Replaced</v>
      </c>
      <c r="J77">
        <v>1104.2117870497291</v>
      </c>
    </row>
    <row r="78" spans="1:10" x14ac:dyDescent="0.45">
      <c r="B78">
        <v>2</v>
      </c>
      <c r="C78" t="str">
        <v>Dining</v>
      </c>
      <c r="D78" t="str">
        <v>Loc1</v>
      </c>
      <c r="E78" t="str">
        <v>ModernxK2x1200x600</v>
      </c>
      <c r="F78" t="str">
        <v>ModernxK3x1200x600</v>
      </c>
      <c r="G78">
        <v>283</v>
      </c>
      <c r="H78">
        <v>95</v>
      </c>
      <c r="I78" t="str">
        <v>Replaced</v>
      </c>
      <c r="J78">
        <v>1015.322384051178</v>
      </c>
    </row>
    <row r="79" spans="1:10" x14ac:dyDescent="0.45">
      <c r="B79">
        <v>3</v>
      </c>
      <c r="C79" t="str">
        <v>Kitchen</v>
      </c>
      <c r="D79" t="str">
        <v>Loc1</v>
      </c>
      <c r="E79" t="str">
        <v>ModernxK2x1200x600</v>
      </c>
      <c r="F79" t="str">
        <v>ModernxK2x1400x600</v>
      </c>
      <c r="G79">
        <v>154.06</v>
      </c>
      <c r="H79">
        <v>95</v>
      </c>
      <c r="I79" t="str">
        <v>Replaced</v>
      </c>
      <c r="J79">
        <v>1010.538750674492</v>
      </c>
    </row>
    <row r="80" spans="1:10" x14ac:dyDescent="0.45">
      <c r="B80">
        <v>4</v>
      </c>
      <c r="C80" t="str">
        <v>Hall</v>
      </c>
      <c r="D80" t="str">
        <v>Loc1</v>
      </c>
      <c r="E80" t="str">
        <v>ModernxK2x1000x600</v>
      </c>
      <c r="F80" t="str">
        <v>ModernxK2x1000x600</v>
      </c>
      <c r="G80">
        <v>0</v>
      </c>
      <c r="H80">
        <v>0</v>
      </c>
      <c r="I80" t="str">
        <v>Original</v>
      </c>
      <c r="J80">
        <v>721.7538623374104</v>
      </c>
    </row>
    <row r="81" spans="2:10" x14ac:dyDescent="0.45">
      <c r="B81" t="str">
        <v>...</v>
      </c>
      <c r="C81" t="str">
        <v>...</v>
      </c>
      <c r="D81" t="str">
        <v>...</v>
      </c>
      <c r="E81" t="str">
        <v>...</v>
      </c>
      <c r="F81" t="str">
        <v>...</v>
      </c>
      <c r="G81" t="str">
        <v>...</v>
      </c>
      <c r="H81" t="str">
        <v>...</v>
      </c>
      <c r="I81" t="str">
        <v>...</v>
      </c>
      <c r="J81" t="str">
        <v>...</v>
      </c>
    </row>
    <row r="82" spans="2:10" x14ac:dyDescent="0.45">
      <c r="B82">
        <v>8</v>
      </c>
      <c r="C82" t="str">
        <v>Bed N</v>
      </c>
      <c r="D82" t="str">
        <v>Loc1</v>
      </c>
      <c r="E82" t="str">
        <v>ModernxK1x600x700</v>
      </c>
      <c r="F82" t="str">
        <v>ModernxK1x600x700</v>
      </c>
      <c r="G82">
        <v>0</v>
      </c>
      <c r="H82">
        <v>0</v>
      </c>
      <c r="I82" t="str">
        <v>Original</v>
      </c>
      <c r="J82">
        <v>279.20039709357098</v>
      </c>
    </row>
    <row r="83" spans="2:10" x14ac:dyDescent="0.45">
      <c r="B83">
        <v>9</v>
      </c>
      <c r="C83" t="str">
        <v>Bed NW</v>
      </c>
      <c r="D83" t="str">
        <v>Loc1</v>
      </c>
      <c r="E83" t="str">
        <v>ModernxK1x600x700</v>
      </c>
      <c r="F83" t="str">
        <v>ModernxK2x1000x600</v>
      </c>
      <c r="G83">
        <v>99.65</v>
      </c>
      <c r="H83">
        <v>95</v>
      </c>
      <c r="I83" t="str">
        <v>Replaced</v>
      </c>
      <c r="J83">
        <v>721.7538623374104</v>
      </c>
    </row>
    <row r="84" spans="2:10" x14ac:dyDescent="0.45">
      <c r="B84">
        <v>10</v>
      </c>
      <c r="C84" t="str">
        <v>Bed SW</v>
      </c>
      <c r="D84" t="str">
        <v>Loc1</v>
      </c>
      <c r="E84" t="str">
        <v>ModernxK1x600x700</v>
      </c>
      <c r="F84" t="str">
        <v>ModernxK2x1000x600</v>
      </c>
      <c r="G84">
        <v>99.65</v>
      </c>
      <c r="H84">
        <v>95</v>
      </c>
      <c r="I84" t="str">
        <v>Replaced</v>
      </c>
      <c r="J84">
        <v>721.7538623374104</v>
      </c>
    </row>
    <row r="85" spans="2:10" x14ac:dyDescent="0.45">
      <c r="B85">
        <v>11</v>
      </c>
      <c r="C85" t="str">
        <v>Ensuite</v>
      </c>
      <c r="D85" t="str">
        <v>Loc1</v>
      </c>
      <c r="E85" t="str">
        <v>ModernxK1x600x700</v>
      </c>
      <c r="F85" t="str">
        <v>ModernxK2x900x600</v>
      </c>
      <c r="G85">
        <v>0</v>
      </c>
      <c r="H85">
        <v>95</v>
      </c>
      <c r="I85" t="str">
        <v>Moved:Lounge:Loc1</v>
      </c>
      <c r="J85">
        <v>520.42135298947937</v>
      </c>
    </row>
    <row r="86" spans="2:10" x14ac:dyDescent="0.45">
      <c r="B86">
        <v>12</v>
      </c>
      <c r="C86" t="str">
        <v>Bath</v>
      </c>
      <c r="D86" t="str">
        <v>Loc1</v>
      </c>
      <c r="E86" t="str">
        <v>ModernxK1x600x700</v>
      </c>
      <c r="F86" t="str">
        <v>ModernxK3x900x600</v>
      </c>
      <c r="G86">
        <v>221</v>
      </c>
      <c r="H86">
        <v>95</v>
      </c>
      <c r="I86" t="str">
        <v>Replaced</v>
      </c>
      <c r="J86">
        <v>717.70744639344491</v>
      </c>
    </row>
    <row r="100" spans="1:10" x14ac:dyDescent="0.45">
      <c r="A100" t="e" cm="1" vm="9">
        <f t="array" ref="A100">_xlfn._xlws.PY(5,1,A101)</f>
        <v>#VALUE!</v>
      </c>
      <c r="B100" t="str" cm="1">
        <f t="array" ref="B100:J111">_FV(A100,"arrayPreview")</f>
        <v/>
      </c>
      <c r="C100" t="str">
        <v>Room Name</v>
      </c>
      <c r="D100" t="str">
        <v>Location name</v>
      </c>
      <c r="E100" t="str">
        <v>Originally</v>
      </c>
      <c r="F100" t="str">
        <v>Proposed Radiator</v>
      </c>
      <c r="G100" t="str">
        <v>£</v>
      </c>
      <c r="H100" t="str">
        <v>Labour Cost</v>
      </c>
      <c r="I100" t="str">
        <v>Status</v>
      </c>
      <c r="J100" t="str">
        <v>Watts</v>
      </c>
    </row>
    <row r="101" spans="1:10" x14ac:dyDescent="0.45">
      <c r="A101">
        <f>Scenarios!A7</f>
        <v>44</v>
      </c>
      <c r="B101">
        <v>0</v>
      </c>
      <c r="C101" t="str">
        <v>Lounge</v>
      </c>
      <c r="D101" t="str">
        <v>Loc1</v>
      </c>
      <c r="E101" t="str">
        <v>ModernxK2x900x600</v>
      </c>
      <c r="F101" t="str">
        <v>ModernxK2x1800x600</v>
      </c>
      <c r="G101">
        <v>198.04</v>
      </c>
      <c r="H101">
        <v>95</v>
      </c>
      <c r="I101" t="str">
        <v>Replaced</v>
      </c>
      <c r="J101">
        <v>978.35197169490255</v>
      </c>
    </row>
    <row r="102" spans="1:10" x14ac:dyDescent="0.45">
      <c r="B102">
        <v>1</v>
      </c>
      <c r="C102" t="str">
        <v>Lounge</v>
      </c>
      <c r="D102" t="str">
        <v>Loc2</v>
      </c>
      <c r="E102" t="str">
        <v>ModernxK2x900x600</v>
      </c>
      <c r="F102" t="str">
        <v>ModernxK2x2000x700</v>
      </c>
      <c r="G102">
        <v>379.84</v>
      </c>
      <c r="H102">
        <v>95</v>
      </c>
      <c r="I102" t="str">
        <v>Replaced</v>
      </c>
      <c r="J102">
        <v>1230.6274640754996</v>
      </c>
    </row>
    <row r="103" spans="1:10" x14ac:dyDescent="0.45">
      <c r="B103">
        <v>2</v>
      </c>
      <c r="C103" t="str">
        <v>Dining</v>
      </c>
      <c r="D103" t="str">
        <v>Loc1</v>
      </c>
      <c r="E103" t="str">
        <v>ModernxK2x1200x600</v>
      </c>
      <c r="F103" t="str">
        <v>ModernxK3x1600x500</v>
      </c>
      <c r="G103">
        <v>359</v>
      </c>
      <c r="H103">
        <v>95</v>
      </c>
      <c r="I103" t="str">
        <v>Replaced</v>
      </c>
      <c r="J103">
        <v>1032.3213556370204</v>
      </c>
    </row>
    <row r="104" spans="1:10" x14ac:dyDescent="0.45">
      <c r="B104">
        <v>3</v>
      </c>
      <c r="C104" t="str">
        <v>Kitchen</v>
      </c>
      <c r="D104" t="str">
        <v>Loc1</v>
      </c>
      <c r="E104" t="str">
        <v>ModernxK2x1200x600</v>
      </c>
      <c r="F104" t="str">
        <v>ModernxK2x1400x600</v>
      </c>
      <c r="G104">
        <v>154.06</v>
      </c>
      <c r="H104">
        <v>95</v>
      </c>
      <c r="I104" t="str">
        <v>Replaced</v>
      </c>
      <c r="J104">
        <v>908.73856341905673</v>
      </c>
    </row>
    <row r="105" spans="1:10" x14ac:dyDescent="0.45">
      <c r="B105">
        <v>4</v>
      </c>
      <c r="C105" t="str">
        <v>Hall</v>
      </c>
      <c r="D105" t="str">
        <v>Loc1</v>
      </c>
      <c r="E105" t="str">
        <v>ModernxK2x1000x600</v>
      </c>
      <c r="F105" t="str">
        <v>ModernxK2x1000x600</v>
      </c>
      <c r="G105">
        <v>0</v>
      </c>
      <c r="H105">
        <v>0</v>
      </c>
      <c r="I105" t="str">
        <v>Original</v>
      </c>
      <c r="J105">
        <v>649.04543993476545</v>
      </c>
    </row>
    <row r="106" spans="1:10" x14ac:dyDescent="0.45">
      <c r="B106" t="str">
        <v>...</v>
      </c>
      <c r="C106" t="str">
        <v>...</v>
      </c>
      <c r="D106" t="str">
        <v>...</v>
      </c>
      <c r="E106" t="str">
        <v>...</v>
      </c>
      <c r="F106" t="str">
        <v>...</v>
      </c>
      <c r="G106" t="str">
        <v>...</v>
      </c>
      <c r="H106" t="str">
        <v>...</v>
      </c>
      <c r="I106" t="str">
        <v>...</v>
      </c>
      <c r="J106" t="str">
        <v>...</v>
      </c>
    </row>
    <row r="107" spans="1:10" x14ac:dyDescent="0.45">
      <c r="B107">
        <v>8</v>
      </c>
      <c r="C107" t="str">
        <v>Bed N</v>
      </c>
      <c r="D107" t="str">
        <v>Loc1</v>
      </c>
      <c r="E107" t="str">
        <v>ModernxK1x600x700</v>
      </c>
      <c r="F107" t="str">
        <v>ModernxK2x900x600</v>
      </c>
      <c r="G107">
        <v>0</v>
      </c>
      <c r="H107">
        <v>95</v>
      </c>
      <c r="I107" t="str">
        <v>Moved:Lounge:Loc2</v>
      </c>
      <c r="J107">
        <v>458.38469053969271</v>
      </c>
    </row>
    <row r="108" spans="1:10" x14ac:dyDescent="0.45">
      <c r="B108">
        <v>9</v>
      </c>
      <c r="C108" t="str">
        <v>Bed NW</v>
      </c>
      <c r="D108" t="str">
        <v>Loc1</v>
      </c>
      <c r="E108" t="str">
        <v>ModernxK1x600x700</v>
      </c>
      <c r="F108" t="str">
        <v>ModernxK3x1000x500</v>
      </c>
      <c r="G108">
        <v>203</v>
      </c>
      <c r="H108">
        <v>95</v>
      </c>
      <c r="I108" t="str">
        <v>Replaced</v>
      </c>
      <c r="J108">
        <v>770.4604067585899</v>
      </c>
    </row>
    <row r="109" spans="1:10" x14ac:dyDescent="0.45">
      <c r="B109">
        <v>10</v>
      </c>
      <c r="C109" t="str">
        <v>Bed SW</v>
      </c>
      <c r="D109" t="str">
        <v>Loc1</v>
      </c>
      <c r="E109" t="str">
        <v>ModernxK1x600x700</v>
      </c>
      <c r="F109" t="str">
        <v>ModernxK3x1000x500</v>
      </c>
      <c r="G109">
        <v>203</v>
      </c>
      <c r="H109">
        <v>95</v>
      </c>
      <c r="I109" t="str">
        <v>Replaced</v>
      </c>
      <c r="J109">
        <v>770.4604067585899</v>
      </c>
    </row>
    <row r="110" spans="1:10" x14ac:dyDescent="0.45">
      <c r="B110">
        <v>11</v>
      </c>
      <c r="C110" t="str">
        <v>Ensuite</v>
      </c>
      <c r="D110" t="str">
        <v>Loc1</v>
      </c>
      <c r="E110" t="str">
        <v>ModernxK1x600x700</v>
      </c>
      <c r="F110" t="str">
        <v>ModernxK2x900x600</v>
      </c>
      <c r="G110">
        <v>0</v>
      </c>
      <c r="H110">
        <v>95</v>
      </c>
      <c r="I110" t="str">
        <v>Moved:Lounge:Loc1</v>
      </c>
      <c r="J110">
        <v>458.38469053969271</v>
      </c>
    </row>
    <row r="111" spans="1:10" x14ac:dyDescent="0.45">
      <c r="B111">
        <v>12</v>
      </c>
      <c r="C111" t="str">
        <v>Bath</v>
      </c>
      <c r="D111" t="str">
        <v>Loc1</v>
      </c>
      <c r="E111" t="str">
        <v>ModernxK1x600x700</v>
      </c>
      <c r="F111" t="str">
        <v>ModernxK3x1000x600</v>
      </c>
      <c r="G111">
        <v>236</v>
      </c>
      <c r="H111">
        <v>95</v>
      </c>
      <c r="I111" t="str">
        <v>Replaced</v>
      </c>
      <c r="J111">
        <v>702.42528909514169</v>
      </c>
    </row>
    <row r="125" spans="1:10" x14ac:dyDescent="0.45">
      <c r="A125" t="e" cm="1" vm="10">
        <f t="array" ref="A125">_xlfn._xlws.PY(5,1,A126)</f>
        <v>#VALUE!</v>
      </c>
      <c r="B125" t="str" cm="1">
        <f t="array" ref="B125:J136">_FV(A125,"arrayPreview")</f>
        <v/>
      </c>
      <c r="C125" t="str">
        <v>Room Name</v>
      </c>
      <c r="D125" t="str">
        <v>Location name</v>
      </c>
      <c r="E125" t="str">
        <v>Originally</v>
      </c>
      <c r="F125" t="str">
        <v>Proposed Radiator</v>
      </c>
      <c r="G125" t="str">
        <v>£</v>
      </c>
      <c r="H125" t="str">
        <v>Labour Cost</v>
      </c>
      <c r="I125" t="str">
        <v>Status</v>
      </c>
      <c r="J125" t="str">
        <v>Watts</v>
      </c>
    </row>
    <row r="126" spans="1:10" x14ac:dyDescent="0.45">
      <c r="A126">
        <f>Scenarios!A8</f>
        <v>42</v>
      </c>
      <c r="B126">
        <v>0</v>
      </c>
      <c r="C126" t="str">
        <v>Lounge</v>
      </c>
      <c r="D126" t="str">
        <v>Loc1</v>
      </c>
      <c r="E126" t="str">
        <v>ModernxK2x900x600</v>
      </c>
      <c r="F126" t="str">
        <v>ModernxK2x1800x600</v>
      </c>
      <c r="G126">
        <v>198.04</v>
      </c>
      <c r="H126">
        <v>95</v>
      </c>
      <c r="I126" t="str">
        <v>Replaced</v>
      </c>
      <c r="J126">
        <v>856.1273121849639</v>
      </c>
    </row>
    <row r="127" spans="1:10" x14ac:dyDescent="0.45">
      <c r="B127">
        <v>1</v>
      </c>
      <c r="C127" t="str">
        <v>Lounge</v>
      </c>
      <c r="D127" t="str">
        <v>Loc2</v>
      </c>
      <c r="E127" t="str">
        <v>ModernxK2x900x600</v>
      </c>
      <c r="F127" t="str">
        <v>ModernxK3x1800x700</v>
      </c>
      <c r="G127">
        <v>643</v>
      </c>
      <c r="H127">
        <v>95</v>
      </c>
      <c r="I127" t="str">
        <v>Replaced</v>
      </c>
      <c r="J127">
        <v>1340.479005159395</v>
      </c>
    </row>
    <row r="128" spans="1:10" x14ac:dyDescent="0.45">
      <c r="B128">
        <v>2</v>
      </c>
      <c r="C128" t="str">
        <v>Dining</v>
      </c>
      <c r="D128" t="str">
        <v>Loc1</v>
      </c>
      <c r="E128" t="str">
        <v>ModernxK2x1200x600</v>
      </c>
      <c r="F128" t="str">
        <v>ModernxK3x1600x600</v>
      </c>
      <c r="G128">
        <v>417</v>
      </c>
      <c r="H128">
        <v>95</v>
      </c>
      <c r="I128" t="str">
        <v>Replaced</v>
      </c>
      <c r="J128">
        <v>1049.4286681112674</v>
      </c>
    </row>
    <row r="129" spans="2:10" x14ac:dyDescent="0.45">
      <c r="B129">
        <v>3</v>
      </c>
      <c r="C129" t="str">
        <v>Kitchen</v>
      </c>
      <c r="D129" t="str">
        <v>Loc1</v>
      </c>
      <c r="E129" t="str">
        <v>ModernxK2x1200x600</v>
      </c>
      <c r="F129" t="str">
        <v>ModernxK2x1600x600</v>
      </c>
      <c r="G129">
        <v>176.02</v>
      </c>
      <c r="H129">
        <v>95</v>
      </c>
      <c r="I129" t="str">
        <v>Replaced</v>
      </c>
      <c r="J129">
        <v>925.00806230522608</v>
      </c>
    </row>
    <row r="130" spans="2:10" x14ac:dyDescent="0.45">
      <c r="B130">
        <v>4</v>
      </c>
      <c r="C130" t="str">
        <v>Hall</v>
      </c>
      <c r="D130" t="str">
        <v>Loc1</v>
      </c>
      <c r="E130" t="str">
        <v>ModernxK2x1000x600</v>
      </c>
      <c r="F130" t="str">
        <v>ModernxK2x1000x600</v>
      </c>
      <c r="G130">
        <v>0</v>
      </c>
      <c r="H130">
        <v>0</v>
      </c>
      <c r="I130" t="str">
        <v>Original</v>
      </c>
      <c r="J130">
        <v>578.17176611788216</v>
      </c>
    </row>
    <row r="131" spans="2:10" x14ac:dyDescent="0.45">
      <c r="B131" t="str">
        <v>...</v>
      </c>
      <c r="C131" t="str">
        <v>...</v>
      </c>
      <c r="D131" t="str">
        <v>...</v>
      </c>
      <c r="E131" t="str">
        <v>...</v>
      </c>
      <c r="F131" t="str">
        <v>...</v>
      </c>
      <c r="G131" t="str">
        <v>...</v>
      </c>
      <c r="H131" t="str">
        <v>...</v>
      </c>
      <c r="I131" t="str">
        <v>...</v>
      </c>
      <c r="J131" t="str">
        <v>...</v>
      </c>
    </row>
    <row r="132" spans="2:10" x14ac:dyDescent="0.45">
      <c r="B132">
        <v>8</v>
      </c>
      <c r="C132" t="str">
        <v>Bed N</v>
      </c>
      <c r="D132" t="str">
        <v>Loc1</v>
      </c>
      <c r="E132" t="str">
        <v>ModernxK1x600x700</v>
      </c>
      <c r="F132" t="str">
        <v>ModernxK2x900x600</v>
      </c>
      <c r="G132">
        <v>0</v>
      </c>
      <c r="H132">
        <v>95</v>
      </c>
      <c r="I132" t="str">
        <v>Moved:Lounge:Loc2</v>
      </c>
      <c r="J132">
        <v>398.2305493155061</v>
      </c>
    </row>
    <row r="133" spans="2:10" x14ac:dyDescent="0.45">
      <c r="B133">
        <v>9</v>
      </c>
      <c r="C133" t="str">
        <v>Bed NW</v>
      </c>
      <c r="D133" t="str">
        <v>Loc1</v>
      </c>
      <c r="E133" t="str">
        <v>ModernxK1x600x700</v>
      </c>
      <c r="F133" t="str">
        <v>ModernxK3x900x600</v>
      </c>
      <c r="G133">
        <v>221</v>
      </c>
      <c r="H133">
        <v>95</v>
      </c>
      <c r="I133" t="str">
        <v>Replaced</v>
      </c>
      <c r="J133">
        <v>717.70744639344491</v>
      </c>
    </row>
    <row r="134" spans="2:10" x14ac:dyDescent="0.45">
      <c r="B134">
        <v>10</v>
      </c>
      <c r="C134" t="str">
        <v>Bed SW</v>
      </c>
      <c r="D134" t="str">
        <v>Loc1</v>
      </c>
      <c r="E134" t="str">
        <v>ModernxK1x600x700</v>
      </c>
      <c r="F134" t="str">
        <v>ModernxK3x900x600</v>
      </c>
      <c r="G134">
        <v>221</v>
      </c>
      <c r="H134">
        <v>95</v>
      </c>
      <c r="I134" t="str">
        <v>Replaced</v>
      </c>
      <c r="J134">
        <v>717.70744639344491</v>
      </c>
    </row>
    <row r="135" spans="2:10" x14ac:dyDescent="0.45">
      <c r="B135">
        <v>11</v>
      </c>
      <c r="C135" t="str">
        <v>Ensuite</v>
      </c>
      <c r="D135" t="str">
        <v>Loc1</v>
      </c>
      <c r="E135" t="str">
        <v>ModernxK1x600x700</v>
      </c>
      <c r="F135" t="str">
        <v>ModernxK2x900x600</v>
      </c>
      <c r="G135">
        <v>0</v>
      </c>
      <c r="H135">
        <v>95</v>
      </c>
      <c r="I135" t="str">
        <v>Moved:Lounge:Loc1</v>
      </c>
      <c r="J135">
        <v>398.2305493155061</v>
      </c>
    </row>
    <row r="136" spans="2:10" x14ac:dyDescent="0.45">
      <c r="B136">
        <v>12</v>
      </c>
      <c r="C136" t="str">
        <v>Bath</v>
      </c>
      <c r="D136" t="str">
        <v>Loc1</v>
      </c>
      <c r="E136" t="str">
        <v>ModernxK1x600x700</v>
      </c>
      <c r="F136" t="str">
        <v>ModernxK3x1000x600</v>
      </c>
      <c r="G136">
        <v>236</v>
      </c>
      <c r="H136">
        <v>95</v>
      </c>
      <c r="I136" t="str">
        <v>Replaced</v>
      </c>
      <c r="J136">
        <v>610.24553067013733</v>
      </c>
    </row>
    <row r="150" spans="1:10" x14ac:dyDescent="0.45">
      <c r="A150" t="e" cm="1" vm="4">
        <f t="array" ref="A150">_xlfn._xlws.PY(5,1,A151)</f>
        <v>#VALUE!</v>
      </c>
      <c r="B150" t="str" cm="1">
        <f t="array" ref="B150:J161">_FV(A150,"arrayPreview")</f>
        <v/>
      </c>
      <c r="C150" t="str">
        <v>Room Name</v>
      </c>
      <c r="D150" t="str">
        <v>Location name</v>
      </c>
      <c r="E150" t="str">
        <v>Originally</v>
      </c>
      <c r="F150" t="str">
        <v>Proposed Radiator</v>
      </c>
      <c r="G150" t="str">
        <v>£</v>
      </c>
      <c r="H150" t="str">
        <v>Labour Cost</v>
      </c>
      <c r="I150" t="str">
        <v>Status</v>
      </c>
      <c r="J150" t="str">
        <v>Watts</v>
      </c>
    </row>
    <row r="151" spans="1:10" x14ac:dyDescent="0.45">
      <c r="A151">
        <f>Scenarios!A9</f>
        <v>40</v>
      </c>
      <c r="B151">
        <v>0</v>
      </c>
      <c r="C151" t="str">
        <v>Lounge</v>
      </c>
      <c r="D151" t="str">
        <v>Loc1</v>
      </c>
      <c r="E151" t="str">
        <v>ModernxK2x900x600</v>
      </c>
      <c r="F151" t="str">
        <v>ModernxK3x1800x600</v>
      </c>
      <c r="G151">
        <v>469</v>
      </c>
      <c r="H151">
        <v>95</v>
      </c>
      <c r="I151" t="str">
        <v>Replaced</v>
      </c>
      <c r="J151">
        <v>1017.5050595179076</v>
      </c>
    </row>
    <row r="152" spans="1:10" x14ac:dyDescent="0.45">
      <c r="B152">
        <v>1</v>
      </c>
      <c r="C152" t="str">
        <v>Lounge</v>
      </c>
      <c r="D152" t="str">
        <v>Loc2</v>
      </c>
      <c r="E152" t="str">
        <v>ModernxK2x900x600</v>
      </c>
      <c r="F152" t="str">
        <v>ModernxK3x1800x700</v>
      </c>
      <c r="G152">
        <v>643</v>
      </c>
      <c r="H152">
        <v>95</v>
      </c>
      <c r="I152" t="str">
        <v>Replaced</v>
      </c>
      <c r="J152">
        <v>1155.2231861782384</v>
      </c>
    </row>
    <row r="153" spans="1:10" x14ac:dyDescent="0.45">
      <c r="B153">
        <v>2</v>
      </c>
      <c r="C153" t="str">
        <v>Dining</v>
      </c>
      <c r="D153" t="str">
        <v>Loc1</v>
      </c>
      <c r="E153" t="str">
        <v>ModernxK2x1200x600</v>
      </c>
      <c r="F153" t="str">
        <v>ModernxK3x1600x700</v>
      </c>
      <c r="G153">
        <v>571</v>
      </c>
      <c r="H153">
        <v>95</v>
      </c>
      <c r="I153" t="str">
        <v>Replaced</v>
      </c>
      <c r="J153">
        <v>1026.7335937786515</v>
      </c>
    </row>
    <row r="154" spans="1:10" x14ac:dyDescent="0.45">
      <c r="B154">
        <v>3</v>
      </c>
      <c r="C154" t="str">
        <v>Kitchen</v>
      </c>
      <c r="D154" t="str">
        <v>Loc1</v>
      </c>
      <c r="E154" t="str">
        <v>ModernxK2x1200x600</v>
      </c>
      <c r="F154" t="str">
        <v>ModernxK2x1600x700</v>
      </c>
      <c r="G154">
        <v>292.18</v>
      </c>
      <c r="H154">
        <v>95</v>
      </c>
      <c r="I154" t="str">
        <v>Replaced</v>
      </c>
      <c r="J154">
        <v>922.6498774301192</v>
      </c>
    </row>
    <row r="155" spans="1:10" x14ac:dyDescent="0.45">
      <c r="B155">
        <v>4</v>
      </c>
      <c r="C155" t="str">
        <v>Hall</v>
      </c>
      <c r="D155" t="str">
        <v>Loc1</v>
      </c>
      <c r="E155" t="str">
        <v>ModernxK2x1000x600</v>
      </c>
      <c r="F155" t="str">
        <v>ModernxK2x1000x600</v>
      </c>
      <c r="G155">
        <v>0</v>
      </c>
      <c r="H155">
        <v>0</v>
      </c>
      <c r="I155" t="str">
        <v>Original</v>
      </c>
      <c r="J155">
        <v>509.25098397353935</v>
      </c>
    </row>
    <row r="156" spans="1:10" x14ac:dyDescent="0.45">
      <c r="B156" t="str">
        <v>...</v>
      </c>
      <c r="C156" t="str">
        <v>...</v>
      </c>
      <c r="D156" t="str">
        <v>...</v>
      </c>
      <c r="E156" t="str">
        <v>...</v>
      </c>
      <c r="F156" t="str">
        <v>...</v>
      </c>
      <c r="G156" t="str">
        <v>...</v>
      </c>
      <c r="H156" t="str">
        <v>...</v>
      </c>
      <c r="I156" t="str">
        <v>...</v>
      </c>
      <c r="J156" t="str">
        <v>...</v>
      </c>
    </row>
    <row r="157" spans="1:10" x14ac:dyDescent="0.45">
      <c r="B157">
        <v>8</v>
      </c>
      <c r="C157" t="str">
        <v>Bed N</v>
      </c>
      <c r="D157" t="str">
        <v>Loc1</v>
      </c>
      <c r="E157" t="str">
        <v>ModernxK1x600x700</v>
      </c>
      <c r="F157" t="str">
        <v>ModernxK2x900x600</v>
      </c>
      <c r="G157">
        <v>0</v>
      </c>
      <c r="H157">
        <v>95</v>
      </c>
      <c r="I157" t="str">
        <v>Moved:Lounge:Loc1</v>
      </c>
      <c r="J157">
        <v>340.10758468555343</v>
      </c>
    </row>
    <row r="158" spans="1:10" x14ac:dyDescent="0.45">
      <c r="B158">
        <v>9</v>
      </c>
      <c r="C158" t="str">
        <v>Bed NW</v>
      </c>
      <c r="D158" t="str">
        <v>Loc1</v>
      </c>
      <c r="E158" t="str">
        <v>ModernxK1x600x700</v>
      </c>
      <c r="F158" t="str">
        <v>ModernxK3x1000x600</v>
      </c>
      <c r="G158">
        <v>236</v>
      </c>
      <c r="H158">
        <v>95</v>
      </c>
      <c r="I158" t="str">
        <v>Replaced</v>
      </c>
      <c r="J158">
        <v>702.42528909514169</v>
      </c>
    </row>
    <row r="159" spans="1:10" x14ac:dyDescent="0.45">
      <c r="B159">
        <v>10</v>
      </c>
      <c r="C159" t="str">
        <v>Bed SW</v>
      </c>
      <c r="D159" t="str">
        <v>Loc1</v>
      </c>
      <c r="E159" t="str">
        <v>ModernxK1x600x700</v>
      </c>
      <c r="F159" t="str">
        <v>ModernxK3x1000x600</v>
      </c>
      <c r="G159">
        <v>236</v>
      </c>
      <c r="H159">
        <v>95</v>
      </c>
      <c r="I159" t="str">
        <v>Replaced</v>
      </c>
      <c r="J159">
        <v>702.42528909514169</v>
      </c>
    </row>
    <row r="160" spans="1:10" x14ac:dyDescent="0.45">
      <c r="B160">
        <v>11</v>
      </c>
      <c r="C160" t="str">
        <v>Ensuite</v>
      </c>
      <c r="D160" t="str">
        <v>Loc1</v>
      </c>
      <c r="E160" t="str">
        <v>ModernxK1x600x700</v>
      </c>
      <c r="F160" t="str">
        <v>ModernxK2x1000x600</v>
      </c>
      <c r="G160">
        <v>99.65</v>
      </c>
      <c r="H160">
        <v>95</v>
      </c>
      <c r="I160" t="str">
        <v>Replaced</v>
      </c>
      <c r="J160">
        <v>377.848836866824</v>
      </c>
    </row>
    <row r="161" spans="1:10" x14ac:dyDescent="0.45">
      <c r="B161">
        <v>12</v>
      </c>
      <c r="C161" t="str">
        <v>Bath</v>
      </c>
      <c r="D161" t="str">
        <v>Loc1</v>
      </c>
      <c r="E161" t="str">
        <v>ModernxK1x600x700</v>
      </c>
      <c r="F161" t="str">
        <v>ModernxK3x1000x600</v>
      </c>
      <c r="G161">
        <v>236</v>
      </c>
      <c r="H161">
        <v>95</v>
      </c>
      <c r="I161" t="str">
        <v>Replaced</v>
      </c>
      <c r="J161">
        <v>521.17833214482823</v>
      </c>
    </row>
    <row r="175" spans="1:10" x14ac:dyDescent="0.45">
      <c r="A175" t="e" cm="1" vm="11">
        <f t="array" ref="A175">_xlfn._xlws.PY(5,1,A176)</f>
        <v>#VALUE!</v>
      </c>
      <c r="B175" t="str" cm="1">
        <f t="array" ref="B175:J186">_FV(A175,"arrayPreview")</f>
        <v/>
      </c>
      <c r="C175" t="str">
        <v>Room Name</v>
      </c>
      <c r="D175" t="str">
        <v>Location name</v>
      </c>
      <c r="E175" t="str">
        <v>Originally</v>
      </c>
      <c r="F175" t="str">
        <v>Proposed Radiator</v>
      </c>
      <c r="G175" t="str">
        <v>£</v>
      </c>
      <c r="H175" t="str">
        <v>Labour Cost</v>
      </c>
      <c r="I175" t="str">
        <v>Status</v>
      </c>
      <c r="J175" t="str">
        <v>Watts</v>
      </c>
    </row>
    <row r="176" spans="1:10" x14ac:dyDescent="0.45">
      <c r="A176">
        <f>Scenarios!A10</f>
        <v>38</v>
      </c>
      <c r="B176">
        <v>0</v>
      </c>
      <c r="C176" t="str">
        <v>Lounge</v>
      </c>
      <c r="D176" t="str">
        <v>Loc1</v>
      </c>
      <c r="E176" t="str">
        <v>ModernxK2x900x600</v>
      </c>
      <c r="F176" t="str">
        <v>ModernxK3x1800x600</v>
      </c>
      <c r="G176">
        <v>469</v>
      </c>
      <c r="H176">
        <v>95</v>
      </c>
      <c r="I176" t="str">
        <v>Replaced</v>
      </c>
      <c r="J176">
        <v>860.17309210029453</v>
      </c>
    </row>
    <row r="177" spans="2:10" x14ac:dyDescent="0.45">
      <c r="B177">
        <v>1</v>
      </c>
      <c r="C177" t="str">
        <v>Lounge</v>
      </c>
      <c r="D177" t="str">
        <v>Loc2</v>
      </c>
      <c r="E177" t="str">
        <v>ModernxK2x900x600</v>
      </c>
      <c r="F177" t="str">
        <v>ModernxK3x2000x700</v>
      </c>
      <c r="G177">
        <v>743</v>
      </c>
      <c r="H177">
        <v>95</v>
      </c>
      <c r="I177" t="str">
        <v>Replaced</v>
      </c>
      <c r="J177">
        <v>1085.018337570232</v>
      </c>
    </row>
    <row r="178" spans="2:10" x14ac:dyDescent="0.45">
      <c r="B178">
        <v>2</v>
      </c>
      <c r="C178" t="str">
        <v>Dining</v>
      </c>
      <c r="D178" t="str">
        <v>Loc1</v>
      </c>
      <c r="E178" t="str">
        <v>ModernxK2x1200x600</v>
      </c>
      <c r="F178" t="str">
        <v>ModernxK3x1600x700</v>
      </c>
      <c r="G178">
        <v>571</v>
      </c>
      <c r="H178">
        <v>95</v>
      </c>
      <c r="I178" t="str">
        <v>Replaced</v>
      </c>
      <c r="J178">
        <v>867.9746620053902</v>
      </c>
    </row>
    <row r="179" spans="2:10" x14ac:dyDescent="0.45">
      <c r="B179">
        <v>3</v>
      </c>
      <c r="C179" t="str">
        <v>Kitchen</v>
      </c>
      <c r="D179" t="str">
        <v>Loc1</v>
      </c>
      <c r="E179" t="str">
        <v>ModernxK2x1200x600</v>
      </c>
      <c r="F179" t="str">
        <v>ModernxK3x1600x600</v>
      </c>
      <c r="G179">
        <v>417</v>
      </c>
      <c r="H179">
        <v>95</v>
      </c>
      <c r="I179" t="str">
        <v>Replaced</v>
      </c>
      <c r="J179">
        <v>976.29067317759086</v>
      </c>
    </row>
    <row r="180" spans="2:10" x14ac:dyDescent="0.45">
      <c r="B180">
        <v>4</v>
      </c>
      <c r="C180" t="str">
        <v>Hall</v>
      </c>
      <c r="D180" t="str">
        <v>Loc1</v>
      </c>
      <c r="E180" t="str">
        <v>ModernxK2x1000x600</v>
      </c>
      <c r="F180" t="str">
        <v>ModernxK2x1000x600</v>
      </c>
      <c r="G180">
        <v>0</v>
      </c>
      <c r="H180">
        <v>0</v>
      </c>
      <c r="I180" t="str">
        <v>Original</v>
      </c>
      <c r="J180">
        <v>442.42162374243526</v>
      </c>
    </row>
    <row r="181" spans="2:10" x14ac:dyDescent="0.45">
      <c r="B181" t="str">
        <v>...</v>
      </c>
      <c r="C181" t="str">
        <v>...</v>
      </c>
      <c r="D181" t="str">
        <v>...</v>
      </c>
      <c r="E181" t="str">
        <v>...</v>
      </c>
      <c r="F181" t="str">
        <v>...</v>
      </c>
      <c r="G181" t="str">
        <v>...</v>
      </c>
      <c r="H181" t="str">
        <v>...</v>
      </c>
      <c r="I181" t="str">
        <v>...</v>
      </c>
      <c r="J181" t="str">
        <v>...</v>
      </c>
    </row>
    <row r="182" spans="2:10" x14ac:dyDescent="0.45">
      <c r="B182">
        <v>8</v>
      </c>
      <c r="C182" t="str">
        <v>Bed N</v>
      </c>
      <c r="D182" t="str">
        <v>Loc1</v>
      </c>
      <c r="E182" t="str">
        <v>ModernxK1x600x700</v>
      </c>
      <c r="F182" t="str">
        <v>ModernxK2x900x600</v>
      </c>
      <c r="G182">
        <v>0</v>
      </c>
      <c r="H182">
        <v>95</v>
      </c>
      <c r="I182" t="str">
        <v>Moved:Lounge:Loc1</v>
      </c>
      <c r="J182">
        <v>284.19668551292239</v>
      </c>
    </row>
    <row r="183" spans="2:10" x14ac:dyDescent="0.45">
      <c r="B183">
        <v>9</v>
      </c>
      <c r="C183" t="str">
        <v>Bed NW</v>
      </c>
      <c r="D183" t="str">
        <v>Loc1</v>
      </c>
      <c r="E183" t="str">
        <v>ModernxK1x600x700</v>
      </c>
      <c r="F183" t="str">
        <v>ModernxK3x1000x600</v>
      </c>
      <c r="G183">
        <v>236</v>
      </c>
      <c r="H183">
        <v>95</v>
      </c>
      <c r="I183" t="str">
        <v>Replaced</v>
      </c>
      <c r="J183">
        <v>610.24553067013733</v>
      </c>
    </row>
    <row r="184" spans="2:10" x14ac:dyDescent="0.45">
      <c r="B184">
        <v>10</v>
      </c>
      <c r="C184" t="str">
        <v>Bed SW</v>
      </c>
      <c r="D184" t="str">
        <v>Loc1</v>
      </c>
      <c r="E184" t="str">
        <v>ModernxK1x600x700</v>
      </c>
      <c r="F184" t="str">
        <v>ModernxK3x1000x600</v>
      </c>
      <c r="G184">
        <v>236</v>
      </c>
      <c r="H184">
        <v>95</v>
      </c>
      <c r="I184" t="str">
        <v>Replaced</v>
      </c>
      <c r="J184">
        <v>610.24553067013733</v>
      </c>
    </row>
    <row r="185" spans="2:10" x14ac:dyDescent="0.45">
      <c r="B185">
        <v>11</v>
      </c>
      <c r="C185" t="str">
        <v>Ensuite</v>
      </c>
      <c r="D185" t="str">
        <v>Loc1</v>
      </c>
      <c r="E185" t="str">
        <v>ModernxK1x600x700</v>
      </c>
      <c r="F185" t="str">
        <v>ModernxK3x1000x500</v>
      </c>
      <c r="G185">
        <v>203</v>
      </c>
      <c r="H185">
        <v>95</v>
      </c>
      <c r="I185" t="str">
        <v>Replaced</v>
      </c>
      <c r="J185">
        <v>374.79691174763849</v>
      </c>
    </row>
    <row r="186" spans="2:10" x14ac:dyDescent="0.45">
      <c r="B186">
        <v>12</v>
      </c>
      <c r="C186" t="str">
        <v>Bath</v>
      </c>
      <c r="D186" t="str">
        <v>Loc1</v>
      </c>
      <c r="E186" t="str">
        <v>ModernxK1x600x700</v>
      </c>
      <c r="F186" t="str">
        <v>ModernxK3x1000x600</v>
      </c>
      <c r="G186">
        <v>236</v>
      </c>
      <c r="H186">
        <v>95</v>
      </c>
      <c r="I186" t="str">
        <v>Replaced</v>
      </c>
      <c r="J186">
        <v>435.50088626707605</v>
      </c>
    </row>
    <row r="200" spans="1:10" x14ac:dyDescent="0.45">
      <c r="A200" t="e" cm="1" vm="12">
        <f t="array" ref="A200">_xlfn._xlws.PY(5,1,A201)</f>
        <v>#VALUE!</v>
      </c>
      <c r="B200" t="str" cm="1">
        <f t="array" ref="B200:J211">_FV(A200,"arrayPreview")</f>
        <v/>
      </c>
      <c r="C200" t="str">
        <v>Room Name</v>
      </c>
      <c r="D200" t="str">
        <v>Location name</v>
      </c>
      <c r="E200" t="str">
        <v>Originally</v>
      </c>
      <c r="F200" t="str">
        <v>Proposed Radiator</v>
      </c>
      <c r="G200" t="str">
        <v>£</v>
      </c>
      <c r="H200" t="str">
        <v>Labour Cost</v>
      </c>
      <c r="I200" t="str">
        <v>Status</v>
      </c>
      <c r="J200" t="str">
        <v>Watts</v>
      </c>
    </row>
    <row r="201" spans="1:10" x14ac:dyDescent="0.45">
      <c r="A201">
        <f>Scenarios!A11</f>
        <v>36</v>
      </c>
      <c r="B201">
        <v>0</v>
      </c>
      <c r="C201" t="str">
        <v>Lounge</v>
      </c>
      <c r="D201" t="str">
        <v>Loc1</v>
      </c>
      <c r="E201" t="str">
        <v>ModernxK2x900x600</v>
      </c>
      <c r="F201" t="str">
        <v>ModernxK3x1800x600</v>
      </c>
      <c r="G201">
        <v>469</v>
      </c>
      <c r="H201">
        <v>95</v>
      </c>
      <c r="I201" t="str">
        <v>Replaced</v>
      </c>
      <c r="J201">
        <v>709.23550204043067</v>
      </c>
    </row>
    <row r="202" spans="1:10" x14ac:dyDescent="0.45">
      <c r="B202">
        <v>1</v>
      </c>
      <c r="C202" t="str">
        <v>Lounge</v>
      </c>
      <c r="D202" t="str">
        <v>Loc2</v>
      </c>
      <c r="E202" t="str">
        <v>ModernxK2x900x600</v>
      </c>
      <c r="F202" t="str">
        <v>ModernxK3x2000x700</v>
      </c>
      <c r="G202">
        <v>743</v>
      </c>
      <c r="H202">
        <v>95</v>
      </c>
      <c r="I202" t="str">
        <v>Replaced</v>
      </c>
      <c r="J202">
        <v>894.62636350402227</v>
      </c>
    </row>
    <row r="203" spans="1:10" x14ac:dyDescent="0.45">
      <c r="B203">
        <v>2</v>
      </c>
      <c r="C203" t="str">
        <v>Dining</v>
      </c>
      <c r="D203" t="str">
        <v>Loc1</v>
      </c>
      <c r="E203" t="str">
        <v>ModernxK2x1200x600</v>
      </c>
      <c r="F203" t="str">
        <v>ModernxK3x1600x700</v>
      </c>
      <c r="G203">
        <v>571</v>
      </c>
      <c r="H203">
        <v>95</v>
      </c>
      <c r="I203" t="str">
        <v>Replaced</v>
      </c>
      <c r="J203">
        <v>715.66810310544849</v>
      </c>
    </row>
    <row r="204" spans="1:10" x14ac:dyDescent="0.45">
      <c r="B204">
        <v>3</v>
      </c>
      <c r="C204" t="str">
        <v>Kitchen</v>
      </c>
      <c r="D204" t="str">
        <v>Loc1</v>
      </c>
      <c r="E204" t="str">
        <v>ModernxK2x1200x600</v>
      </c>
      <c r="F204" t="str">
        <v>ModernxK3x1600x700</v>
      </c>
      <c r="G204">
        <v>571</v>
      </c>
      <c r="H204">
        <v>95</v>
      </c>
      <c r="I204" t="str">
        <v>Replaced</v>
      </c>
      <c r="J204">
        <v>946.58550991059428</v>
      </c>
    </row>
    <row r="205" spans="1:10" x14ac:dyDescent="0.45">
      <c r="B205">
        <v>4</v>
      </c>
      <c r="C205" t="str">
        <v>Hall</v>
      </c>
      <c r="D205" t="str">
        <v>Loc1</v>
      </c>
      <c r="E205" t="str">
        <v>ModernxK2x1000x600</v>
      </c>
      <c r="F205" t="str">
        <v>ModernxK2x1000x600</v>
      </c>
      <c r="G205">
        <v>0</v>
      </c>
      <c r="H205">
        <v>0</v>
      </c>
      <c r="I205" t="str">
        <v>Original</v>
      </c>
      <c r="J205">
        <v>377.848836866824</v>
      </c>
    </row>
    <row r="206" spans="1:10" x14ac:dyDescent="0.45">
      <c r="B206" t="str">
        <v>...</v>
      </c>
      <c r="C206" t="str">
        <v>...</v>
      </c>
      <c r="D206" t="str">
        <v>...</v>
      </c>
      <c r="E206" t="str">
        <v>...</v>
      </c>
      <c r="F206" t="str">
        <v>...</v>
      </c>
      <c r="G206" t="str">
        <v>...</v>
      </c>
      <c r="H206" t="str">
        <v>...</v>
      </c>
      <c r="I206" t="str">
        <v>...</v>
      </c>
      <c r="J206" t="str">
        <v>...</v>
      </c>
    </row>
    <row r="207" spans="1:10" x14ac:dyDescent="0.45">
      <c r="B207">
        <v>8</v>
      </c>
      <c r="C207" t="str">
        <v>Bed N</v>
      </c>
      <c r="D207" t="str">
        <v>Loc1</v>
      </c>
      <c r="E207" t="str">
        <v>ModernxK1x600x700</v>
      </c>
      <c r="F207" t="str">
        <v>ModernxK2x800x600</v>
      </c>
      <c r="G207">
        <v>86.36</v>
      </c>
      <c r="H207">
        <v>95</v>
      </c>
      <c r="I207" t="str">
        <v>Replaced</v>
      </c>
      <c r="J207">
        <v>302.36633250428292</v>
      </c>
    </row>
    <row r="208" spans="1:10" x14ac:dyDescent="0.45">
      <c r="B208">
        <v>9</v>
      </c>
      <c r="C208" t="str">
        <v>Bed NW</v>
      </c>
      <c r="D208" t="str">
        <v>Loc1</v>
      </c>
      <c r="E208" t="str">
        <v>ModernxK1x600x700</v>
      </c>
      <c r="F208" t="str">
        <v>ModernxK3x1000x600</v>
      </c>
      <c r="G208">
        <v>236</v>
      </c>
      <c r="H208">
        <v>95</v>
      </c>
      <c r="I208" t="str">
        <v>Replaced</v>
      </c>
      <c r="J208">
        <v>521.17833214482823</v>
      </c>
    </row>
    <row r="209" spans="2:10" x14ac:dyDescent="0.45">
      <c r="B209">
        <v>10</v>
      </c>
      <c r="C209" t="str">
        <v>Bed SW</v>
      </c>
      <c r="D209" t="str">
        <v>Loc1</v>
      </c>
      <c r="E209" t="str">
        <v>ModernxK1x600x700</v>
      </c>
      <c r="F209" t="str">
        <v>ModernxK3x1000x600</v>
      </c>
      <c r="G209">
        <v>236</v>
      </c>
      <c r="H209">
        <v>95</v>
      </c>
      <c r="I209" t="str">
        <v>Replaced</v>
      </c>
      <c r="J209">
        <v>521.17833214482823</v>
      </c>
    </row>
    <row r="210" spans="2:10" x14ac:dyDescent="0.45">
      <c r="B210">
        <v>11</v>
      </c>
      <c r="C210" t="str">
        <v>Ensuite</v>
      </c>
      <c r="D210" t="str">
        <v>Loc1</v>
      </c>
      <c r="E210" t="str">
        <v>ModernxK1x600x700</v>
      </c>
      <c r="F210" t="str">
        <v>ModernxK3x1000x600</v>
      </c>
      <c r="G210">
        <v>236</v>
      </c>
      <c r="H210">
        <v>95</v>
      </c>
      <c r="I210" t="str">
        <v>Replaced</v>
      </c>
      <c r="J210">
        <v>353.55935795557724</v>
      </c>
    </row>
    <row r="211" spans="2:10" x14ac:dyDescent="0.45">
      <c r="B211">
        <v>12</v>
      </c>
      <c r="C211" t="str">
        <v>Bath</v>
      </c>
      <c r="D211" t="str">
        <v>Loc1</v>
      </c>
      <c r="E211" t="str">
        <v>ModernxK1x600x700</v>
      </c>
      <c r="F211" t="str">
        <v>ModernxK3x1000x600</v>
      </c>
      <c r="G211">
        <v>236</v>
      </c>
      <c r="H211">
        <v>95</v>
      </c>
      <c r="I211" t="str">
        <v>Replaced</v>
      </c>
      <c r="J211">
        <v>353.55935795557724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CD40-786D-47C7-B7F7-34323C25509A}">
  <dimension ref="O17:O18"/>
  <sheetViews>
    <sheetView workbookViewId="0">
      <selection activeCell="L23" sqref="L23"/>
    </sheetView>
  </sheetViews>
  <sheetFormatPr defaultRowHeight="14.25" x14ac:dyDescent="0.45"/>
  <sheetData>
    <row r="17" spans="15:15" x14ac:dyDescent="0.45">
      <c r="O17">
        <v>150</v>
      </c>
    </row>
    <row r="18" spans="15:15" x14ac:dyDescent="0.45">
      <c r="O18">
        <f>O17*85%/16</f>
        <v>7.96875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85A1-A71E-447E-BA79-2ABEB518C2CD}">
  <dimension ref="A1:H30"/>
  <sheetViews>
    <sheetView workbookViewId="0">
      <selection activeCell="F25" sqref="F25"/>
    </sheetView>
  </sheetViews>
  <sheetFormatPr defaultRowHeight="14.25" x14ac:dyDescent="0.45"/>
  <cols>
    <col min="1" max="1" width="10.19921875" bestFit="1" customWidth="1"/>
    <col min="2" max="2" width="6.1328125" customWidth="1"/>
    <col min="3" max="3" width="3.9296875" customWidth="1"/>
    <col min="4" max="4" width="20.06640625" customWidth="1"/>
    <col min="5" max="5" width="22.06640625" customWidth="1"/>
    <col min="6" max="6" width="22.3984375" customWidth="1"/>
    <col min="7" max="7" width="21.796875" customWidth="1"/>
    <col min="8" max="8" width="26.86328125" customWidth="1"/>
  </cols>
  <sheetData>
    <row r="1" spans="1:8" x14ac:dyDescent="0.45">
      <c r="A1" s="12"/>
      <c r="B1" s="12"/>
      <c r="C1" s="12"/>
      <c r="D1" s="26" t="s">
        <v>16</v>
      </c>
      <c r="E1" s="26"/>
      <c r="F1" s="26"/>
      <c r="G1" s="26"/>
      <c r="H1" s="26"/>
    </row>
    <row r="2" spans="1:8" ht="44.65" customHeight="1" x14ac:dyDescent="0.45">
      <c r="A2" s="13" t="s">
        <v>11</v>
      </c>
      <c r="B2" s="13" t="s">
        <v>67</v>
      </c>
      <c r="C2" s="13" t="s">
        <v>15</v>
      </c>
      <c r="D2" s="14">
        <v>55</v>
      </c>
      <c r="E2" s="14">
        <v>50</v>
      </c>
      <c r="F2" s="14">
        <v>45</v>
      </c>
      <c r="G2" s="14">
        <v>40</v>
      </c>
      <c r="H2" s="14">
        <v>35</v>
      </c>
    </row>
    <row r="3" spans="1:8" x14ac:dyDescent="0.45">
      <c r="A3" s="12" t="s">
        <v>17</v>
      </c>
      <c r="B3" s="12" t="s">
        <v>26</v>
      </c>
      <c r="C3" s="12" t="s">
        <v>27</v>
      </c>
      <c r="D3" s="15" t="s">
        <v>48</v>
      </c>
      <c r="E3" s="16" t="s">
        <v>56</v>
      </c>
      <c r="F3" s="16" t="str">
        <f>E3</f>
        <v>R:K2x600x600, &gt;:K2x1000x600</v>
      </c>
      <c r="G3" s="16" t="str">
        <f>F3</f>
        <v>R:K2x600x600, &gt;:K2x1000x600</v>
      </c>
      <c r="H3" s="17" t="s">
        <v>62</v>
      </c>
    </row>
    <row r="4" spans="1:8" x14ac:dyDescent="0.45">
      <c r="A4" s="12" t="s">
        <v>12</v>
      </c>
      <c r="B4" s="12" t="s">
        <v>41</v>
      </c>
      <c r="C4" s="12" t="s">
        <v>46</v>
      </c>
      <c r="D4" s="15" t="s">
        <v>49</v>
      </c>
      <c r="E4" s="16" t="s">
        <v>57</v>
      </c>
      <c r="F4" s="16" t="str">
        <f t="shared" ref="F4:G13" si="0">E4</f>
        <v>R: K2x1000x600, +: K2x1000x600</v>
      </c>
      <c r="G4" s="16" t="str">
        <f t="shared" si="0"/>
        <v>R: K2x1000x600, +: K2x1000x600</v>
      </c>
      <c r="H4" s="16" t="s">
        <v>57</v>
      </c>
    </row>
    <row r="5" spans="1:8" x14ac:dyDescent="0.45">
      <c r="A5" s="12" t="s">
        <v>14</v>
      </c>
      <c r="B5" s="12" t="s">
        <v>42</v>
      </c>
      <c r="C5" s="12" t="s">
        <v>27</v>
      </c>
      <c r="D5" s="15" t="s">
        <v>50</v>
      </c>
      <c r="E5" s="12" t="str">
        <f>D5</f>
        <v>R: K3x1400x600</v>
      </c>
      <c r="F5" s="16" t="s">
        <v>58</v>
      </c>
      <c r="G5" s="16" t="str">
        <f t="shared" si="0"/>
        <v>&gt;:K3x1600x600</v>
      </c>
      <c r="H5" s="16" t="s">
        <v>58</v>
      </c>
    </row>
    <row r="6" spans="1:8" x14ac:dyDescent="0.45">
      <c r="A6" s="12" t="s">
        <v>18</v>
      </c>
      <c r="B6" s="12" t="s">
        <v>43</v>
      </c>
      <c r="C6" s="12" t="s">
        <v>27</v>
      </c>
      <c r="D6" s="15" t="s">
        <v>51</v>
      </c>
      <c r="E6" s="12" t="str">
        <f t="shared" ref="E6:E13" si="1">D6</f>
        <v>R: K2x1200x600</v>
      </c>
      <c r="F6" s="16" t="s">
        <v>59</v>
      </c>
      <c r="G6" s="16" t="str">
        <f t="shared" si="0"/>
        <v>&lt;: K2x1200x600</v>
      </c>
      <c r="H6" s="16" t="s">
        <v>59</v>
      </c>
    </row>
    <row r="7" spans="1:8" x14ac:dyDescent="0.45">
      <c r="A7" s="12" t="s">
        <v>19</v>
      </c>
      <c r="B7" s="12" t="s">
        <v>26</v>
      </c>
      <c r="C7" s="12" t="s">
        <v>27</v>
      </c>
      <c r="D7" s="15" t="s">
        <v>52</v>
      </c>
      <c r="E7" s="12" t="str">
        <f t="shared" si="1"/>
        <v>R: K2x400x600</v>
      </c>
      <c r="F7" s="12" t="str">
        <f t="shared" si="0"/>
        <v>R: K2x400x600</v>
      </c>
      <c r="G7" s="16" t="s">
        <v>60</v>
      </c>
      <c r="H7" s="16" t="s">
        <v>60</v>
      </c>
    </row>
    <row r="8" spans="1:8" x14ac:dyDescent="0.45">
      <c r="A8" s="12" t="s">
        <v>20</v>
      </c>
      <c r="B8" s="12" t="s">
        <v>44</v>
      </c>
      <c r="C8" s="12" t="s">
        <v>27</v>
      </c>
      <c r="D8" s="15" t="s">
        <v>51</v>
      </c>
      <c r="E8" s="12" t="str">
        <f t="shared" si="1"/>
        <v>R: K2x1200x600</v>
      </c>
      <c r="F8" s="12" t="str">
        <f t="shared" si="0"/>
        <v>R: K2x1200x600</v>
      </c>
      <c r="G8" s="16" t="s">
        <v>59</v>
      </c>
      <c r="H8" s="16" t="s">
        <v>59</v>
      </c>
    </row>
    <row r="9" spans="1:8" x14ac:dyDescent="0.45">
      <c r="A9" s="12" t="s">
        <v>21</v>
      </c>
      <c r="B9" s="12" t="s">
        <v>45</v>
      </c>
      <c r="C9" s="12" t="s">
        <v>27</v>
      </c>
      <c r="D9" s="15" t="s">
        <v>51</v>
      </c>
      <c r="E9" s="12" t="str">
        <f t="shared" si="1"/>
        <v>R: K2x1200x600</v>
      </c>
      <c r="F9" s="12" t="str">
        <f t="shared" si="0"/>
        <v>R: K2x1200x600</v>
      </c>
      <c r="G9" s="12" t="str">
        <f t="shared" si="0"/>
        <v>R: K2x1200x600</v>
      </c>
      <c r="H9" s="17" t="s">
        <v>63</v>
      </c>
    </row>
    <row r="10" spans="1:8" x14ac:dyDescent="0.45">
      <c r="A10" s="12" t="s">
        <v>22</v>
      </c>
      <c r="B10" s="12" t="s">
        <v>26</v>
      </c>
      <c r="C10" s="12" t="s">
        <v>27</v>
      </c>
      <c r="D10" s="15" t="s">
        <v>53</v>
      </c>
      <c r="E10" s="12" t="str">
        <f t="shared" si="1"/>
        <v>R: K2x600x600</v>
      </c>
      <c r="F10" s="12" t="str">
        <f t="shared" si="0"/>
        <v>R: K2x600x600</v>
      </c>
      <c r="G10" s="17" t="s">
        <v>61</v>
      </c>
      <c r="H10" s="17" t="s">
        <v>61</v>
      </c>
    </row>
    <row r="11" spans="1:8" x14ac:dyDescent="0.45">
      <c r="A11" s="12" t="s">
        <v>23</v>
      </c>
      <c r="B11" s="12" t="s">
        <v>26</v>
      </c>
      <c r="C11" s="12" t="s">
        <v>27</v>
      </c>
      <c r="D11" s="15" t="s">
        <v>53</v>
      </c>
      <c r="E11" s="12" t="str">
        <f t="shared" si="1"/>
        <v>R: K2x600x600</v>
      </c>
      <c r="F11" s="12" t="str">
        <f t="shared" si="0"/>
        <v>R: K2x600x600</v>
      </c>
      <c r="G11" s="12" t="str">
        <f t="shared" si="0"/>
        <v>R: K2x600x600</v>
      </c>
      <c r="H11" s="12" t="s">
        <v>53</v>
      </c>
    </row>
    <row r="12" spans="1:8" x14ac:dyDescent="0.45">
      <c r="A12" s="12" t="s">
        <v>24</v>
      </c>
      <c r="B12" s="12" t="s">
        <v>45</v>
      </c>
      <c r="C12" s="12" t="s">
        <v>28</v>
      </c>
      <c r="D12" s="15" t="s">
        <v>54</v>
      </c>
      <c r="E12" s="16" t="s">
        <v>55</v>
      </c>
      <c r="F12" s="16" t="str">
        <f t="shared" si="0"/>
        <v>R: TheoDesigner2x1700x550</v>
      </c>
      <c r="G12" s="16" t="str">
        <f t="shared" si="0"/>
        <v>R: TheoDesigner2x1700x550</v>
      </c>
      <c r="H12" s="16" t="s">
        <v>55</v>
      </c>
    </row>
    <row r="13" spans="1:8" x14ac:dyDescent="0.45">
      <c r="A13" s="12" t="s">
        <v>25</v>
      </c>
      <c r="B13" s="12" t="s">
        <v>45</v>
      </c>
      <c r="C13" s="12" t="s">
        <v>28</v>
      </c>
      <c r="D13" s="15" t="s">
        <v>55</v>
      </c>
      <c r="E13" s="12" t="str">
        <f t="shared" si="1"/>
        <v>R: TheoDesigner2x1700x550</v>
      </c>
      <c r="F13" s="12" t="str">
        <f t="shared" si="0"/>
        <v>R: TheoDesigner2x1700x550</v>
      </c>
      <c r="G13" s="12" t="str">
        <f t="shared" si="0"/>
        <v>R: TheoDesigner2x1700x550</v>
      </c>
      <c r="H13" s="12" t="s">
        <v>55</v>
      </c>
    </row>
    <row r="14" spans="1:8" x14ac:dyDescent="0.45">
      <c r="A14" s="12" t="s">
        <v>30</v>
      </c>
      <c r="B14" s="12"/>
      <c r="C14" s="12"/>
      <c r="D14" s="12">
        <v>0</v>
      </c>
      <c r="E14" s="18">
        <v>500</v>
      </c>
      <c r="F14" s="18">
        <v>800</v>
      </c>
      <c r="G14" s="18">
        <v>1200</v>
      </c>
      <c r="H14" s="19">
        <v>1500</v>
      </c>
    </row>
    <row r="15" spans="1:8" x14ac:dyDescent="0.45">
      <c r="A15" s="12" t="s">
        <v>31</v>
      </c>
      <c r="B15" s="12"/>
      <c r="C15" s="12"/>
      <c r="D15" s="12"/>
      <c r="E15" s="18">
        <v>150</v>
      </c>
      <c r="F15" s="18">
        <v>300</v>
      </c>
      <c r="G15" s="18">
        <v>400</v>
      </c>
      <c r="H15" s="18">
        <v>450</v>
      </c>
    </row>
    <row r="16" spans="1:8" x14ac:dyDescent="0.45">
      <c r="A16" s="20" t="s">
        <v>32</v>
      </c>
      <c r="B16" s="20"/>
      <c r="C16" s="20"/>
      <c r="D16" s="20"/>
      <c r="E16" s="21">
        <f>SUM(E14:E15)</f>
        <v>650</v>
      </c>
      <c r="F16" s="21">
        <f t="shared" ref="F16:H16" si="2">SUM(F14:F15)</f>
        <v>1100</v>
      </c>
      <c r="G16" s="21">
        <f t="shared" si="2"/>
        <v>1600</v>
      </c>
      <c r="H16" s="21">
        <f t="shared" si="2"/>
        <v>1950</v>
      </c>
    </row>
    <row r="17" spans="1:8" x14ac:dyDescent="0.45">
      <c r="A17" s="12" t="s">
        <v>64</v>
      </c>
      <c r="B17" s="12"/>
      <c r="C17" s="12"/>
      <c r="D17" s="12">
        <v>3.42</v>
      </c>
      <c r="E17" s="12">
        <v>3.78</v>
      </c>
      <c r="F17" s="12">
        <v>4.1399999999999997</v>
      </c>
      <c r="G17" s="12">
        <v>4.49</v>
      </c>
      <c r="H17" s="12">
        <v>4.84</v>
      </c>
    </row>
    <row r="18" spans="1:8" x14ac:dyDescent="0.45">
      <c r="A18" s="12" t="s">
        <v>65</v>
      </c>
      <c r="B18" s="12"/>
      <c r="C18" s="12"/>
      <c r="D18" s="18">
        <f>20000*0.2/D17</f>
        <v>1169.5906432748538</v>
      </c>
      <c r="E18" s="18">
        <f t="shared" ref="E18:H18" si="3">20000*0.2/E17</f>
        <v>1058.2010582010582</v>
      </c>
      <c r="F18" s="18">
        <f t="shared" si="3"/>
        <v>966.18357487922708</v>
      </c>
      <c r="G18" s="18">
        <f t="shared" si="3"/>
        <v>890.86859688195989</v>
      </c>
      <c r="H18" s="18">
        <f t="shared" si="3"/>
        <v>826.44628099173553</v>
      </c>
    </row>
    <row r="19" spans="1:8" x14ac:dyDescent="0.45">
      <c r="A19" s="20" t="s">
        <v>66</v>
      </c>
      <c r="B19" s="20"/>
      <c r="C19" s="20"/>
      <c r="D19" s="21"/>
      <c r="E19" s="21">
        <f>-(E18-$D$18)</f>
        <v>111.38958507379562</v>
      </c>
      <c r="F19" s="21">
        <f t="shared" ref="F19:H19" si="4">-(F18-$D$18)</f>
        <v>203.40706839562677</v>
      </c>
      <c r="G19" s="21">
        <f t="shared" si="4"/>
        <v>278.72204639289396</v>
      </c>
      <c r="H19" s="21">
        <f t="shared" si="4"/>
        <v>343.14436228311831</v>
      </c>
    </row>
    <row r="20" spans="1:8" x14ac:dyDescent="0.45">
      <c r="A20" s="20" t="s">
        <v>68</v>
      </c>
      <c r="B20" s="20"/>
      <c r="C20" s="20"/>
      <c r="D20" s="21"/>
      <c r="E20" s="22">
        <f>(E16-$D$16)/E19</f>
        <v>5.8353749999999991</v>
      </c>
      <c r="F20" s="22">
        <f t="shared" ref="F20:H20" si="5">(F16-$D$16)/F19</f>
        <v>5.4078749999999998</v>
      </c>
      <c r="G20" s="22">
        <f t="shared" si="5"/>
        <v>5.7404859813084101</v>
      </c>
      <c r="H20" s="22">
        <f t="shared" si="5"/>
        <v>5.6827394366197179</v>
      </c>
    </row>
    <row r="25" spans="1:8" x14ac:dyDescent="0.45">
      <c r="A25" s="2" t="s">
        <v>10</v>
      </c>
    </row>
    <row r="26" spans="1:8" x14ac:dyDescent="0.45">
      <c r="A26" s="11" t="s">
        <v>47</v>
      </c>
      <c r="B26" t="s">
        <v>29</v>
      </c>
    </row>
    <row r="27" spans="1:8" x14ac:dyDescent="0.45">
      <c r="A27" s="3" t="s">
        <v>33</v>
      </c>
      <c r="B27" s="4" t="s">
        <v>36</v>
      </c>
    </row>
    <row r="28" spans="1:8" x14ac:dyDescent="0.45">
      <c r="A28" s="5" t="s">
        <v>34</v>
      </c>
      <c r="B28" s="6" t="s">
        <v>35</v>
      </c>
    </row>
    <row r="29" spans="1:8" x14ac:dyDescent="0.45">
      <c r="A29" s="7" t="s">
        <v>37</v>
      </c>
      <c r="B29" s="8" t="s">
        <v>38</v>
      </c>
    </row>
    <row r="30" spans="1:8" x14ac:dyDescent="0.45">
      <c r="A30" s="9" t="s">
        <v>39</v>
      </c>
      <c r="B30" s="10" t="s">
        <v>40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69F0-F0FA-4CCF-8FCF-84BE210D1C1D}">
  <dimension ref="A1:S68"/>
  <sheetViews>
    <sheetView topLeftCell="A40" workbookViewId="0">
      <selection activeCell="E57" sqref="E57"/>
    </sheetView>
  </sheetViews>
  <sheetFormatPr defaultRowHeight="14.25" x14ac:dyDescent="0.45"/>
  <sheetData>
    <row r="1" spans="1:15" x14ac:dyDescent="0.4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8</v>
      </c>
      <c r="M1" t="s">
        <v>8</v>
      </c>
      <c r="N1" t="s">
        <v>8</v>
      </c>
      <c r="O1" t="s">
        <v>8</v>
      </c>
    </row>
    <row r="2" spans="1:15" x14ac:dyDescent="0.45">
      <c r="A2" t="s">
        <v>69</v>
      </c>
      <c r="B2">
        <v>300</v>
      </c>
      <c r="C2">
        <v>450</v>
      </c>
      <c r="D2">
        <v>600</v>
      </c>
      <c r="E2">
        <v>700</v>
      </c>
      <c r="F2">
        <v>300</v>
      </c>
      <c r="G2">
        <v>700</v>
      </c>
      <c r="H2">
        <v>300</v>
      </c>
      <c r="I2">
        <v>450</v>
      </c>
      <c r="J2">
        <v>600</v>
      </c>
      <c r="K2">
        <v>700</v>
      </c>
      <c r="L2">
        <v>300</v>
      </c>
      <c r="M2">
        <v>450</v>
      </c>
      <c r="N2">
        <v>600</v>
      </c>
      <c r="O2">
        <v>700</v>
      </c>
    </row>
    <row r="3" spans="1:15" x14ac:dyDescent="0.45">
      <c r="B3" t="str">
        <f>B1&amp;"x"&amp;B2</f>
        <v>K1x300</v>
      </c>
      <c r="C3" t="str">
        <f t="shared" ref="C3:O3" si="0">C1&amp;"x"&amp;C2</f>
        <v>K1x450</v>
      </c>
      <c r="D3" t="str">
        <f t="shared" si="0"/>
        <v>K1x600</v>
      </c>
      <c r="E3" t="str">
        <f t="shared" si="0"/>
        <v>K1x700</v>
      </c>
      <c r="F3" t="str">
        <f t="shared" si="0"/>
        <v>P+x300</v>
      </c>
      <c r="G3" t="str">
        <f t="shared" si="0"/>
        <v>P+x700</v>
      </c>
      <c r="H3" t="str">
        <f t="shared" si="0"/>
        <v>K2x300</v>
      </c>
      <c r="I3" t="str">
        <f t="shared" si="0"/>
        <v>K2x450</v>
      </c>
      <c r="J3" t="str">
        <f t="shared" si="0"/>
        <v>K2x600</v>
      </c>
      <c r="K3" t="str">
        <f t="shared" si="0"/>
        <v>K2x700</v>
      </c>
      <c r="L3" t="str">
        <f t="shared" si="0"/>
        <v>K3x300</v>
      </c>
      <c r="M3" t="str">
        <f t="shared" si="0"/>
        <v>K3x450</v>
      </c>
      <c r="N3" t="str">
        <f t="shared" si="0"/>
        <v>K3x600</v>
      </c>
      <c r="O3" t="str">
        <f t="shared" si="0"/>
        <v>K3x700</v>
      </c>
    </row>
    <row r="4" spans="1:15" x14ac:dyDescent="0.45">
      <c r="A4">
        <v>300</v>
      </c>
      <c r="B4" t="str">
        <f>IFERROR(VLOOKUP(B$1 &amp; "x" &amp; B$2 &amp; "x" &amp; $A4,'RadiatorDatabase'!$A$1:$H$147,5,FALSE),"")</f>
        <v/>
      </c>
      <c r="C4" t="str">
        <f>IFERROR(VLOOKUP(C$1 &amp; "x" &amp; C$2 &amp; "x" &amp; $A4,'RadiatorDatabase'!$A$1:$H$147,5,FALSE),"")</f>
        <v/>
      </c>
      <c r="D4" t="str">
        <f>IFERROR(VLOOKUP(D$1 &amp; "x" &amp; D$2 &amp; "x" &amp; $A4,'RadiatorDatabase'!$A$1:$H$147,5,FALSE),"")</f>
        <v/>
      </c>
      <c r="E4" t="str">
        <f>IFERROR(VLOOKUP(E$1 &amp; "x" &amp; E$2 &amp; "x" &amp; $A4,'RadiatorDatabase'!$A$1:$H$147,5,FALSE),"")</f>
        <v/>
      </c>
      <c r="F4" t="str">
        <f>IFERROR(VLOOKUP(F$1 &amp; "x" &amp; F$2 &amp; "x" &amp; $A4,'RadiatorDatabase'!$A$1:$H$147,5,FALSE),"")</f>
        <v/>
      </c>
      <c r="G4" t="str">
        <f>IFERROR(VLOOKUP(G$1 &amp; "x" &amp; G$2 &amp; "x" &amp; $A4,'RadiatorDatabase'!$A$1:$H$147,5,FALSE),"")</f>
        <v/>
      </c>
      <c r="H4" t="str">
        <f>IFERROR(VLOOKUP(H$1 &amp; "x" &amp; H$2 &amp; "x" &amp; $A4,'RadiatorDatabase'!$A$1:$H$147,5,FALSE),"")</f>
        <v/>
      </c>
      <c r="I4" t="str">
        <f>IFERROR(VLOOKUP(I$1 &amp; "x" &amp; I$2 &amp; "x" &amp; $A4,'RadiatorDatabase'!$A$1:$H$147,5,FALSE),"")</f>
        <v/>
      </c>
      <c r="J4" t="str">
        <f>IFERROR(VLOOKUP(J$1 &amp; "x" &amp; J$2 &amp; "x" &amp; $A4,'RadiatorDatabase'!$A$1:$H$147,5,FALSE),"")</f>
        <v/>
      </c>
      <c r="K4" t="str">
        <f>IFERROR(VLOOKUP(K$1 &amp; "x" &amp; K$2 &amp; "x" &amp; $A4,'RadiatorDatabase'!$A$1:$H$147,5,FALSE),"")</f>
        <v/>
      </c>
      <c r="L4" t="str">
        <f>IFERROR(VLOOKUP(L$1 &amp; "x" &amp; L$2 &amp; "x" &amp; $A4,'RadiatorDatabase'!$A$1:$H$147,5,FALSE),"")</f>
        <v/>
      </c>
      <c r="M4" t="str">
        <f>IFERROR(VLOOKUP(M$1 &amp; "x" &amp; M$2 &amp; "x" &amp; $A4,'RadiatorDatabase'!$A$1:$H$147,5,FALSE),"")</f>
        <v/>
      </c>
      <c r="N4" t="str">
        <f>IFERROR(VLOOKUP(N$1 &amp; "x" &amp; N$2 &amp; "x" &amp; $A4,'RadiatorDatabase'!$A$1:$H$147,5,FALSE),"")</f>
        <v/>
      </c>
      <c r="O4" t="str">
        <f>IFERROR(VLOOKUP(O$1 &amp; "x" &amp; O$2 &amp; "x" &amp; $A4,'RadiatorDatabase'!$A$1:$H$147,5,FALSE),"")</f>
        <v/>
      </c>
    </row>
    <row r="5" spans="1:15" x14ac:dyDescent="0.45">
      <c r="A5">
        <v>400</v>
      </c>
      <c r="B5" t="str">
        <f>IFERROR(VLOOKUP(B$1 &amp; "x" &amp; B$2 &amp; "x" &amp; $A5,'RadiatorDatabase'!$A$1:$H$147,5,FALSE),"")</f>
        <v/>
      </c>
      <c r="C5" t="str">
        <f>IFERROR(VLOOKUP(C$1 &amp; "x" &amp; C$2 &amp; "x" &amp; $A5,'RadiatorDatabase'!$A$1:$H$147,5,FALSE),"")</f>
        <v/>
      </c>
      <c r="D5" t="str">
        <f>IFERROR(VLOOKUP(D$1 &amp; "x" &amp; D$2 &amp; "x" &amp; $A5,'RadiatorDatabase'!$A$1:$H$147,5,FALSE),"")</f>
        <v/>
      </c>
      <c r="E5" t="str">
        <f>IFERROR(VLOOKUP(E$1 &amp; "x" &amp; E$2 &amp; "x" &amp; $A5,'RadiatorDatabase'!$A$1:$H$147,5,FALSE),"")</f>
        <v/>
      </c>
      <c r="F5" t="str">
        <f>IFERROR(VLOOKUP(F$1 &amp; "x" &amp; F$2 &amp; "x" &amp; $A5,'RadiatorDatabase'!$A$1:$H$147,5,FALSE),"")</f>
        <v/>
      </c>
      <c r="G5" t="str">
        <f>IFERROR(VLOOKUP(G$1 &amp; "x" &amp; G$2 &amp; "x" &amp; $A5,'RadiatorDatabase'!$A$1:$H$147,5,FALSE),"")</f>
        <v/>
      </c>
      <c r="H5" t="str">
        <f>IFERROR(VLOOKUP(H$1 &amp; "x" &amp; H$2 &amp; "x" &amp; $A5,'RadiatorDatabase'!$A$1:$H$147,5,FALSE),"")</f>
        <v/>
      </c>
      <c r="I5" t="str">
        <f>IFERROR(VLOOKUP(I$1 &amp; "x" &amp; I$2 &amp; "x" &amp; $A5,'RadiatorDatabase'!$A$1:$H$147,5,FALSE),"")</f>
        <v/>
      </c>
      <c r="J5" t="str">
        <f>IFERROR(VLOOKUP(J$1 &amp; "x" &amp; J$2 &amp; "x" &amp; $A5,'RadiatorDatabase'!$A$1:$H$147,5,FALSE),"")</f>
        <v/>
      </c>
      <c r="K5" t="str">
        <f>IFERROR(VLOOKUP(K$1 &amp; "x" &amp; K$2 &amp; "x" &amp; $A5,'RadiatorDatabase'!$A$1:$H$147,5,FALSE),"")</f>
        <v/>
      </c>
      <c r="L5" t="str">
        <f>IFERROR(VLOOKUP(L$1 &amp; "x" &amp; L$2 &amp; "x" &amp; $A5,'RadiatorDatabase'!$A$1:$H$147,5,FALSE),"")</f>
        <v/>
      </c>
      <c r="M5" t="str">
        <f>IFERROR(VLOOKUP(M$1 &amp; "x" &amp; M$2 &amp; "x" &amp; $A5,'RadiatorDatabase'!$A$1:$H$147,5,FALSE),"")</f>
        <v/>
      </c>
      <c r="N5" t="str">
        <f>IFERROR(VLOOKUP(N$1 &amp; "x" &amp; N$2 &amp; "x" &amp; $A5,'RadiatorDatabase'!$A$1:$H$147,5,FALSE),"")</f>
        <v/>
      </c>
      <c r="O5" t="str">
        <f>IFERROR(VLOOKUP(O$1 &amp; "x" &amp; O$2 &amp; "x" &amp; $A5,'RadiatorDatabase'!$A$1:$H$147,5,FALSE),"")</f>
        <v/>
      </c>
    </row>
    <row r="6" spans="1:15" x14ac:dyDescent="0.45">
      <c r="A6">
        <v>500</v>
      </c>
      <c r="B6" t="str">
        <f>IFERROR(VLOOKUP(B$1 &amp; "x" &amp; B$2 &amp; "x" &amp; $A6,'RadiatorDatabase'!$A$1:$H$147,5,FALSE),"")</f>
        <v/>
      </c>
      <c r="C6" t="str">
        <f>IFERROR(VLOOKUP(C$1 &amp; "x" &amp; C$2 &amp; "x" &amp; $A6,'RadiatorDatabase'!$A$1:$H$147,5,FALSE),"")</f>
        <v/>
      </c>
      <c r="D6" t="str">
        <f>IFERROR(VLOOKUP(D$1 &amp; "x" &amp; D$2 &amp; "x" &amp; $A6,'RadiatorDatabase'!$A$1:$H$147,5,FALSE),"")</f>
        <v/>
      </c>
      <c r="E6" t="str">
        <f>IFERROR(VLOOKUP(E$1 &amp; "x" &amp; E$2 &amp; "x" &amp; $A6,'RadiatorDatabase'!$A$1:$H$147,5,FALSE),"")</f>
        <v/>
      </c>
      <c r="F6" t="str">
        <f>IFERROR(VLOOKUP(F$1 &amp; "x" &amp; F$2 &amp; "x" &amp; $A6,'RadiatorDatabase'!$A$1:$H$147,5,FALSE),"")</f>
        <v/>
      </c>
      <c r="G6" t="str">
        <f>IFERROR(VLOOKUP(G$1 &amp; "x" &amp; G$2 &amp; "x" &amp; $A6,'RadiatorDatabase'!$A$1:$H$147,5,FALSE),"")</f>
        <v/>
      </c>
      <c r="H6" t="str">
        <f>IFERROR(VLOOKUP(H$1 &amp; "x" &amp; H$2 &amp; "x" &amp; $A6,'RadiatorDatabase'!$A$1:$H$147,5,FALSE),"")</f>
        <v/>
      </c>
      <c r="I6" t="str">
        <f>IFERROR(VLOOKUP(I$1 &amp; "x" &amp; I$2 &amp; "x" &amp; $A6,'RadiatorDatabase'!$A$1:$H$147,5,FALSE),"")</f>
        <v/>
      </c>
      <c r="J6" t="str">
        <f>IFERROR(VLOOKUP(J$1 &amp; "x" &amp; J$2 &amp; "x" &amp; $A6,'RadiatorDatabase'!$A$1:$H$147,5,FALSE),"")</f>
        <v/>
      </c>
      <c r="K6" t="str">
        <f>IFERROR(VLOOKUP(K$1 &amp; "x" &amp; K$2 &amp; "x" &amp; $A6,'RadiatorDatabase'!$A$1:$H$147,5,FALSE),"")</f>
        <v/>
      </c>
      <c r="L6" t="str">
        <f>IFERROR(VLOOKUP(L$1 &amp; "x" &amp; L$2 &amp; "x" &amp; $A6,'RadiatorDatabase'!$A$1:$H$147,5,FALSE),"")</f>
        <v/>
      </c>
      <c r="M6" t="str">
        <f>IFERROR(VLOOKUP(M$1 &amp; "x" &amp; M$2 &amp; "x" &amp; $A6,'RadiatorDatabase'!$A$1:$H$147,5,FALSE),"")</f>
        <v/>
      </c>
      <c r="N6" t="str">
        <f>IFERROR(VLOOKUP(N$1 &amp; "x" &amp; N$2 &amp; "x" &amp; $A6,'RadiatorDatabase'!$A$1:$H$147,5,FALSE),"")</f>
        <v/>
      </c>
      <c r="O6" t="str">
        <f>IFERROR(VLOOKUP(O$1 &amp; "x" &amp; O$2 &amp; "x" &amp; $A6,'RadiatorDatabase'!$A$1:$H$147,5,FALSE),"")</f>
        <v/>
      </c>
    </row>
    <row r="7" spans="1:15" x14ac:dyDescent="0.45">
      <c r="A7">
        <v>600</v>
      </c>
      <c r="B7" t="str">
        <f>IFERROR(VLOOKUP(B$1 &amp; "x" &amp; B$2 &amp; "x" &amp; $A7,'RadiatorDatabase'!$A$1:$H$147,5,FALSE),"")</f>
        <v/>
      </c>
      <c r="C7" t="str">
        <f>IFERROR(VLOOKUP(C$1 &amp; "x" &amp; C$2 &amp; "x" &amp; $A7,'RadiatorDatabase'!$A$1:$H$147,5,FALSE),"")</f>
        <v/>
      </c>
      <c r="D7" t="str">
        <f>IFERROR(VLOOKUP(D$1 &amp; "x" &amp; D$2 &amp; "x" &amp; $A7,'RadiatorDatabase'!$A$1:$H$147,5,FALSE),"")</f>
        <v/>
      </c>
      <c r="E7" t="str">
        <f>IFERROR(VLOOKUP(E$1 &amp; "x" &amp; E$2 &amp; "x" &amp; $A7,'RadiatorDatabase'!$A$1:$H$147,5,FALSE),"")</f>
        <v/>
      </c>
      <c r="F7" t="str">
        <f>IFERROR(VLOOKUP(F$1 &amp; "x" &amp; F$2 &amp; "x" &amp; $A7,'RadiatorDatabase'!$A$1:$H$147,5,FALSE),"")</f>
        <v/>
      </c>
      <c r="G7" t="str">
        <f>IFERROR(VLOOKUP(G$1 &amp; "x" &amp; G$2 &amp; "x" &amp; $A7,'RadiatorDatabase'!$A$1:$H$147,5,FALSE),"")</f>
        <v/>
      </c>
      <c r="H7" t="str">
        <f>IFERROR(VLOOKUP(H$1 &amp; "x" &amp; H$2 &amp; "x" &amp; $A7,'RadiatorDatabase'!$A$1:$H$147,5,FALSE),"")</f>
        <v/>
      </c>
      <c r="I7" t="str">
        <f>IFERROR(VLOOKUP(I$1 &amp; "x" &amp; I$2 &amp; "x" &amp; $A7,'RadiatorDatabase'!$A$1:$H$147,5,FALSE),"")</f>
        <v/>
      </c>
      <c r="J7" t="str">
        <f>IFERROR(VLOOKUP(J$1 &amp; "x" &amp; J$2 &amp; "x" &amp; $A7,'RadiatorDatabase'!$A$1:$H$147,5,FALSE),"")</f>
        <v/>
      </c>
      <c r="K7" t="str">
        <f>IFERROR(VLOOKUP(K$1 &amp; "x" &amp; K$2 &amp; "x" &amp; $A7,'RadiatorDatabase'!$A$1:$H$147,5,FALSE),"")</f>
        <v/>
      </c>
      <c r="L7" t="str">
        <f>IFERROR(VLOOKUP(L$1 &amp; "x" &amp; L$2 &amp; "x" &amp; $A7,'RadiatorDatabase'!$A$1:$H$147,5,FALSE),"")</f>
        <v/>
      </c>
      <c r="M7" t="str">
        <f>IFERROR(VLOOKUP(M$1 &amp; "x" &amp; M$2 &amp; "x" &amp; $A7,'RadiatorDatabase'!$A$1:$H$147,5,FALSE),"")</f>
        <v/>
      </c>
      <c r="N7" t="str">
        <f>IFERROR(VLOOKUP(N$1 &amp; "x" &amp; N$2 &amp; "x" &amp; $A7,'RadiatorDatabase'!$A$1:$H$147,5,FALSE),"")</f>
        <v/>
      </c>
      <c r="O7" t="str">
        <f>IFERROR(VLOOKUP(O$1 &amp; "x" &amp; O$2 &amp; "x" &amp; $A7,'RadiatorDatabase'!$A$1:$H$147,5,FALSE),"")</f>
        <v/>
      </c>
    </row>
    <row r="8" spans="1:15" x14ac:dyDescent="0.45">
      <c r="A8">
        <v>700</v>
      </c>
      <c r="B8" t="str">
        <f>IFERROR(VLOOKUP(B$1 &amp; "x" &amp; B$2 &amp; "x" &amp; $A8,'RadiatorDatabase'!$A$1:$H$147,5,FALSE),"")</f>
        <v/>
      </c>
      <c r="C8" t="str">
        <f>IFERROR(VLOOKUP(C$1 &amp; "x" &amp; C$2 &amp; "x" &amp; $A8,'RadiatorDatabase'!$A$1:$H$147,5,FALSE),"")</f>
        <v/>
      </c>
      <c r="D8" t="str">
        <f>IFERROR(VLOOKUP(D$1 &amp; "x" &amp; D$2 &amp; "x" &amp; $A8,'RadiatorDatabase'!$A$1:$H$147,5,FALSE),"")</f>
        <v/>
      </c>
      <c r="E8" t="str">
        <f>IFERROR(VLOOKUP(E$1 &amp; "x" &amp; E$2 &amp; "x" &amp; $A8,'RadiatorDatabase'!$A$1:$H$147,5,FALSE),"")</f>
        <v/>
      </c>
      <c r="F8" t="str">
        <f>IFERROR(VLOOKUP(F$1 &amp; "x" &amp; F$2 &amp; "x" &amp; $A8,'RadiatorDatabase'!$A$1:$H$147,5,FALSE),"")</f>
        <v/>
      </c>
      <c r="G8" t="str">
        <f>IFERROR(VLOOKUP(G$1 &amp; "x" &amp; G$2 &amp; "x" &amp; $A8,'RadiatorDatabase'!$A$1:$H$147,5,FALSE),"")</f>
        <v/>
      </c>
      <c r="H8" t="str">
        <f>IFERROR(VLOOKUP(H$1 &amp; "x" &amp; H$2 &amp; "x" &amp; $A8,'RadiatorDatabase'!$A$1:$H$147,5,FALSE),"")</f>
        <v/>
      </c>
      <c r="I8" t="str">
        <f>IFERROR(VLOOKUP(I$1 &amp; "x" &amp; I$2 &amp; "x" &amp; $A8,'RadiatorDatabase'!$A$1:$H$147,5,FALSE),"")</f>
        <v/>
      </c>
      <c r="J8" t="str">
        <f>IFERROR(VLOOKUP(J$1 &amp; "x" &amp; J$2 &amp; "x" &amp; $A8,'RadiatorDatabase'!$A$1:$H$147,5,FALSE),"")</f>
        <v/>
      </c>
      <c r="K8" t="str">
        <f>IFERROR(VLOOKUP(K$1 &amp; "x" &amp; K$2 &amp; "x" &amp; $A8,'RadiatorDatabase'!$A$1:$H$147,5,FALSE),"")</f>
        <v/>
      </c>
      <c r="L8" t="str">
        <f>IFERROR(VLOOKUP(L$1 &amp; "x" &amp; L$2 &amp; "x" &amp; $A8,'RadiatorDatabase'!$A$1:$H$147,5,FALSE),"")</f>
        <v/>
      </c>
      <c r="M8" t="str">
        <f>IFERROR(VLOOKUP(M$1 &amp; "x" &amp; M$2 &amp; "x" &amp; $A8,'RadiatorDatabase'!$A$1:$H$147,5,FALSE),"")</f>
        <v/>
      </c>
      <c r="N8" t="str">
        <f>IFERROR(VLOOKUP(N$1 &amp; "x" &amp; N$2 &amp; "x" &amp; $A8,'RadiatorDatabase'!$A$1:$H$147,5,FALSE),"")</f>
        <v/>
      </c>
      <c r="O8" t="str">
        <f>IFERROR(VLOOKUP(O$1 &amp; "x" &amp; O$2 &amp; "x" &amp; $A8,'RadiatorDatabase'!$A$1:$H$147,5,FALSE),"")</f>
        <v/>
      </c>
    </row>
    <row r="9" spans="1:15" x14ac:dyDescent="0.45">
      <c r="A9">
        <v>800</v>
      </c>
      <c r="B9" t="str">
        <f>IFERROR(VLOOKUP(B$1 &amp; "x" &amp; B$2 &amp; "x" &amp; $A9,'RadiatorDatabase'!$A$1:$H$147,5,FALSE),"")</f>
        <v/>
      </c>
      <c r="C9" t="str">
        <f>IFERROR(VLOOKUP(C$1 &amp; "x" &amp; C$2 &amp; "x" &amp; $A9,'RadiatorDatabase'!$A$1:$H$147,5,FALSE),"")</f>
        <v/>
      </c>
      <c r="D9" t="str">
        <f>IFERROR(VLOOKUP(D$1 &amp; "x" &amp; D$2 &amp; "x" &amp; $A9,'RadiatorDatabase'!$A$1:$H$147,5,FALSE),"")</f>
        <v/>
      </c>
      <c r="E9" t="str">
        <f>IFERROR(VLOOKUP(E$1 &amp; "x" &amp; E$2 &amp; "x" &amp; $A9,'RadiatorDatabase'!$A$1:$H$147,5,FALSE),"")</f>
        <v/>
      </c>
      <c r="F9" t="str">
        <f>IFERROR(VLOOKUP(F$1 &amp; "x" &amp; F$2 &amp; "x" &amp; $A9,'RadiatorDatabase'!$A$1:$H$147,5,FALSE),"")</f>
        <v/>
      </c>
      <c r="G9" t="str">
        <f>IFERROR(VLOOKUP(G$1 &amp; "x" &amp; G$2 &amp; "x" &amp; $A9,'RadiatorDatabase'!$A$1:$H$147,5,FALSE),"")</f>
        <v/>
      </c>
      <c r="H9" t="str">
        <f>IFERROR(VLOOKUP(H$1 &amp; "x" &amp; H$2 &amp; "x" &amp; $A9,'RadiatorDatabase'!$A$1:$H$147,5,FALSE),"")</f>
        <v/>
      </c>
      <c r="I9" t="str">
        <f>IFERROR(VLOOKUP(I$1 &amp; "x" &amp; I$2 &amp; "x" &amp; $A9,'RadiatorDatabase'!$A$1:$H$147,5,FALSE),"")</f>
        <v/>
      </c>
      <c r="J9" t="str">
        <f>IFERROR(VLOOKUP(J$1 &amp; "x" &amp; J$2 &amp; "x" &amp; $A9,'RadiatorDatabase'!$A$1:$H$147,5,FALSE),"")</f>
        <v/>
      </c>
      <c r="K9" t="str">
        <f>IFERROR(VLOOKUP(K$1 &amp; "x" &amp; K$2 &amp; "x" &amp; $A9,'RadiatorDatabase'!$A$1:$H$147,5,FALSE),"")</f>
        <v/>
      </c>
      <c r="L9" t="str">
        <f>IFERROR(VLOOKUP(L$1 &amp; "x" &amp; L$2 &amp; "x" &amp; $A9,'RadiatorDatabase'!$A$1:$H$147,5,FALSE),"")</f>
        <v/>
      </c>
      <c r="M9" t="str">
        <f>IFERROR(VLOOKUP(M$1 &amp; "x" &amp; M$2 &amp; "x" &amp; $A9,'RadiatorDatabase'!$A$1:$H$147,5,FALSE),"")</f>
        <v/>
      </c>
      <c r="N9" t="str">
        <f>IFERROR(VLOOKUP(N$1 &amp; "x" &amp; N$2 &amp; "x" &amp; $A9,'RadiatorDatabase'!$A$1:$H$147,5,FALSE),"")</f>
        <v/>
      </c>
      <c r="O9" t="str">
        <f>IFERROR(VLOOKUP(O$1 &amp; "x" &amp; O$2 &amp; "x" &amp; $A9,'RadiatorDatabase'!$A$1:$H$147,5,FALSE),"")</f>
        <v/>
      </c>
    </row>
    <row r="10" spans="1:15" x14ac:dyDescent="0.45">
      <c r="A10">
        <v>900</v>
      </c>
      <c r="B10" t="str">
        <f>IFERROR(VLOOKUP(B$1 &amp; "x" &amp; B$2 &amp; "x" &amp; $A10,'RadiatorDatabase'!$A$1:$H$147,5,FALSE),"")</f>
        <v/>
      </c>
      <c r="C10" t="str">
        <f>IFERROR(VLOOKUP(C$1 &amp; "x" &amp; C$2 &amp; "x" &amp; $A10,'RadiatorDatabase'!$A$1:$H$147,5,FALSE),"")</f>
        <v/>
      </c>
      <c r="D10" t="str">
        <f>IFERROR(VLOOKUP(D$1 &amp; "x" &amp; D$2 &amp; "x" &amp; $A10,'RadiatorDatabase'!$A$1:$H$147,5,FALSE),"")</f>
        <v/>
      </c>
      <c r="E10" t="str">
        <f>IFERROR(VLOOKUP(E$1 &amp; "x" &amp; E$2 &amp; "x" &amp; $A10,'RadiatorDatabase'!$A$1:$H$147,5,FALSE),"")</f>
        <v/>
      </c>
      <c r="F10" t="str">
        <f>IFERROR(VLOOKUP(F$1 &amp; "x" &amp; F$2 &amp; "x" &amp; $A10,'RadiatorDatabase'!$A$1:$H$147,5,FALSE),"")</f>
        <v/>
      </c>
      <c r="G10" t="str">
        <f>IFERROR(VLOOKUP(G$1 &amp; "x" &amp; G$2 &amp; "x" &amp; $A10,'RadiatorDatabase'!$A$1:$H$147,5,FALSE),"")</f>
        <v/>
      </c>
      <c r="H10" t="str">
        <f>IFERROR(VLOOKUP(H$1 &amp; "x" &amp; H$2 &amp; "x" &amp; $A10,'RadiatorDatabase'!$A$1:$H$147,5,FALSE),"")</f>
        <v/>
      </c>
      <c r="I10" t="str">
        <f>IFERROR(VLOOKUP(I$1 &amp; "x" &amp; I$2 &amp; "x" &amp; $A10,'RadiatorDatabase'!$A$1:$H$147,5,FALSE),"")</f>
        <v/>
      </c>
      <c r="J10" t="str">
        <f>IFERROR(VLOOKUP(J$1 &amp; "x" &amp; J$2 &amp; "x" &amp; $A10,'RadiatorDatabase'!$A$1:$H$147,5,FALSE),"")</f>
        <v/>
      </c>
      <c r="K10" t="str">
        <f>IFERROR(VLOOKUP(K$1 &amp; "x" &amp; K$2 &amp; "x" &amp; $A10,'RadiatorDatabase'!$A$1:$H$147,5,FALSE),"")</f>
        <v/>
      </c>
      <c r="L10" t="str">
        <f>IFERROR(VLOOKUP(L$1 &amp; "x" &amp; L$2 &amp; "x" &amp; $A10,'RadiatorDatabase'!$A$1:$H$147,5,FALSE),"")</f>
        <v/>
      </c>
      <c r="M10" t="str">
        <f>IFERROR(VLOOKUP(M$1 &amp; "x" &amp; M$2 &amp; "x" &amp; $A10,'RadiatorDatabase'!$A$1:$H$147,5,FALSE),"")</f>
        <v/>
      </c>
      <c r="N10" t="str">
        <f>IFERROR(VLOOKUP(N$1 &amp; "x" &amp; N$2 &amp; "x" &amp; $A10,'RadiatorDatabase'!$A$1:$H$147,5,FALSE),"")</f>
        <v/>
      </c>
      <c r="O10" t="str">
        <f>IFERROR(VLOOKUP(O$1 &amp; "x" &amp; O$2 &amp; "x" &amp; $A10,'RadiatorDatabase'!$A$1:$H$147,5,FALSE),"")</f>
        <v/>
      </c>
    </row>
    <row r="11" spans="1:15" x14ac:dyDescent="0.45">
      <c r="A11">
        <v>1000</v>
      </c>
      <c r="B11" t="str">
        <f>IFERROR(VLOOKUP(B$1 &amp; "x" &amp; B$2 &amp; "x" &amp; $A11,'RadiatorDatabase'!$A$1:$H$147,5,FALSE),"")</f>
        <v/>
      </c>
      <c r="C11" t="str">
        <f>IFERROR(VLOOKUP(C$1 &amp; "x" &amp; C$2 &amp; "x" &amp; $A11,'RadiatorDatabase'!$A$1:$H$147,5,FALSE),"")</f>
        <v/>
      </c>
      <c r="D11" t="str">
        <f>IFERROR(VLOOKUP(D$1 &amp; "x" &amp; D$2 &amp; "x" &amp; $A11,'RadiatorDatabase'!$A$1:$H$147,5,FALSE),"")</f>
        <v/>
      </c>
      <c r="E11" t="str">
        <f>IFERROR(VLOOKUP(E$1 &amp; "x" &amp; E$2 &amp; "x" &amp; $A11,'RadiatorDatabase'!$A$1:$H$147,5,FALSE),"")</f>
        <v/>
      </c>
      <c r="F11" t="str">
        <f>IFERROR(VLOOKUP(F$1 &amp; "x" &amp; F$2 &amp; "x" &amp; $A11,'RadiatorDatabase'!$A$1:$H$147,5,FALSE),"")</f>
        <v/>
      </c>
      <c r="G11" t="str">
        <f>IFERROR(VLOOKUP(G$1 &amp; "x" &amp; G$2 &amp; "x" &amp; $A11,'RadiatorDatabase'!$A$1:$H$147,5,FALSE),"")</f>
        <v/>
      </c>
      <c r="H11" t="str">
        <f>IFERROR(VLOOKUP(H$1 &amp; "x" &amp; H$2 &amp; "x" &amp; $A11,'RadiatorDatabase'!$A$1:$H$147,5,FALSE),"")</f>
        <v/>
      </c>
      <c r="I11" t="str">
        <f>IFERROR(VLOOKUP(I$1 &amp; "x" &amp; I$2 &amp; "x" &amp; $A11,'RadiatorDatabase'!$A$1:$H$147,5,FALSE),"")</f>
        <v/>
      </c>
      <c r="J11" t="str">
        <f>IFERROR(VLOOKUP(J$1 &amp; "x" &amp; J$2 &amp; "x" &amp; $A11,'RadiatorDatabase'!$A$1:$H$147,5,FALSE),"")</f>
        <v/>
      </c>
      <c r="K11" t="str">
        <f>IFERROR(VLOOKUP(K$1 &amp; "x" &amp; K$2 &amp; "x" &amp; $A11,'RadiatorDatabase'!$A$1:$H$147,5,FALSE),"")</f>
        <v/>
      </c>
      <c r="L11" t="str">
        <f>IFERROR(VLOOKUP(L$1 &amp; "x" &amp; L$2 &amp; "x" &amp; $A11,'RadiatorDatabase'!$A$1:$H$147,5,FALSE),"")</f>
        <v/>
      </c>
      <c r="M11" t="str">
        <f>IFERROR(VLOOKUP(M$1 &amp; "x" &amp; M$2 &amp; "x" &amp; $A11,'RadiatorDatabase'!$A$1:$H$147,5,FALSE),"")</f>
        <v/>
      </c>
      <c r="N11" t="str">
        <f>IFERROR(VLOOKUP(N$1 &amp; "x" &amp; N$2 &amp; "x" &amp; $A11,'RadiatorDatabase'!$A$1:$H$147,5,FALSE),"")</f>
        <v/>
      </c>
      <c r="O11" t="str">
        <f>IFERROR(VLOOKUP(O$1 &amp; "x" &amp; O$2 &amp; "x" &amp; $A11,'RadiatorDatabase'!$A$1:$H$147,5,FALSE),"")</f>
        <v/>
      </c>
    </row>
    <row r="12" spans="1:15" x14ac:dyDescent="0.45">
      <c r="A12">
        <v>1100</v>
      </c>
      <c r="B12" t="str">
        <f>IFERROR(VLOOKUP(B$1 &amp; "x" &amp; B$2 &amp; "x" &amp; $A12,'RadiatorDatabase'!$A$1:$H$147,5,FALSE),"")</f>
        <v/>
      </c>
      <c r="C12" t="str">
        <f>IFERROR(VLOOKUP(C$1 &amp; "x" &amp; C$2 &amp; "x" &amp; $A12,'RadiatorDatabase'!$A$1:$H$147,5,FALSE),"")</f>
        <v/>
      </c>
      <c r="D12" t="str">
        <f>IFERROR(VLOOKUP(D$1 &amp; "x" &amp; D$2 &amp; "x" &amp; $A12,'RadiatorDatabase'!$A$1:$H$147,5,FALSE),"")</f>
        <v/>
      </c>
      <c r="E12" t="str">
        <f>IFERROR(VLOOKUP(E$1 &amp; "x" &amp; E$2 &amp; "x" &amp; $A12,'RadiatorDatabase'!$A$1:$H$147,5,FALSE),"")</f>
        <v/>
      </c>
      <c r="F12" t="str">
        <f>IFERROR(VLOOKUP(F$1 &amp; "x" &amp; F$2 &amp; "x" &amp; $A12,'RadiatorDatabase'!$A$1:$H$147,5,FALSE),"")</f>
        <v/>
      </c>
      <c r="G12" t="str">
        <f>IFERROR(VLOOKUP(G$1 &amp; "x" &amp; G$2 &amp; "x" &amp; $A12,'RadiatorDatabase'!$A$1:$H$147,5,FALSE),"")</f>
        <v/>
      </c>
      <c r="H12" t="str">
        <f>IFERROR(VLOOKUP(H$1 &amp; "x" &amp; H$2 &amp; "x" &amp; $A12,'RadiatorDatabase'!$A$1:$H$147,5,FALSE),"")</f>
        <v/>
      </c>
      <c r="I12" t="str">
        <f>IFERROR(VLOOKUP(I$1 &amp; "x" &amp; I$2 &amp; "x" &amp; $A12,'RadiatorDatabase'!$A$1:$H$147,5,FALSE),"")</f>
        <v/>
      </c>
      <c r="J12" t="str">
        <f>IFERROR(VLOOKUP(J$1 &amp; "x" &amp; J$2 &amp; "x" &amp; $A12,'RadiatorDatabase'!$A$1:$H$147,5,FALSE),"")</f>
        <v/>
      </c>
      <c r="K12" t="str">
        <f>IFERROR(VLOOKUP(K$1 &amp; "x" &amp; K$2 &amp; "x" &amp; $A12,'RadiatorDatabase'!$A$1:$H$147,5,FALSE),"")</f>
        <v/>
      </c>
      <c r="L12" t="str">
        <f>IFERROR(VLOOKUP(L$1 &amp; "x" &amp; L$2 &amp; "x" &amp; $A12,'RadiatorDatabase'!$A$1:$H$147,5,FALSE),"")</f>
        <v/>
      </c>
      <c r="M12" t="str">
        <f>IFERROR(VLOOKUP(M$1 &amp; "x" &amp; M$2 &amp; "x" &amp; $A12,'RadiatorDatabase'!$A$1:$H$147,5,FALSE),"")</f>
        <v/>
      </c>
      <c r="N12" t="str">
        <f>IFERROR(VLOOKUP(N$1 &amp; "x" &amp; N$2 &amp; "x" &amp; $A12,'RadiatorDatabase'!$A$1:$H$147,5,FALSE),"")</f>
        <v/>
      </c>
      <c r="O12" t="str">
        <f>IFERROR(VLOOKUP(O$1 &amp; "x" &amp; O$2 &amp; "x" &amp; $A12,'RadiatorDatabase'!$A$1:$H$147,5,FALSE),"")</f>
        <v/>
      </c>
    </row>
    <row r="13" spans="1:15" x14ac:dyDescent="0.45">
      <c r="A13">
        <v>1200</v>
      </c>
      <c r="B13" t="str">
        <f>IFERROR(VLOOKUP(B$1 &amp; "x" &amp; B$2 &amp; "x" &amp; $A13,'RadiatorDatabase'!$A$1:$H$147,5,FALSE),"")</f>
        <v/>
      </c>
      <c r="C13" t="str">
        <f>IFERROR(VLOOKUP(C$1 &amp; "x" &amp; C$2 &amp; "x" &amp; $A13,'RadiatorDatabase'!$A$1:$H$147,5,FALSE),"")</f>
        <v/>
      </c>
      <c r="D13" t="str">
        <f>IFERROR(VLOOKUP(D$1 &amp; "x" &amp; D$2 &amp; "x" &amp; $A13,'RadiatorDatabase'!$A$1:$H$147,5,FALSE),"")</f>
        <v/>
      </c>
      <c r="E13" t="str">
        <f>IFERROR(VLOOKUP(E$1 &amp; "x" &amp; E$2 &amp; "x" &amp; $A13,'RadiatorDatabase'!$A$1:$H$147,5,FALSE),"")</f>
        <v/>
      </c>
      <c r="F13" t="str">
        <f>IFERROR(VLOOKUP(F$1 &amp; "x" &amp; F$2 &amp; "x" &amp; $A13,'RadiatorDatabase'!$A$1:$H$147,5,FALSE),"")</f>
        <v/>
      </c>
      <c r="G13" t="str">
        <f>IFERROR(VLOOKUP(G$1 &amp; "x" &amp; G$2 &amp; "x" &amp; $A13,'RadiatorDatabase'!$A$1:$H$147,5,FALSE),"")</f>
        <v/>
      </c>
      <c r="H13" t="str">
        <f>IFERROR(VLOOKUP(H$1 &amp; "x" &amp; H$2 &amp; "x" &amp; $A13,'RadiatorDatabase'!$A$1:$H$147,5,FALSE),"")</f>
        <v/>
      </c>
      <c r="I13" t="str">
        <f>IFERROR(VLOOKUP(I$1 &amp; "x" &amp; I$2 &amp; "x" &amp; $A13,'RadiatorDatabase'!$A$1:$H$147,5,FALSE),"")</f>
        <v/>
      </c>
      <c r="J13" t="str">
        <f>IFERROR(VLOOKUP(J$1 &amp; "x" &amp; J$2 &amp; "x" &amp; $A13,'RadiatorDatabase'!$A$1:$H$147,5,FALSE),"")</f>
        <v/>
      </c>
      <c r="K13" t="str">
        <f>IFERROR(VLOOKUP(K$1 &amp; "x" &amp; K$2 &amp; "x" &amp; $A13,'RadiatorDatabase'!$A$1:$H$147,5,FALSE),"")</f>
        <v/>
      </c>
      <c r="L13" t="str">
        <f>IFERROR(VLOOKUP(L$1 &amp; "x" &amp; L$2 &amp; "x" &amp; $A13,'RadiatorDatabase'!$A$1:$H$147,5,FALSE),"")</f>
        <v/>
      </c>
      <c r="M13" t="str">
        <f>IFERROR(VLOOKUP(M$1 &amp; "x" &amp; M$2 &amp; "x" &amp; $A13,'RadiatorDatabase'!$A$1:$H$147,5,FALSE),"")</f>
        <v/>
      </c>
      <c r="N13" t="str">
        <f>IFERROR(VLOOKUP(N$1 &amp; "x" &amp; N$2 &amp; "x" &amp; $A13,'RadiatorDatabase'!$A$1:$H$147,5,FALSE),"")</f>
        <v/>
      </c>
      <c r="O13" t="str">
        <f>IFERROR(VLOOKUP(O$1 &amp; "x" &amp; O$2 &amp; "x" &amp; $A13,'RadiatorDatabase'!$A$1:$H$147,5,FALSE),"")</f>
        <v/>
      </c>
    </row>
    <row r="14" spans="1:15" x14ac:dyDescent="0.45">
      <c r="A14">
        <v>1400</v>
      </c>
      <c r="B14" t="str">
        <f>IFERROR(VLOOKUP(B$1 &amp; "x" &amp; B$2 &amp; "x" &amp; $A14,'RadiatorDatabase'!$A$1:$H$147,5,FALSE),"")</f>
        <v/>
      </c>
      <c r="C14" t="str">
        <f>IFERROR(VLOOKUP(C$1 &amp; "x" &amp; C$2 &amp; "x" &amp; $A14,'RadiatorDatabase'!$A$1:$H$147,5,FALSE),"")</f>
        <v/>
      </c>
      <c r="D14" t="str">
        <f>IFERROR(VLOOKUP(D$1 &amp; "x" &amp; D$2 &amp; "x" &amp; $A14,'RadiatorDatabase'!$A$1:$H$147,5,FALSE),"")</f>
        <v/>
      </c>
      <c r="E14" t="str">
        <f>IFERROR(VLOOKUP(E$1 &amp; "x" &amp; E$2 &amp; "x" &amp; $A14,'RadiatorDatabase'!$A$1:$H$147,5,FALSE),"")</f>
        <v/>
      </c>
      <c r="F14" t="str">
        <f>IFERROR(VLOOKUP(F$1 &amp; "x" &amp; F$2 &amp; "x" &amp; $A14,'RadiatorDatabase'!$A$1:$H$147,5,FALSE),"")</f>
        <v/>
      </c>
      <c r="G14" t="str">
        <f>IFERROR(VLOOKUP(G$1 &amp; "x" &amp; G$2 &amp; "x" &amp; $A14,'RadiatorDatabase'!$A$1:$H$147,5,FALSE),"")</f>
        <v/>
      </c>
      <c r="H14" t="str">
        <f>IFERROR(VLOOKUP(H$1 &amp; "x" &amp; H$2 &amp; "x" &amp; $A14,'RadiatorDatabase'!$A$1:$H$147,5,FALSE),"")</f>
        <v/>
      </c>
      <c r="I14" t="str">
        <f>IFERROR(VLOOKUP(I$1 &amp; "x" &amp; I$2 &amp; "x" &amp; $A14,'RadiatorDatabase'!$A$1:$H$147,5,FALSE),"")</f>
        <v/>
      </c>
      <c r="J14" t="str">
        <f>IFERROR(VLOOKUP(J$1 &amp; "x" &amp; J$2 &amp; "x" &amp; $A14,'RadiatorDatabase'!$A$1:$H$147,5,FALSE),"")</f>
        <v/>
      </c>
      <c r="K14" t="str">
        <f>IFERROR(VLOOKUP(K$1 &amp; "x" &amp; K$2 &amp; "x" &amp; $A14,'RadiatorDatabase'!$A$1:$H$147,5,FALSE),"")</f>
        <v/>
      </c>
      <c r="L14" t="str">
        <f>IFERROR(VLOOKUP(L$1 &amp; "x" &amp; L$2 &amp; "x" &amp; $A14,'RadiatorDatabase'!$A$1:$H$147,5,FALSE),"")</f>
        <v/>
      </c>
      <c r="M14" t="str">
        <f>IFERROR(VLOOKUP(M$1 &amp; "x" &amp; M$2 &amp; "x" &amp; $A14,'RadiatorDatabase'!$A$1:$H$147,5,FALSE),"")</f>
        <v/>
      </c>
      <c r="N14" t="str">
        <f>IFERROR(VLOOKUP(N$1 &amp; "x" &amp; N$2 &amp; "x" &amp; $A14,'RadiatorDatabase'!$A$1:$H$147,5,FALSE),"")</f>
        <v/>
      </c>
      <c r="O14" t="str">
        <f>IFERROR(VLOOKUP(O$1 &amp; "x" &amp; O$2 &amp; "x" &amp; $A14,'RadiatorDatabase'!$A$1:$H$147,5,FALSE),"")</f>
        <v/>
      </c>
    </row>
    <row r="15" spans="1:15" x14ac:dyDescent="0.45">
      <c r="A15">
        <v>1600</v>
      </c>
      <c r="B15" t="str">
        <f>IFERROR(VLOOKUP(B$1 &amp; "x" &amp; B$2 &amp; "x" &amp; $A15,'RadiatorDatabase'!$A$1:$H$147,5,FALSE),"")</f>
        <v/>
      </c>
      <c r="C15" t="str">
        <f>IFERROR(VLOOKUP(C$1 &amp; "x" &amp; C$2 &amp; "x" &amp; $A15,'RadiatorDatabase'!$A$1:$H$147,5,FALSE),"")</f>
        <v/>
      </c>
      <c r="D15" t="str">
        <f>IFERROR(VLOOKUP(D$1 &amp; "x" &amp; D$2 &amp; "x" &amp; $A15,'RadiatorDatabase'!$A$1:$H$147,5,FALSE),"")</f>
        <v/>
      </c>
      <c r="E15" t="str">
        <f>IFERROR(VLOOKUP(E$1 &amp; "x" &amp; E$2 &amp; "x" &amp; $A15,'RadiatorDatabase'!$A$1:$H$147,5,FALSE),"")</f>
        <v/>
      </c>
      <c r="F15" t="str">
        <f>IFERROR(VLOOKUP(F$1 &amp; "x" &amp; F$2 &amp; "x" &amp; $A15,'RadiatorDatabase'!$A$1:$H$147,5,FALSE),"")</f>
        <v/>
      </c>
      <c r="G15" t="str">
        <f>IFERROR(VLOOKUP(G$1 &amp; "x" &amp; G$2 &amp; "x" &amp; $A15,'RadiatorDatabase'!$A$1:$H$147,5,FALSE),"")</f>
        <v/>
      </c>
      <c r="H15" t="str">
        <f>IFERROR(VLOOKUP(H$1 &amp; "x" &amp; H$2 &amp; "x" &amp; $A15,'RadiatorDatabase'!$A$1:$H$147,5,FALSE),"")</f>
        <v/>
      </c>
      <c r="I15" t="str">
        <f>IFERROR(VLOOKUP(I$1 &amp; "x" &amp; I$2 &amp; "x" &amp; $A15,'RadiatorDatabase'!$A$1:$H$147,5,FALSE),"")</f>
        <v/>
      </c>
      <c r="J15" t="str">
        <f>IFERROR(VLOOKUP(J$1 &amp; "x" &amp; J$2 &amp; "x" &amp; $A15,'RadiatorDatabase'!$A$1:$H$147,5,FALSE),"")</f>
        <v/>
      </c>
      <c r="K15" t="str">
        <f>IFERROR(VLOOKUP(K$1 &amp; "x" &amp; K$2 &amp; "x" &amp; $A15,'RadiatorDatabase'!$A$1:$H$147,5,FALSE),"")</f>
        <v/>
      </c>
      <c r="L15" t="str">
        <f>IFERROR(VLOOKUP(L$1 &amp; "x" &amp; L$2 &amp; "x" &amp; $A15,'RadiatorDatabase'!$A$1:$H$147,5,FALSE),"")</f>
        <v/>
      </c>
      <c r="M15" t="str">
        <f>IFERROR(VLOOKUP(M$1 &amp; "x" &amp; M$2 &amp; "x" &amp; $A15,'RadiatorDatabase'!$A$1:$H$147,5,FALSE),"")</f>
        <v/>
      </c>
      <c r="N15" t="str">
        <f>IFERROR(VLOOKUP(N$1 &amp; "x" &amp; N$2 &amp; "x" &amp; $A15,'RadiatorDatabase'!$A$1:$H$147,5,FALSE),"")</f>
        <v/>
      </c>
      <c r="O15" t="str">
        <f>IFERROR(VLOOKUP(O$1 &amp; "x" &amp; O$2 &amp; "x" &amp; $A15,'RadiatorDatabase'!$A$1:$H$147,5,FALSE),"")</f>
        <v/>
      </c>
    </row>
    <row r="16" spans="1:15" x14ac:dyDescent="0.45">
      <c r="A16">
        <v>1800</v>
      </c>
      <c r="B16" t="str">
        <f>IFERROR(VLOOKUP(B$1 &amp; "x" &amp; B$2 &amp; "x" &amp; $A16,'RadiatorDatabase'!$A$1:$H$147,5,FALSE),"")</f>
        <v/>
      </c>
      <c r="C16" t="str">
        <f>IFERROR(VLOOKUP(C$1 &amp; "x" &amp; C$2 &amp; "x" &amp; $A16,'RadiatorDatabase'!$A$1:$H$147,5,FALSE),"")</f>
        <v/>
      </c>
      <c r="D16" t="str">
        <f>IFERROR(VLOOKUP(D$1 &amp; "x" &amp; D$2 &amp; "x" &amp; $A16,'RadiatorDatabase'!$A$1:$H$147,5,FALSE),"")</f>
        <v/>
      </c>
      <c r="E16" t="str">
        <f>IFERROR(VLOOKUP(E$1 &amp; "x" &amp; E$2 &amp; "x" &amp; $A16,'RadiatorDatabase'!$A$1:$H$147,5,FALSE),"")</f>
        <v/>
      </c>
      <c r="F16" t="str">
        <f>IFERROR(VLOOKUP(F$1 &amp; "x" &amp; F$2 &amp; "x" &amp; $A16,'RadiatorDatabase'!$A$1:$H$147,5,FALSE),"")</f>
        <v/>
      </c>
      <c r="G16" t="str">
        <f>IFERROR(VLOOKUP(G$1 &amp; "x" &amp; G$2 &amp; "x" &amp; $A16,'RadiatorDatabase'!$A$1:$H$147,5,FALSE),"")</f>
        <v/>
      </c>
      <c r="H16" t="str">
        <f>IFERROR(VLOOKUP(H$1 &amp; "x" &amp; H$2 &amp; "x" &amp; $A16,'RadiatorDatabase'!$A$1:$H$147,5,FALSE),"")</f>
        <v/>
      </c>
      <c r="I16" t="str">
        <f>IFERROR(VLOOKUP(I$1 &amp; "x" &amp; I$2 &amp; "x" &amp; $A16,'RadiatorDatabase'!$A$1:$H$147,5,FALSE),"")</f>
        <v/>
      </c>
      <c r="J16" t="str">
        <f>IFERROR(VLOOKUP(J$1 &amp; "x" &amp; J$2 &amp; "x" &amp; $A16,'RadiatorDatabase'!$A$1:$H$147,5,FALSE),"")</f>
        <v/>
      </c>
      <c r="K16" t="str">
        <f>IFERROR(VLOOKUP(K$1 &amp; "x" &amp; K$2 &amp; "x" &amp; $A16,'RadiatorDatabase'!$A$1:$H$147,5,FALSE),"")</f>
        <v/>
      </c>
      <c r="L16" t="str">
        <f>IFERROR(VLOOKUP(L$1 &amp; "x" &amp; L$2 &amp; "x" &amp; $A16,'RadiatorDatabase'!$A$1:$H$147,5,FALSE),"")</f>
        <v/>
      </c>
      <c r="M16" t="str">
        <f>IFERROR(VLOOKUP(M$1 &amp; "x" &amp; M$2 &amp; "x" &amp; $A16,'RadiatorDatabase'!$A$1:$H$147,5,FALSE),"")</f>
        <v/>
      </c>
      <c r="N16" t="str">
        <f>IFERROR(VLOOKUP(N$1 &amp; "x" &amp; N$2 &amp; "x" &amp; $A16,'RadiatorDatabase'!$A$1:$H$147,5,FALSE),"")</f>
        <v/>
      </c>
      <c r="O16" t="str">
        <f>IFERROR(VLOOKUP(O$1 &amp; "x" &amp; O$2 &amp; "x" &amp; $A16,'RadiatorDatabase'!$A$1:$H$147,5,FALSE),"")</f>
        <v/>
      </c>
    </row>
    <row r="17" spans="1:19" x14ac:dyDescent="0.45">
      <c r="A17">
        <v>2000</v>
      </c>
      <c r="B17" t="str">
        <f>IFERROR(VLOOKUP(B$1 &amp; "x" &amp; B$2 &amp; "x" &amp; $A17,'RadiatorDatabase'!$A$1:$H$147,5,FALSE),"")</f>
        <v/>
      </c>
      <c r="C17" t="str">
        <f>IFERROR(VLOOKUP(C$1 &amp; "x" &amp; C$2 &amp; "x" &amp; $A17,'RadiatorDatabase'!$A$1:$H$147,5,FALSE),"")</f>
        <v/>
      </c>
      <c r="D17" t="str">
        <f>IFERROR(VLOOKUP(D$1 &amp; "x" &amp; D$2 &amp; "x" &amp; $A17,'RadiatorDatabase'!$A$1:$H$147,5,FALSE),"")</f>
        <v/>
      </c>
      <c r="E17" t="str">
        <f>IFERROR(VLOOKUP(E$1 &amp; "x" &amp; E$2 &amp; "x" &amp; $A17,'RadiatorDatabase'!$A$1:$H$147,5,FALSE),"")</f>
        <v/>
      </c>
      <c r="F17" t="str">
        <f>IFERROR(VLOOKUP(F$1 &amp; "x" &amp; F$2 &amp; "x" &amp; $A17,'RadiatorDatabase'!$A$1:$H$147,5,FALSE),"")</f>
        <v/>
      </c>
      <c r="G17" t="str">
        <f>IFERROR(VLOOKUP(G$1 &amp; "x" &amp; G$2 &amp; "x" &amp; $A17,'RadiatorDatabase'!$A$1:$H$147,5,FALSE),"")</f>
        <v/>
      </c>
      <c r="H17" t="str">
        <f>IFERROR(VLOOKUP(H$1 &amp; "x" &amp; H$2 &amp; "x" &amp; $A17,'RadiatorDatabase'!$A$1:$H$147,5,FALSE),"")</f>
        <v/>
      </c>
      <c r="I17" t="str">
        <f>IFERROR(VLOOKUP(I$1 &amp; "x" &amp; I$2 &amp; "x" &amp; $A17,'RadiatorDatabase'!$A$1:$H$147,5,FALSE),"")</f>
        <v/>
      </c>
      <c r="J17" t="str">
        <f>IFERROR(VLOOKUP(J$1 &amp; "x" &amp; J$2 &amp; "x" &amp; $A17,'RadiatorDatabase'!$A$1:$H$147,5,FALSE),"")</f>
        <v/>
      </c>
      <c r="K17" t="str">
        <f>IFERROR(VLOOKUP(K$1 &amp; "x" &amp; K$2 &amp; "x" &amp; $A17,'RadiatorDatabase'!$A$1:$H$147,5,FALSE),"")</f>
        <v/>
      </c>
      <c r="L17" t="str">
        <f>IFERROR(VLOOKUP(L$1 &amp; "x" &amp; L$2 &amp; "x" &amp; $A17,'RadiatorDatabase'!$A$1:$H$147,5,FALSE),"")</f>
        <v/>
      </c>
      <c r="M17" t="str">
        <f>IFERROR(VLOOKUP(M$1 &amp; "x" &amp; M$2 &amp; "x" &amp; $A17,'RadiatorDatabase'!$A$1:$H$147,5,FALSE),"")</f>
        <v/>
      </c>
      <c r="N17" t="str">
        <f>IFERROR(VLOOKUP(N$1 &amp; "x" &amp; N$2 &amp; "x" &amp; $A17,'RadiatorDatabase'!$A$1:$H$147,5,FALSE),"")</f>
        <v/>
      </c>
      <c r="O17" t="str">
        <f>IFERROR(VLOOKUP(O$1 &amp; "x" &amp; O$2 &amp; "x" &amp; $A17,'RadiatorDatabase'!$A$1:$H$147,5,FALSE),"")</f>
        <v/>
      </c>
    </row>
    <row r="18" spans="1:19" x14ac:dyDescent="0.45">
      <c r="A18">
        <v>2200</v>
      </c>
      <c r="B18" t="str">
        <f>IFERROR(VLOOKUP(B$1 &amp; "x" &amp; B$2 &amp; "x" &amp; $A18,'RadiatorDatabase'!$A$1:$H$147,5,FALSE),"")</f>
        <v/>
      </c>
      <c r="C18" t="str">
        <f>IFERROR(VLOOKUP(C$1 &amp; "x" &amp; C$2 &amp; "x" &amp; $A18,'RadiatorDatabase'!$A$1:$H$147,5,FALSE),"")</f>
        <v/>
      </c>
      <c r="D18" t="str">
        <f>IFERROR(VLOOKUP(D$1 &amp; "x" &amp; D$2 &amp; "x" &amp; $A18,'RadiatorDatabase'!$A$1:$H$147,5,FALSE),"")</f>
        <v/>
      </c>
      <c r="E18" t="str">
        <f>IFERROR(VLOOKUP(E$1 &amp; "x" &amp; E$2 &amp; "x" &amp; $A18,'RadiatorDatabase'!$A$1:$H$147,5,FALSE),"")</f>
        <v/>
      </c>
      <c r="F18" t="str">
        <f>IFERROR(VLOOKUP(F$1 &amp; "x" &amp; F$2 &amp; "x" &amp; $A18,'RadiatorDatabase'!$A$1:$H$147,5,FALSE),"")</f>
        <v/>
      </c>
      <c r="G18" t="str">
        <f>IFERROR(VLOOKUP(G$1 &amp; "x" &amp; G$2 &amp; "x" &amp; $A18,'RadiatorDatabase'!$A$1:$H$147,5,FALSE),"")</f>
        <v/>
      </c>
      <c r="H18" t="str">
        <f>IFERROR(VLOOKUP(H$1 &amp; "x" &amp; H$2 &amp; "x" &amp; $A18,'RadiatorDatabase'!$A$1:$H$147,5,FALSE),"")</f>
        <v/>
      </c>
      <c r="I18" t="str">
        <f>IFERROR(VLOOKUP(I$1 &amp; "x" &amp; I$2 &amp; "x" &amp; $A18,'RadiatorDatabase'!$A$1:$H$147,5,FALSE),"")</f>
        <v/>
      </c>
      <c r="J18" t="str">
        <f>IFERROR(VLOOKUP(J$1 &amp; "x" &amp; J$2 &amp; "x" &amp; $A18,'RadiatorDatabase'!$A$1:$H$147,5,FALSE),"")</f>
        <v/>
      </c>
      <c r="K18" t="str">
        <f>IFERROR(VLOOKUP(K$1 &amp; "x" &amp; K$2 &amp; "x" &amp; $A18,'RadiatorDatabase'!$A$1:$H$147,5,FALSE),"")</f>
        <v/>
      </c>
      <c r="L18" t="str">
        <f>IFERROR(VLOOKUP(L$1 &amp; "x" &amp; L$2 &amp; "x" &amp; $A18,'RadiatorDatabase'!$A$1:$H$147,5,FALSE),"")</f>
        <v/>
      </c>
      <c r="M18" t="str">
        <f>IFERROR(VLOOKUP(M$1 &amp; "x" &amp; M$2 &amp; "x" &amp; $A18,'RadiatorDatabase'!$A$1:$H$147,5,FALSE),"")</f>
        <v/>
      </c>
      <c r="N18" t="str">
        <f>IFERROR(VLOOKUP(N$1 &amp; "x" &amp; N$2 &amp; "x" &amp; $A18,'RadiatorDatabase'!$A$1:$H$147,5,FALSE),"")</f>
        <v/>
      </c>
      <c r="O18" t="str">
        <f>IFERROR(VLOOKUP(O$1 &amp; "x" &amp; O$2 &amp; "x" &amp; $A18,'RadiatorDatabase'!$A$1:$H$147,5,FALSE),"")</f>
        <v/>
      </c>
    </row>
    <row r="19" spans="1:19" x14ac:dyDescent="0.45">
      <c r="A19">
        <v>2400</v>
      </c>
      <c r="B19" t="str">
        <f>IFERROR(VLOOKUP(B$1 &amp; "x" &amp; B$2 &amp; "x" &amp; $A19,'RadiatorDatabase'!$A$1:$H$147,5,FALSE),"")</f>
        <v/>
      </c>
      <c r="C19" t="str">
        <f>IFERROR(VLOOKUP(C$1 &amp; "x" &amp; C$2 &amp; "x" &amp; $A19,'RadiatorDatabase'!$A$1:$H$147,5,FALSE),"")</f>
        <v/>
      </c>
      <c r="D19" t="str">
        <f>IFERROR(VLOOKUP(D$1 &amp; "x" &amp; D$2 &amp; "x" &amp; $A19,'RadiatorDatabase'!$A$1:$H$147,5,FALSE),"")</f>
        <v/>
      </c>
      <c r="E19" t="str">
        <f>IFERROR(VLOOKUP(E$1 &amp; "x" &amp; E$2 &amp; "x" &amp; $A19,'RadiatorDatabase'!$A$1:$H$147,5,FALSE),"")</f>
        <v/>
      </c>
      <c r="F19" t="str">
        <f>IFERROR(VLOOKUP(F$1 &amp; "x" &amp; F$2 &amp; "x" &amp; $A19,'RadiatorDatabase'!$A$1:$H$147,5,FALSE),"")</f>
        <v/>
      </c>
      <c r="G19" t="str">
        <f>IFERROR(VLOOKUP(G$1 &amp; "x" &amp; G$2 &amp; "x" &amp; $A19,'RadiatorDatabase'!$A$1:$H$147,5,FALSE),"")</f>
        <v/>
      </c>
      <c r="H19" t="str">
        <f>IFERROR(VLOOKUP(H$1 &amp; "x" &amp; H$2 &amp; "x" &amp; $A19,'RadiatorDatabase'!$A$1:$H$147,5,FALSE),"")</f>
        <v/>
      </c>
      <c r="I19" t="str">
        <f>IFERROR(VLOOKUP(I$1 &amp; "x" &amp; I$2 &amp; "x" &amp; $A19,'RadiatorDatabase'!$A$1:$H$147,5,FALSE),"")</f>
        <v/>
      </c>
      <c r="J19" t="str">
        <f>IFERROR(VLOOKUP(J$1 &amp; "x" &amp; J$2 &amp; "x" &amp; $A19,'RadiatorDatabase'!$A$1:$H$147,5,FALSE),"")</f>
        <v/>
      </c>
      <c r="K19" t="str">
        <f>IFERROR(VLOOKUP(K$1 &amp; "x" &amp; K$2 &amp; "x" &amp; $A19,'RadiatorDatabase'!$A$1:$H$147,5,FALSE),"")</f>
        <v/>
      </c>
      <c r="L19" t="str">
        <f>IFERROR(VLOOKUP(L$1 &amp; "x" &amp; L$2 &amp; "x" &amp; $A19,'RadiatorDatabase'!$A$1:$H$147,5,FALSE),"")</f>
        <v/>
      </c>
      <c r="M19" t="str">
        <f>IFERROR(VLOOKUP(M$1 &amp; "x" &amp; M$2 &amp; "x" &amp; $A19,'RadiatorDatabase'!$A$1:$H$147,5,FALSE),"")</f>
        <v/>
      </c>
      <c r="N19" t="str">
        <f>IFERROR(VLOOKUP(N$1 &amp; "x" &amp; N$2 &amp; "x" &amp; $A19,'RadiatorDatabase'!$A$1:$H$147,5,FALSE),"")</f>
        <v/>
      </c>
      <c r="O19" t="str">
        <f>IFERROR(VLOOKUP(O$1 &amp; "x" &amp; O$2 &amp; "x" &amp; $A19,'RadiatorDatabase'!$A$1:$H$147,5,FALSE),"")</f>
        <v/>
      </c>
    </row>
    <row r="20" spans="1:19" x14ac:dyDescent="0.45">
      <c r="A20">
        <v>2600</v>
      </c>
      <c r="B20" t="str">
        <f>IFERROR(VLOOKUP(B$1 &amp; "x" &amp; B$2 &amp; "x" &amp; $A20,'RadiatorDatabase'!$A$1:$H$147,5,FALSE),"")</f>
        <v/>
      </c>
      <c r="C20" t="str">
        <f>IFERROR(VLOOKUP(C$1 &amp; "x" &amp; C$2 &amp; "x" &amp; $A20,'RadiatorDatabase'!$A$1:$H$147,5,FALSE),"")</f>
        <v/>
      </c>
      <c r="D20" t="str">
        <f>IFERROR(VLOOKUP(D$1 &amp; "x" &amp; D$2 &amp; "x" &amp; $A20,'RadiatorDatabase'!$A$1:$H$147,5,FALSE),"")</f>
        <v/>
      </c>
      <c r="E20" t="str">
        <f>IFERROR(VLOOKUP(E$1 &amp; "x" &amp; E$2 &amp; "x" &amp; $A20,'RadiatorDatabase'!$A$1:$H$147,5,FALSE),"")</f>
        <v/>
      </c>
      <c r="F20" t="str">
        <f>IFERROR(VLOOKUP(F$1 &amp; "x" &amp; F$2 &amp; "x" &amp; $A20,'RadiatorDatabase'!$A$1:$H$147,5,FALSE),"")</f>
        <v/>
      </c>
      <c r="G20" t="str">
        <f>IFERROR(VLOOKUP(G$1 &amp; "x" &amp; G$2 &amp; "x" &amp; $A20,'RadiatorDatabase'!$A$1:$H$147,5,FALSE),"")</f>
        <v/>
      </c>
      <c r="H20" t="str">
        <f>IFERROR(VLOOKUP(H$1 &amp; "x" &amp; H$2 &amp; "x" &amp; $A20,'RadiatorDatabase'!$A$1:$H$147,5,FALSE),"")</f>
        <v/>
      </c>
      <c r="I20" t="str">
        <f>IFERROR(VLOOKUP(I$1 &amp; "x" &amp; I$2 &amp; "x" &amp; $A20,'RadiatorDatabase'!$A$1:$H$147,5,FALSE),"")</f>
        <v/>
      </c>
      <c r="J20" t="str">
        <f>IFERROR(VLOOKUP(J$1 &amp; "x" &amp; J$2 &amp; "x" &amp; $A20,'RadiatorDatabase'!$A$1:$H$147,5,FALSE),"")</f>
        <v/>
      </c>
      <c r="K20" t="str">
        <f>IFERROR(VLOOKUP(K$1 &amp; "x" &amp; K$2 &amp; "x" &amp; $A20,'RadiatorDatabase'!$A$1:$H$147,5,FALSE),"")</f>
        <v/>
      </c>
      <c r="L20" t="str">
        <f>IFERROR(VLOOKUP(L$1 &amp; "x" &amp; L$2 &amp; "x" &amp; $A20,'RadiatorDatabase'!$A$1:$H$147,5,FALSE),"")</f>
        <v/>
      </c>
      <c r="M20" t="str">
        <f>IFERROR(VLOOKUP(M$1 &amp; "x" &amp; M$2 &amp; "x" &amp; $A20,'RadiatorDatabase'!$A$1:$H$147,5,FALSE),"")</f>
        <v/>
      </c>
      <c r="N20" t="str">
        <f>IFERROR(VLOOKUP(N$1 &amp; "x" &amp; N$2 &amp; "x" &amp; $A20,'RadiatorDatabase'!$A$1:$H$147,5,FALSE),"")</f>
        <v/>
      </c>
      <c r="O20" t="str">
        <f>IFERROR(VLOOKUP(O$1 &amp; "x" &amp; O$2 &amp; "x" &amp; $A20,'RadiatorDatabase'!$A$1:$H$147,5,FALSE),"")</f>
        <v/>
      </c>
    </row>
    <row r="21" spans="1:19" x14ac:dyDescent="0.45">
      <c r="A21">
        <v>2800</v>
      </c>
      <c r="B21" t="str">
        <f>IFERROR(VLOOKUP(B$1 &amp; "x" &amp; B$2 &amp; "x" &amp; $A21,'RadiatorDatabase'!$A$1:$H$147,5,FALSE),"")</f>
        <v/>
      </c>
      <c r="C21" t="str">
        <f>IFERROR(VLOOKUP(C$1 &amp; "x" &amp; C$2 &amp; "x" &amp; $A21,'RadiatorDatabase'!$A$1:$H$147,5,FALSE),"")</f>
        <v/>
      </c>
      <c r="D21" t="str">
        <f>IFERROR(VLOOKUP(D$1 &amp; "x" &amp; D$2 &amp; "x" &amp; $A21,'RadiatorDatabase'!$A$1:$H$147,5,FALSE),"")</f>
        <v/>
      </c>
      <c r="E21" t="str">
        <f>IFERROR(VLOOKUP(E$1 &amp; "x" &amp; E$2 &amp; "x" &amp; $A21,'RadiatorDatabase'!$A$1:$H$147,5,FALSE),"")</f>
        <v/>
      </c>
      <c r="F21" t="str">
        <f>IFERROR(VLOOKUP(F$1 &amp; "x" &amp; F$2 &amp; "x" &amp; $A21,'RadiatorDatabase'!$A$1:$H$147,5,FALSE),"")</f>
        <v/>
      </c>
      <c r="G21" t="str">
        <f>IFERROR(VLOOKUP(G$1 &amp; "x" &amp; G$2 &amp; "x" &amp; $A21,'RadiatorDatabase'!$A$1:$H$147,5,FALSE),"")</f>
        <v/>
      </c>
      <c r="H21" t="str">
        <f>IFERROR(VLOOKUP(H$1 &amp; "x" &amp; H$2 &amp; "x" &amp; $A21,'RadiatorDatabase'!$A$1:$H$147,5,FALSE),"")</f>
        <v/>
      </c>
      <c r="I21" t="str">
        <f>IFERROR(VLOOKUP(I$1 &amp; "x" &amp; I$2 &amp; "x" &amp; $A21,'RadiatorDatabase'!$A$1:$H$147,5,FALSE),"")</f>
        <v/>
      </c>
      <c r="J21" t="str">
        <f>IFERROR(VLOOKUP(J$1 &amp; "x" &amp; J$2 &amp; "x" &amp; $A21,'RadiatorDatabase'!$A$1:$H$147,5,FALSE),"")</f>
        <v/>
      </c>
      <c r="K21" t="str">
        <f>IFERROR(VLOOKUP(K$1 &amp; "x" &amp; K$2 &amp; "x" &amp; $A21,'RadiatorDatabase'!$A$1:$H$147,5,FALSE),"")</f>
        <v/>
      </c>
      <c r="L21" t="str">
        <f>IFERROR(VLOOKUP(L$1 &amp; "x" &amp; L$2 &amp; "x" &amp; $A21,'RadiatorDatabase'!$A$1:$H$147,5,FALSE),"")</f>
        <v/>
      </c>
      <c r="M21" t="str">
        <f>IFERROR(VLOOKUP(M$1 &amp; "x" &amp; M$2 &amp; "x" &amp; $A21,'RadiatorDatabase'!$A$1:$H$147,5,FALSE),"")</f>
        <v/>
      </c>
      <c r="N21" t="str">
        <f>IFERROR(VLOOKUP(N$1 &amp; "x" &amp; N$2 &amp; "x" &amp; $A21,'RadiatorDatabase'!$A$1:$H$147,5,FALSE),"")</f>
        <v/>
      </c>
      <c r="O21" t="str">
        <f>IFERROR(VLOOKUP(O$1 &amp; "x" &amp; O$2 &amp; "x" &amp; $A21,'RadiatorDatabase'!$A$1:$H$147,5,FALSE),"")</f>
        <v/>
      </c>
    </row>
    <row r="22" spans="1:19" x14ac:dyDescent="0.45">
      <c r="A22">
        <v>3000</v>
      </c>
      <c r="B22" t="str">
        <f>IFERROR(VLOOKUP(B$1 &amp; "x" &amp; B$2 &amp; "x" &amp; $A22,'RadiatorDatabase'!$A$1:$H$147,5,FALSE),"")</f>
        <v/>
      </c>
      <c r="C22" t="str">
        <f>IFERROR(VLOOKUP(C$1 &amp; "x" &amp; C$2 &amp; "x" &amp; $A22,'RadiatorDatabase'!$A$1:$H$147,5,FALSE),"")</f>
        <v/>
      </c>
      <c r="D22" t="str">
        <f>IFERROR(VLOOKUP(D$1 &amp; "x" &amp; D$2 &amp; "x" &amp; $A22,'RadiatorDatabase'!$A$1:$H$147,5,FALSE),"")</f>
        <v/>
      </c>
      <c r="E22" t="str">
        <f>IFERROR(VLOOKUP(E$1 &amp; "x" &amp; E$2 &amp; "x" &amp; $A22,'RadiatorDatabase'!$A$1:$H$147,5,FALSE),"")</f>
        <v/>
      </c>
      <c r="F22" t="str">
        <f>IFERROR(VLOOKUP(F$1 &amp; "x" &amp; F$2 &amp; "x" &amp; $A22,'RadiatorDatabase'!$A$1:$H$147,5,FALSE),"")</f>
        <v/>
      </c>
      <c r="G22" t="str">
        <f>IFERROR(VLOOKUP(G$1 &amp; "x" &amp; G$2 &amp; "x" &amp; $A22,'RadiatorDatabase'!$A$1:$H$147,5,FALSE),"")</f>
        <v/>
      </c>
      <c r="H22" t="str">
        <f>IFERROR(VLOOKUP(H$1 &amp; "x" &amp; H$2 &amp; "x" &amp; $A22,'RadiatorDatabase'!$A$1:$H$147,5,FALSE),"")</f>
        <v/>
      </c>
      <c r="I22" t="str">
        <f>IFERROR(VLOOKUP(I$1 &amp; "x" &amp; I$2 &amp; "x" &amp; $A22,'RadiatorDatabase'!$A$1:$H$147,5,FALSE),"")</f>
        <v/>
      </c>
      <c r="J22" t="str">
        <f>IFERROR(VLOOKUP(J$1 &amp; "x" &amp; J$2 &amp; "x" &amp; $A22,'RadiatorDatabase'!$A$1:$H$147,5,FALSE),"")</f>
        <v/>
      </c>
      <c r="K22" t="str">
        <f>IFERROR(VLOOKUP(K$1 &amp; "x" &amp; K$2 &amp; "x" &amp; $A22,'RadiatorDatabase'!$A$1:$H$147,5,FALSE),"")</f>
        <v/>
      </c>
      <c r="L22" t="str">
        <f>IFERROR(VLOOKUP(L$1 &amp; "x" &amp; L$2 &amp; "x" &amp; $A22,'RadiatorDatabase'!$A$1:$H$147,5,FALSE),"")</f>
        <v/>
      </c>
      <c r="M22" t="str">
        <f>IFERROR(VLOOKUP(M$1 &amp; "x" &amp; M$2 &amp; "x" &amp; $A22,'RadiatorDatabase'!$A$1:$H$147,5,FALSE),"")</f>
        <v/>
      </c>
      <c r="N22" t="str">
        <f>IFERROR(VLOOKUP(N$1 &amp; "x" &amp; N$2 &amp; "x" &amp; $A22,'RadiatorDatabase'!$A$1:$H$147,5,FALSE),"")</f>
        <v/>
      </c>
      <c r="O22" t="str">
        <f>IFERROR(VLOOKUP(O$1 &amp; "x" &amp; O$2 &amp; "x" &amp; $A22,'RadiatorDatabase'!$A$1:$H$147,5,FALSE),"")</f>
        <v/>
      </c>
    </row>
    <row r="24" spans="1:19" x14ac:dyDescent="0.45">
      <c r="B24" t="s">
        <v>0</v>
      </c>
      <c r="C24" t="s">
        <v>0</v>
      </c>
      <c r="D24" t="s">
        <v>0</v>
      </c>
      <c r="E24" t="s">
        <v>0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2</v>
      </c>
      <c r="L24" t="s">
        <v>8</v>
      </c>
      <c r="M24" t="s">
        <v>8</v>
      </c>
      <c r="N24" t="s">
        <v>8</v>
      </c>
      <c r="O24" t="s">
        <v>8</v>
      </c>
    </row>
    <row r="25" spans="1:19" x14ac:dyDescent="0.45">
      <c r="A25" t="s">
        <v>6</v>
      </c>
      <c r="B25">
        <v>300</v>
      </c>
      <c r="C25">
        <v>450</v>
      </c>
      <c r="D25">
        <v>600</v>
      </c>
      <c r="E25">
        <v>700</v>
      </c>
      <c r="F25">
        <v>300</v>
      </c>
      <c r="G25">
        <v>700</v>
      </c>
      <c r="H25">
        <v>300</v>
      </c>
      <c r="I25">
        <v>450</v>
      </c>
      <c r="J25">
        <v>600</v>
      </c>
      <c r="K25">
        <v>700</v>
      </c>
      <c r="L25">
        <v>300</v>
      </c>
      <c r="M25">
        <v>450</v>
      </c>
      <c r="N25">
        <v>600</v>
      </c>
      <c r="O25">
        <v>700</v>
      </c>
    </row>
    <row r="26" spans="1:19" x14ac:dyDescent="0.45">
      <c r="B26" t="str">
        <f>B24&amp;"x"&amp;B25</f>
        <v>K1x300</v>
      </c>
      <c r="C26" t="str">
        <f t="shared" ref="C26:O26" si="1">C24&amp;"x"&amp;C25</f>
        <v>K1x450</v>
      </c>
      <c r="D26" t="str">
        <f t="shared" si="1"/>
        <v>K1x600</v>
      </c>
      <c r="E26" t="str">
        <f t="shared" si="1"/>
        <v>K1x700</v>
      </c>
      <c r="F26" t="str">
        <f t="shared" si="1"/>
        <v>P+x300</v>
      </c>
      <c r="G26" t="str">
        <f t="shared" si="1"/>
        <v>P+x700</v>
      </c>
      <c r="H26" t="str">
        <f t="shared" si="1"/>
        <v>K2x300</v>
      </c>
      <c r="I26" t="str">
        <f t="shared" si="1"/>
        <v>K2x450</v>
      </c>
      <c r="J26" t="str">
        <f t="shared" si="1"/>
        <v>K2x600</v>
      </c>
      <c r="K26" t="str">
        <f t="shared" si="1"/>
        <v>K2x700</v>
      </c>
      <c r="L26" t="str">
        <f t="shared" si="1"/>
        <v>K3x300</v>
      </c>
      <c r="M26" t="str">
        <f t="shared" si="1"/>
        <v>K3x450</v>
      </c>
      <c r="N26" t="str">
        <f t="shared" si="1"/>
        <v>K3x600</v>
      </c>
      <c r="O26" t="str">
        <f t="shared" si="1"/>
        <v>K3x700</v>
      </c>
      <c r="S26" s="1"/>
    </row>
    <row r="27" spans="1:19" x14ac:dyDescent="0.45">
      <c r="A27">
        <v>300</v>
      </c>
      <c r="B27" s="1" t="str">
        <f>IFERROR(VLOOKUP(B$1 &amp; "x" &amp; B$2 &amp; "x" &amp; $A27,'RadiatorDatabase'!$A$1:$H$147,6,FALSE),"")</f>
        <v/>
      </c>
      <c r="C27" s="1" t="str">
        <f>IFERROR(VLOOKUP(C$1 &amp; "x" &amp; C$2 &amp; "x" &amp; $A27,'RadiatorDatabase'!$A$1:$H$147,6,FALSE),"")</f>
        <v/>
      </c>
      <c r="D27" s="1" t="str">
        <f>IFERROR(VLOOKUP(D$1 &amp; "x" &amp; D$2 &amp; "x" &amp; $A27,'RadiatorDatabase'!$A$1:$H$147,6,FALSE),"")</f>
        <v/>
      </c>
      <c r="E27" s="1" t="str">
        <f>IFERROR(VLOOKUP(E$1 &amp; "x" &amp; E$2 &amp; "x" &amp; $A27,'RadiatorDatabase'!$A$1:$H$147,6,FALSE),"")</f>
        <v/>
      </c>
      <c r="F27" s="1" t="str">
        <f>IFERROR(VLOOKUP(F$1 &amp; "x" &amp; F$2 &amp; "x" &amp; $A27,'RadiatorDatabase'!$A$1:$H$147,6,FALSE),"")</f>
        <v/>
      </c>
      <c r="G27" s="1" t="str">
        <f>IFERROR(VLOOKUP(G$1 &amp; "x" &amp; G$2 &amp; "x" &amp; $A27,'RadiatorDatabase'!$A$1:$H$147,6,FALSE),"")</f>
        <v/>
      </c>
      <c r="H27" s="1" t="str">
        <f>IFERROR(VLOOKUP(H$1 &amp; "x" &amp; H$2 &amp; "x" &amp; $A27,'RadiatorDatabase'!$A$1:$H$147,6,FALSE),"")</f>
        <v/>
      </c>
      <c r="I27" s="1" t="str">
        <f>IFERROR(VLOOKUP(I$1 &amp; "x" &amp; I$2 &amp; "x" &amp; $A27,'RadiatorDatabase'!$A$1:$H$147,6,FALSE),"")</f>
        <v/>
      </c>
      <c r="J27" s="1" t="str">
        <f>IFERROR(VLOOKUP(J$1 &amp; "x" &amp; J$2 &amp; "x" &amp; $A27,'RadiatorDatabase'!$A$1:$H$147,6,FALSE),"")</f>
        <v/>
      </c>
      <c r="K27" s="1" t="str">
        <f>IFERROR(VLOOKUP(K$1 &amp; "x" &amp; K$2 &amp; "x" &amp; $A27,'RadiatorDatabase'!$A$1:$H$147,6,FALSE),"")</f>
        <v/>
      </c>
      <c r="L27" s="1" t="str">
        <f>IFERROR(VLOOKUP(L$1 &amp; "x" &amp; L$2 &amp; "x" &amp; $A27,'RadiatorDatabase'!$A$1:$H$147,6,FALSE),"")</f>
        <v/>
      </c>
      <c r="M27" s="1" t="str">
        <f>IFERROR(VLOOKUP(M$1 &amp; "x" &amp; M$2 &amp; "x" &amp; $A27,'RadiatorDatabase'!$A$1:$H$147,6,FALSE),"")</f>
        <v/>
      </c>
      <c r="N27" s="1" t="str">
        <f>IFERROR(VLOOKUP(N$1 &amp; "x" &amp; N$2 &amp; "x" &amp; $A27,'RadiatorDatabase'!$A$1:$H$147,6,FALSE),"")</f>
        <v/>
      </c>
      <c r="O27" s="1" t="str">
        <f>IFERROR(VLOOKUP(O$1 &amp; "x" &amp; O$2 &amp; "x" &amp; $A27,'RadiatorDatabase'!$A$1:$H$147,6,FALSE),"")</f>
        <v/>
      </c>
    </row>
    <row r="28" spans="1:19" x14ac:dyDescent="0.45">
      <c r="A28">
        <v>400</v>
      </c>
      <c r="B28" s="1" t="str">
        <f>IFERROR(VLOOKUP(B$1 &amp; "x" &amp; B$2 &amp; "x" &amp; $A28,'RadiatorDatabase'!$A$1:$H$147,6,FALSE),"")</f>
        <v/>
      </c>
      <c r="C28" s="1" t="str">
        <f>IFERROR(VLOOKUP(C$1 &amp; "x" &amp; C$2 &amp; "x" &amp; $A28,'RadiatorDatabase'!$A$1:$H$147,6,FALSE),"")</f>
        <v/>
      </c>
      <c r="D28" s="1" t="str">
        <f>IFERROR(VLOOKUP(D$1 &amp; "x" &amp; D$2 &amp; "x" &amp; $A28,'RadiatorDatabase'!$A$1:$H$147,6,FALSE),"")</f>
        <v/>
      </c>
      <c r="E28" s="1" t="str">
        <f>IFERROR(VLOOKUP(E$1 &amp; "x" &amp; E$2 &amp; "x" &amp; $A28,'RadiatorDatabase'!$A$1:$H$147,6,FALSE),"")</f>
        <v/>
      </c>
      <c r="F28" s="1" t="str">
        <f>IFERROR(VLOOKUP(F$1 &amp; "x" &amp; F$2 &amp; "x" &amp; $A28,'RadiatorDatabase'!$A$1:$H$147,6,FALSE),"")</f>
        <v/>
      </c>
      <c r="G28" s="1" t="str">
        <f>IFERROR(VLOOKUP(G$1 &amp; "x" &amp; G$2 &amp; "x" &amp; $A28,'RadiatorDatabase'!$A$1:$H$147,6,FALSE),"")</f>
        <v/>
      </c>
      <c r="H28" s="1" t="str">
        <f>IFERROR(VLOOKUP(H$1 &amp; "x" &amp; H$2 &amp; "x" &amp; $A28,'RadiatorDatabase'!$A$1:$H$147,6,FALSE),"")</f>
        <v/>
      </c>
      <c r="I28" s="1" t="str">
        <f>IFERROR(VLOOKUP(I$1 &amp; "x" &amp; I$2 &amp; "x" &amp; $A28,'RadiatorDatabase'!$A$1:$H$147,6,FALSE),"")</f>
        <v/>
      </c>
      <c r="J28" s="1" t="str">
        <f>IFERROR(VLOOKUP(J$1 &amp; "x" &amp; J$2 &amp; "x" &amp; $A28,'RadiatorDatabase'!$A$1:$H$147,6,FALSE),"")</f>
        <v/>
      </c>
      <c r="K28" s="1" t="str">
        <f>IFERROR(VLOOKUP(K$1 &amp; "x" &amp; K$2 &amp; "x" &amp; $A28,'RadiatorDatabase'!$A$1:$H$147,6,FALSE),"")</f>
        <v/>
      </c>
      <c r="L28" s="1" t="str">
        <f>IFERROR(VLOOKUP(L$1 &amp; "x" &amp; L$2 &amp; "x" &amp; $A28,'RadiatorDatabase'!$A$1:$H$147,6,FALSE),"")</f>
        <v/>
      </c>
      <c r="M28" s="1" t="str">
        <f>IFERROR(VLOOKUP(M$1 &amp; "x" &amp; M$2 &amp; "x" &amp; $A28,'RadiatorDatabase'!$A$1:$H$147,6,FALSE),"")</f>
        <v/>
      </c>
      <c r="N28" s="1" t="str">
        <f>IFERROR(VLOOKUP(N$1 &amp; "x" &amp; N$2 &amp; "x" &amp; $A28,'RadiatorDatabase'!$A$1:$H$147,6,FALSE),"")</f>
        <v/>
      </c>
      <c r="O28" s="1" t="str">
        <f>IFERROR(VLOOKUP(O$1 &amp; "x" &amp; O$2 &amp; "x" &amp; $A28,'RadiatorDatabase'!$A$1:$H$147,6,FALSE),"")</f>
        <v/>
      </c>
    </row>
    <row r="29" spans="1:19" x14ac:dyDescent="0.45">
      <c r="A29">
        <v>500</v>
      </c>
      <c r="B29" s="1" t="str">
        <f>IFERROR(VLOOKUP(B$1 &amp; "x" &amp; B$2 &amp; "x" &amp; $A29,'RadiatorDatabase'!$A$1:$H$147,6,FALSE),"")</f>
        <v/>
      </c>
      <c r="C29" s="1" t="str">
        <f>IFERROR(VLOOKUP(C$1 &amp; "x" &amp; C$2 &amp; "x" &amp; $A29,'RadiatorDatabase'!$A$1:$H$147,6,FALSE),"")</f>
        <v/>
      </c>
      <c r="D29" s="1" t="str">
        <f>IFERROR(VLOOKUP(D$1 &amp; "x" &amp; D$2 &amp; "x" &amp; $A29,'RadiatorDatabase'!$A$1:$H$147,6,FALSE),"")</f>
        <v/>
      </c>
      <c r="E29" s="1" t="str">
        <f>IFERROR(VLOOKUP(E$1 &amp; "x" &amp; E$2 &amp; "x" &amp; $A29,'RadiatorDatabase'!$A$1:$H$147,6,FALSE),"")</f>
        <v/>
      </c>
      <c r="F29" s="1" t="str">
        <f>IFERROR(VLOOKUP(F$1 &amp; "x" &amp; F$2 &amp; "x" &amp; $A29,'RadiatorDatabase'!$A$1:$H$147,6,FALSE),"")</f>
        <v/>
      </c>
      <c r="G29" s="1" t="str">
        <f>IFERROR(VLOOKUP(G$1 &amp; "x" &amp; G$2 &amp; "x" &amp; $A29,'RadiatorDatabase'!$A$1:$H$147,6,FALSE),"")</f>
        <v/>
      </c>
      <c r="H29" s="1" t="str">
        <f>IFERROR(VLOOKUP(H$1 &amp; "x" &amp; H$2 &amp; "x" &amp; $A29,'RadiatorDatabase'!$A$1:$H$147,6,FALSE),"")</f>
        <v/>
      </c>
      <c r="I29" s="1" t="str">
        <f>IFERROR(VLOOKUP(I$1 &amp; "x" &amp; I$2 &amp; "x" &amp; $A29,'RadiatorDatabase'!$A$1:$H$147,6,FALSE),"")</f>
        <v/>
      </c>
      <c r="J29" s="1" t="str">
        <f>IFERROR(VLOOKUP(J$1 &amp; "x" &amp; J$2 &amp; "x" &amp; $A29,'RadiatorDatabase'!$A$1:$H$147,6,FALSE),"")</f>
        <v/>
      </c>
      <c r="K29" s="1" t="str">
        <f>IFERROR(VLOOKUP(K$1 &amp; "x" &amp; K$2 &amp; "x" &amp; $A29,'RadiatorDatabase'!$A$1:$H$147,6,FALSE),"")</f>
        <v/>
      </c>
      <c r="L29" s="1" t="str">
        <f>IFERROR(VLOOKUP(L$1 &amp; "x" &amp; L$2 &amp; "x" &amp; $A29,'RadiatorDatabase'!$A$1:$H$147,6,FALSE),"")</f>
        <v/>
      </c>
      <c r="M29" s="1" t="str">
        <f>IFERROR(VLOOKUP(M$1 &amp; "x" &amp; M$2 &amp; "x" &amp; $A29,'RadiatorDatabase'!$A$1:$H$147,6,FALSE),"")</f>
        <v/>
      </c>
      <c r="N29" s="1" t="str">
        <f>IFERROR(VLOOKUP(N$1 &amp; "x" &amp; N$2 &amp; "x" &amp; $A29,'RadiatorDatabase'!$A$1:$H$147,6,FALSE),"")</f>
        <v/>
      </c>
      <c r="O29" s="1" t="str">
        <f>IFERROR(VLOOKUP(O$1 &amp; "x" &amp; O$2 &amp; "x" &amp; $A29,'RadiatorDatabase'!$A$1:$H$147,6,FALSE),"")</f>
        <v/>
      </c>
    </row>
    <row r="30" spans="1:19" x14ac:dyDescent="0.45">
      <c r="A30">
        <v>600</v>
      </c>
      <c r="B30" s="1" t="str">
        <f>IFERROR(VLOOKUP(B$1 &amp; "x" &amp; B$2 &amp; "x" &amp; $A30,'RadiatorDatabase'!$A$1:$H$147,6,FALSE),"")</f>
        <v/>
      </c>
      <c r="C30" s="1" t="str">
        <f>IFERROR(VLOOKUP(C$1 &amp; "x" &amp; C$2 &amp; "x" &amp; $A30,'RadiatorDatabase'!$A$1:$H$147,6,FALSE),"")</f>
        <v/>
      </c>
      <c r="D30" s="1" t="str">
        <f>IFERROR(VLOOKUP(D$1 &amp; "x" &amp; D$2 &amp; "x" &amp; $A30,'RadiatorDatabase'!$A$1:$H$147,6,FALSE),"")</f>
        <v/>
      </c>
      <c r="E30" s="1" t="str">
        <f>IFERROR(VLOOKUP(E$1 &amp; "x" &amp; E$2 &amp; "x" &amp; $A30,'RadiatorDatabase'!$A$1:$H$147,6,FALSE),"")</f>
        <v/>
      </c>
      <c r="F30" s="1" t="str">
        <f>IFERROR(VLOOKUP(F$1 &amp; "x" &amp; F$2 &amp; "x" &amp; $A30,'RadiatorDatabase'!$A$1:$H$147,6,FALSE),"")</f>
        <v/>
      </c>
      <c r="G30" s="1" t="str">
        <f>IFERROR(VLOOKUP(G$1 &amp; "x" &amp; G$2 &amp; "x" &amp; $A30,'RadiatorDatabase'!$A$1:$H$147,6,FALSE),"")</f>
        <v/>
      </c>
      <c r="H30" s="1" t="str">
        <f>IFERROR(VLOOKUP(H$1 &amp; "x" &amp; H$2 &amp; "x" &amp; $A30,'RadiatorDatabase'!$A$1:$H$147,6,FALSE),"")</f>
        <v/>
      </c>
      <c r="I30" s="1" t="str">
        <f>IFERROR(VLOOKUP(I$1 &amp; "x" &amp; I$2 &amp; "x" &amp; $A30,'RadiatorDatabase'!$A$1:$H$147,6,FALSE),"")</f>
        <v/>
      </c>
      <c r="J30" s="1" t="str">
        <f>IFERROR(VLOOKUP(J$1 &amp; "x" &amp; J$2 &amp; "x" &amp; $A30,'RadiatorDatabase'!$A$1:$H$147,6,FALSE),"")</f>
        <v/>
      </c>
      <c r="K30" s="1" t="str">
        <f>IFERROR(VLOOKUP(K$1 &amp; "x" &amp; K$2 &amp; "x" &amp; $A30,'RadiatorDatabase'!$A$1:$H$147,6,FALSE),"")</f>
        <v/>
      </c>
      <c r="L30" s="1" t="str">
        <f>IFERROR(VLOOKUP(L$1 &amp; "x" &amp; L$2 &amp; "x" &amp; $A30,'RadiatorDatabase'!$A$1:$H$147,6,FALSE),"")</f>
        <v/>
      </c>
      <c r="M30" s="1" t="str">
        <f>IFERROR(VLOOKUP(M$1 &amp; "x" &amp; M$2 &amp; "x" &amp; $A30,'RadiatorDatabase'!$A$1:$H$147,6,FALSE),"")</f>
        <v/>
      </c>
      <c r="N30" s="1" t="str">
        <f>IFERROR(VLOOKUP(N$1 &amp; "x" &amp; N$2 &amp; "x" &amp; $A30,'RadiatorDatabase'!$A$1:$H$147,6,FALSE),"")</f>
        <v/>
      </c>
      <c r="O30" s="1" t="str">
        <f>IFERROR(VLOOKUP(O$1 &amp; "x" &amp; O$2 &amp; "x" &amp; $A30,'RadiatorDatabase'!$A$1:$H$147,6,FALSE),"")</f>
        <v/>
      </c>
    </row>
    <row r="31" spans="1:19" x14ac:dyDescent="0.45">
      <c r="A31">
        <v>700</v>
      </c>
      <c r="B31" s="1" t="str">
        <f>IFERROR(VLOOKUP(B$1 &amp; "x" &amp; B$2 &amp; "x" &amp; $A31,'RadiatorDatabase'!$A$1:$H$147,6,FALSE),"")</f>
        <v/>
      </c>
      <c r="C31" s="1" t="str">
        <f>IFERROR(VLOOKUP(C$1 &amp; "x" &amp; C$2 &amp; "x" &amp; $A31,'RadiatorDatabase'!$A$1:$H$147,6,FALSE),"")</f>
        <v/>
      </c>
      <c r="D31" s="1" t="str">
        <f>IFERROR(VLOOKUP(D$1 &amp; "x" &amp; D$2 &amp; "x" &amp; $A31,'RadiatorDatabase'!$A$1:$H$147,6,FALSE),"")</f>
        <v/>
      </c>
      <c r="E31" s="1" t="str">
        <f>IFERROR(VLOOKUP(E$1 &amp; "x" &amp; E$2 &amp; "x" &amp; $A31,'RadiatorDatabase'!$A$1:$H$147,6,FALSE),"")</f>
        <v/>
      </c>
      <c r="F31" s="1" t="str">
        <f>IFERROR(VLOOKUP(F$1 &amp; "x" &amp; F$2 &amp; "x" &amp; $A31,'RadiatorDatabase'!$A$1:$H$147,6,FALSE),"")</f>
        <v/>
      </c>
      <c r="G31" s="1" t="str">
        <f>IFERROR(VLOOKUP(G$1 &amp; "x" &amp; G$2 &amp; "x" &amp; $A31,'RadiatorDatabase'!$A$1:$H$147,6,FALSE),"")</f>
        <v/>
      </c>
      <c r="H31" s="1" t="str">
        <f>IFERROR(VLOOKUP(H$1 &amp; "x" &amp; H$2 &amp; "x" &amp; $A31,'RadiatorDatabase'!$A$1:$H$147,6,FALSE),"")</f>
        <v/>
      </c>
      <c r="I31" s="1" t="str">
        <f>IFERROR(VLOOKUP(I$1 &amp; "x" &amp; I$2 &amp; "x" &amp; $A31,'RadiatorDatabase'!$A$1:$H$147,6,FALSE),"")</f>
        <v/>
      </c>
      <c r="J31" s="1" t="str">
        <f>IFERROR(VLOOKUP(J$1 &amp; "x" &amp; J$2 &amp; "x" &amp; $A31,'RadiatorDatabase'!$A$1:$H$147,6,FALSE),"")</f>
        <v/>
      </c>
      <c r="K31" s="1" t="str">
        <f>IFERROR(VLOOKUP(K$1 &amp; "x" &amp; K$2 &amp; "x" &amp; $A31,'RadiatorDatabase'!$A$1:$H$147,6,FALSE),"")</f>
        <v/>
      </c>
      <c r="L31" s="1" t="str">
        <f>IFERROR(VLOOKUP(L$1 &amp; "x" &amp; L$2 &amp; "x" &amp; $A31,'RadiatorDatabase'!$A$1:$H$147,6,FALSE),"")</f>
        <v/>
      </c>
      <c r="M31" s="1" t="str">
        <f>IFERROR(VLOOKUP(M$1 &amp; "x" &amp; M$2 &amp; "x" &amp; $A31,'RadiatorDatabase'!$A$1:$H$147,6,FALSE),"")</f>
        <v/>
      </c>
      <c r="N31" s="1" t="str">
        <f>IFERROR(VLOOKUP(N$1 &amp; "x" &amp; N$2 &amp; "x" &amp; $A31,'RadiatorDatabase'!$A$1:$H$147,6,FALSE),"")</f>
        <v/>
      </c>
      <c r="O31" s="1" t="str">
        <f>IFERROR(VLOOKUP(O$1 &amp; "x" &amp; O$2 &amp; "x" &amp; $A31,'RadiatorDatabase'!$A$1:$H$147,6,FALSE),"")</f>
        <v/>
      </c>
    </row>
    <row r="32" spans="1:19" x14ac:dyDescent="0.45">
      <c r="A32">
        <v>800</v>
      </c>
      <c r="B32" s="1" t="str">
        <f>IFERROR(VLOOKUP(B$1 &amp; "x" &amp; B$2 &amp; "x" &amp; $A32,'RadiatorDatabase'!$A$1:$H$147,6,FALSE),"")</f>
        <v/>
      </c>
      <c r="C32" s="1" t="str">
        <f>IFERROR(VLOOKUP(C$1 &amp; "x" &amp; C$2 &amp; "x" &amp; $A32,'RadiatorDatabase'!$A$1:$H$147,6,FALSE),"")</f>
        <v/>
      </c>
      <c r="D32" s="1" t="str">
        <f>IFERROR(VLOOKUP(D$1 &amp; "x" &amp; D$2 &amp; "x" &amp; $A32,'RadiatorDatabase'!$A$1:$H$147,6,FALSE),"")</f>
        <v/>
      </c>
      <c r="E32" s="1" t="str">
        <f>IFERROR(VLOOKUP(E$1 &amp; "x" &amp; E$2 &amp; "x" &amp; $A32,'RadiatorDatabase'!$A$1:$H$147,6,FALSE),"")</f>
        <v/>
      </c>
      <c r="F32" s="1" t="str">
        <f>IFERROR(VLOOKUP(F$1 &amp; "x" &amp; F$2 &amp; "x" &amp; $A32,'RadiatorDatabase'!$A$1:$H$147,6,FALSE),"")</f>
        <v/>
      </c>
      <c r="G32" s="1" t="str">
        <f>IFERROR(VLOOKUP(G$1 &amp; "x" &amp; G$2 &amp; "x" &amp; $A32,'RadiatorDatabase'!$A$1:$H$147,6,FALSE),"")</f>
        <v/>
      </c>
      <c r="H32" s="1" t="str">
        <f>IFERROR(VLOOKUP(H$1 &amp; "x" &amp; H$2 &amp; "x" &amp; $A32,'RadiatorDatabase'!$A$1:$H$147,6,FALSE),"")</f>
        <v/>
      </c>
      <c r="I32" s="1" t="str">
        <f>IFERROR(VLOOKUP(I$1 &amp; "x" &amp; I$2 &amp; "x" &amp; $A32,'RadiatorDatabase'!$A$1:$H$147,6,FALSE),"")</f>
        <v/>
      </c>
      <c r="J32" s="1" t="str">
        <f>IFERROR(VLOOKUP(J$1 &amp; "x" &amp; J$2 &amp; "x" &amp; $A32,'RadiatorDatabase'!$A$1:$H$147,6,FALSE),"")</f>
        <v/>
      </c>
      <c r="K32" s="1" t="str">
        <f>IFERROR(VLOOKUP(K$1 &amp; "x" &amp; K$2 &amp; "x" &amp; $A32,'RadiatorDatabase'!$A$1:$H$147,6,FALSE),"")</f>
        <v/>
      </c>
      <c r="L32" s="1" t="str">
        <f>IFERROR(VLOOKUP(L$1 &amp; "x" &amp; L$2 &amp; "x" &amp; $A32,'RadiatorDatabase'!$A$1:$H$147,6,FALSE),"")</f>
        <v/>
      </c>
      <c r="M32" s="1" t="str">
        <f>IFERROR(VLOOKUP(M$1 &amp; "x" &amp; M$2 &amp; "x" &amp; $A32,'RadiatorDatabase'!$A$1:$H$147,6,FALSE),"")</f>
        <v/>
      </c>
      <c r="N32" s="1" t="str">
        <f>IFERROR(VLOOKUP(N$1 &amp; "x" &amp; N$2 &amp; "x" &amp; $A32,'RadiatorDatabase'!$A$1:$H$147,6,FALSE),"")</f>
        <v/>
      </c>
      <c r="O32" s="1" t="str">
        <f>IFERROR(VLOOKUP(O$1 &amp; "x" &amp; O$2 &amp; "x" &amp; $A32,'RadiatorDatabase'!$A$1:$H$147,6,FALSE),"")</f>
        <v/>
      </c>
    </row>
    <row r="33" spans="1:15" x14ac:dyDescent="0.45">
      <c r="A33">
        <v>900</v>
      </c>
      <c r="B33" s="1" t="str">
        <f>IFERROR(VLOOKUP(B$1 &amp; "x" &amp; B$2 &amp; "x" &amp; $A33,'RadiatorDatabase'!$A$1:$H$147,6,FALSE),"")</f>
        <v/>
      </c>
      <c r="C33" s="1" t="str">
        <f>IFERROR(VLOOKUP(C$1 &amp; "x" &amp; C$2 &amp; "x" &amp; $A33,'RadiatorDatabase'!$A$1:$H$147,6,FALSE),"")</f>
        <v/>
      </c>
      <c r="D33" s="1" t="str">
        <f>IFERROR(VLOOKUP(D$1 &amp; "x" &amp; D$2 &amp; "x" &amp; $A33,'RadiatorDatabase'!$A$1:$H$147,6,FALSE),"")</f>
        <v/>
      </c>
      <c r="E33" s="1" t="str">
        <f>IFERROR(VLOOKUP(E$1 &amp; "x" &amp; E$2 &amp; "x" &amp; $A33,'RadiatorDatabase'!$A$1:$H$147,6,FALSE),"")</f>
        <v/>
      </c>
      <c r="F33" s="1" t="str">
        <f>IFERROR(VLOOKUP(F$1 &amp; "x" &amp; F$2 &amp; "x" &amp; $A33,'RadiatorDatabase'!$A$1:$H$147,6,FALSE),"")</f>
        <v/>
      </c>
      <c r="G33" s="1" t="str">
        <f>IFERROR(VLOOKUP(G$1 &amp; "x" &amp; G$2 &amp; "x" &amp; $A33,'RadiatorDatabase'!$A$1:$H$147,6,FALSE),"")</f>
        <v/>
      </c>
      <c r="H33" s="1" t="str">
        <f>IFERROR(VLOOKUP(H$1 &amp; "x" &amp; H$2 &amp; "x" &amp; $A33,'RadiatorDatabase'!$A$1:$H$147,6,FALSE),"")</f>
        <v/>
      </c>
      <c r="I33" s="1" t="str">
        <f>IFERROR(VLOOKUP(I$1 &amp; "x" &amp; I$2 &amp; "x" &amp; $A33,'RadiatorDatabase'!$A$1:$H$147,6,FALSE),"")</f>
        <v/>
      </c>
      <c r="J33" s="1" t="str">
        <f>IFERROR(VLOOKUP(J$1 &amp; "x" &amp; J$2 &amp; "x" &amp; $A33,'RadiatorDatabase'!$A$1:$H$147,6,FALSE),"")</f>
        <v/>
      </c>
      <c r="K33" s="1" t="str">
        <f>IFERROR(VLOOKUP(K$1 &amp; "x" &amp; K$2 &amp; "x" &amp; $A33,'RadiatorDatabase'!$A$1:$H$147,6,FALSE),"")</f>
        <v/>
      </c>
      <c r="L33" s="1" t="str">
        <f>IFERROR(VLOOKUP(L$1 &amp; "x" &amp; L$2 &amp; "x" &amp; $A33,'RadiatorDatabase'!$A$1:$H$147,6,FALSE),"")</f>
        <v/>
      </c>
      <c r="M33" s="1" t="str">
        <f>IFERROR(VLOOKUP(M$1 &amp; "x" &amp; M$2 &amp; "x" &amp; $A33,'RadiatorDatabase'!$A$1:$H$147,6,FALSE),"")</f>
        <v/>
      </c>
      <c r="N33" s="1" t="str">
        <f>IFERROR(VLOOKUP(N$1 &amp; "x" &amp; N$2 &amp; "x" &amp; $A33,'RadiatorDatabase'!$A$1:$H$147,6,FALSE),"")</f>
        <v/>
      </c>
      <c r="O33" s="1" t="str">
        <f>IFERROR(VLOOKUP(O$1 &amp; "x" &amp; O$2 &amp; "x" &amp; $A33,'RadiatorDatabase'!$A$1:$H$147,6,FALSE),"")</f>
        <v/>
      </c>
    </row>
    <row r="34" spans="1:15" x14ac:dyDescent="0.45">
      <c r="A34">
        <v>1000</v>
      </c>
      <c r="B34" s="1" t="str">
        <f>IFERROR(VLOOKUP(B$1 &amp; "x" &amp; B$2 &amp; "x" &amp; $A34,'RadiatorDatabase'!$A$1:$H$147,6,FALSE),"")</f>
        <v/>
      </c>
      <c r="C34" s="1" t="str">
        <f>IFERROR(VLOOKUP(C$1 &amp; "x" &amp; C$2 &amp; "x" &amp; $A34,'RadiatorDatabase'!$A$1:$H$147,6,FALSE),"")</f>
        <v/>
      </c>
      <c r="D34" s="1" t="str">
        <f>IFERROR(VLOOKUP(D$1 &amp; "x" &amp; D$2 &amp; "x" &amp; $A34,'RadiatorDatabase'!$A$1:$H$147,6,FALSE),"")</f>
        <v/>
      </c>
      <c r="E34" s="1" t="str">
        <f>IFERROR(VLOOKUP(E$1 &amp; "x" &amp; E$2 &amp; "x" &amp; $A34,'RadiatorDatabase'!$A$1:$H$147,6,FALSE),"")</f>
        <v/>
      </c>
      <c r="F34" s="1" t="str">
        <f>IFERROR(VLOOKUP(F$1 &amp; "x" &amp; F$2 &amp; "x" &amp; $A34,'RadiatorDatabase'!$A$1:$H$147,6,FALSE),"")</f>
        <v/>
      </c>
      <c r="G34" s="1" t="str">
        <f>IFERROR(VLOOKUP(G$1 &amp; "x" &amp; G$2 &amp; "x" &amp; $A34,'RadiatorDatabase'!$A$1:$H$147,6,FALSE),"")</f>
        <v/>
      </c>
      <c r="H34" s="1" t="str">
        <f>IFERROR(VLOOKUP(H$1 &amp; "x" &amp; H$2 &amp; "x" &amp; $A34,'RadiatorDatabase'!$A$1:$H$147,6,FALSE),"")</f>
        <v/>
      </c>
      <c r="I34" s="1" t="str">
        <f>IFERROR(VLOOKUP(I$1 &amp; "x" &amp; I$2 &amp; "x" &amp; $A34,'RadiatorDatabase'!$A$1:$H$147,6,FALSE),"")</f>
        <v/>
      </c>
      <c r="J34" s="1" t="str">
        <f>IFERROR(VLOOKUP(J$1 &amp; "x" &amp; J$2 &amp; "x" &amp; $A34,'RadiatorDatabase'!$A$1:$H$147,6,FALSE),"")</f>
        <v/>
      </c>
      <c r="K34" s="1" t="str">
        <f>IFERROR(VLOOKUP(K$1 &amp; "x" &amp; K$2 &amp; "x" &amp; $A34,'RadiatorDatabase'!$A$1:$H$147,6,FALSE),"")</f>
        <v/>
      </c>
      <c r="L34" s="1" t="str">
        <f>IFERROR(VLOOKUP(L$1 &amp; "x" &amp; L$2 &amp; "x" &amp; $A34,'RadiatorDatabase'!$A$1:$H$147,6,FALSE),"")</f>
        <v/>
      </c>
      <c r="M34" s="1" t="str">
        <f>IFERROR(VLOOKUP(M$1 &amp; "x" &amp; M$2 &amp; "x" &amp; $A34,'RadiatorDatabase'!$A$1:$H$147,6,FALSE),"")</f>
        <v/>
      </c>
      <c r="N34" s="1" t="str">
        <f>IFERROR(VLOOKUP(N$1 &amp; "x" &amp; N$2 &amp; "x" &amp; $A34,'RadiatorDatabase'!$A$1:$H$147,6,FALSE),"")</f>
        <v/>
      </c>
      <c r="O34" s="1" t="str">
        <f>IFERROR(VLOOKUP(O$1 &amp; "x" &amp; O$2 &amp; "x" &amp; $A34,'RadiatorDatabase'!$A$1:$H$147,6,FALSE),"")</f>
        <v/>
      </c>
    </row>
    <row r="35" spans="1:15" x14ac:dyDescent="0.45">
      <c r="A35">
        <v>1100</v>
      </c>
      <c r="B35" s="1" t="str">
        <f>IFERROR(VLOOKUP(B$1 &amp; "x" &amp; B$2 &amp; "x" &amp; $A35,'RadiatorDatabase'!$A$1:$H$147,6,FALSE),"")</f>
        <v/>
      </c>
      <c r="C35" s="1" t="str">
        <f>IFERROR(VLOOKUP(C$1 &amp; "x" &amp; C$2 &amp; "x" &amp; $A35,'RadiatorDatabase'!$A$1:$H$147,6,FALSE),"")</f>
        <v/>
      </c>
      <c r="D35" s="1" t="str">
        <f>IFERROR(VLOOKUP(D$1 &amp; "x" &amp; D$2 &amp; "x" &amp; $A35,'RadiatorDatabase'!$A$1:$H$147,6,FALSE),"")</f>
        <v/>
      </c>
      <c r="E35" s="1" t="str">
        <f>IFERROR(VLOOKUP(E$1 &amp; "x" &amp; E$2 &amp; "x" &amp; $A35,'RadiatorDatabase'!$A$1:$H$147,6,FALSE),"")</f>
        <v/>
      </c>
      <c r="F35" s="1" t="str">
        <f>IFERROR(VLOOKUP(F$1 &amp; "x" &amp; F$2 &amp; "x" &amp; $A35,'RadiatorDatabase'!$A$1:$H$147,6,FALSE),"")</f>
        <v/>
      </c>
      <c r="G35" s="1" t="str">
        <f>IFERROR(VLOOKUP(G$1 &amp; "x" &amp; G$2 &amp; "x" &amp; $A35,'RadiatorDatabase'!$A$1:$H$147,6,FALSE),"")</f>
        <v/>
      </c>
      <c r="H35" s="1" t="str">
        <f>IFERROR(VLOOKUP(H$1 &amp; "x" &amp; H$2 &amp; "x" &amp; $A35,'RadiatorDatabase'!$A$1:$H$147,6,FALSE),"")</f>
        <v/>
      </c>
      <c r="I35" s="1" t="str">
        <f>IFERROR(VLOOKUP(I$1 &amp; "x" &amp; I$2 &amp; "x" &amp; $A35,'RadiatorDatabase'!$A$1:$H$147,6,FALSE),"")</f>
        <v/>
      </c>
      <c r="J35" s="1" t="str">
        <f>IFERROR(VLOOKUP(J$1 &amp; "x" &amp; J$2 &amp; "x" &amp; $A35,'RadiatorDatabase'!$A$1:$H$147,6,FALSE),"")</f>
        <v/>
      </c>
      <c r="K35" s="1" t="str">
        <f>IFERROR(VLOOKUP(K$1 &amp; "x" &amp; K$2 &amp; "x" &amp; $A35,'RadiatorDatabase'!$A$1:$H$147,6,FALSE),"")</f>
        <v/>
      </c>
      <c r="L35" s="1" t="str">
        <f>IFERROR(VLOOKUP(L$1 &amp; "x" &amp; L$2 &amp; "x" &amp; $A35,'RadiatorDatabase'!$A$1:$H$147,6,FALSE),"")</f>
        <v/>
      </c>
      <c r="M35" s="1" t="str">
        <f>IFERROR(VLOOKUP(M$1 &amp; "x" &amp; M$2 &amp; "x" &amp; $A35,'RadiatorDatabase'!$A$1:$H$147,6,FALSE),"")</f>
        <v/>
      </c>
      <c r="N35" s="1" t="str">
        <f>IFERROR(VLOOKUP(N$1 &amp; "x" &amp; N$2 &amp; "x" &amp; $A35,'RadiatorDatabase'!$A$1:$H$147,6,FALSE),"")</f>
        <v/>
      </c>
      <c r="O35" s="1" t="str">
        <f>IFERROR(VLOOKUP(O$1 &amp; "x" &amp; O$2 &amp; "x" &amp; $A35,'RadiatorDatabase'!$A$1:$H$147,6,FALSE),"")</f>
        <v/>
      </c>
    </row>
    <row r="36" spans="1:15" x14ac:dyDescent="0.45">
      <c r="A36">
        <v>1200</v>
      </c>
      <c r="B36" s="1" t="str">
        <f>IFERROR(VLOOKUP(B$1 &amp; "x" &amp; B$2 &amp; "x" &amp; $A36,'RadiatorDatabase'!$A$1:$H$147,6,FALSE),"")</f>
        <v/>
      </c>
      <c r="C36" s="1" t="str">
        <f>IFERROR(VLOOKUP(C$1 &amp; "x" &amp; C$2 &amp; "x" &amp; $A36,'RadiatorDatabase'!$A$1:$H$147,6,FALSE),"")</f>
        <v/>
      </c>
      <c r="D36" s="1" t="str">
        <f>IFERROR(VLOOKUP(D$1 &amp; "x" &amp; D$2 &amp; "x" &amp; $A36,'RadiatorDatabase'!$A$1:$H$147,6,FALSE),"")</f>
        <v/>
      </c>
      <c r="E36" s="1" t="str">
        <f>IFERROR(VLOOKUP(E$1 &amp; "x" &amp; E$2 &amp; "x" &amp; $A36,'RadiatorDatabase'!$A$1:$H$147,6,FALSE),"")</f>
        <v/>
      </c>
      <c r="F36" s="1" t="str">
        <f>IFERROR(VLOOKUP(F$1 &amp; "x" &amp; F$2 &amp; "x" &amp; $A36,'RadiatorDatabase'!$A$1:$H$147,6,FALSE),"")</f>
        <v/>
      </c>
      <c r="G36" s="1" t="str">
        <f>IFERROR(VLOOKUP(G$1 &amp; "x" &amp; G$2 &amp; "x" &amp; $A36,'RadiatorDatabase'!$A$1:$H$147,6,FALSE),"")</f>
        <v/>
      </c>
      <c r="H36" s="1" t="str">
        <f>IFERROR(VLOOKUP(H$1 &amp; "x" &amp; H$2 &amp; "x" &amp; $A36,'RadiatorDatabase'!$A$1:$H$147,6,FALSE),"")</f>
        <v/>
      </c>
      <c r="I36" s="1" t="str">
        <f>IFERROR(VLOOKUP(I$1 &amp; "x" &amp; I$2 &amp; "x" &amp; $A36,'RadiatorDatabase'!$A$1:$H$147,6,FALSE),"")</f>
        <v/>
      </c>
      <c r="J36" s="1" t="str">
        <f>IFERROR(VLOOKUP(J$1 &amp; "x" &amp; J$2 &amp; "x" &amp; $A36,'RadiatorDatabase'!$A$1:$H$147,6,FALSE),"")</f>
        <v/>
      </c>
      <c r="K36" s="1" t="str">
        <f>IFERROR(VLOOKUP(K$1 &amp; "x" &amp; K$2 &amp; "x" &amp; $A36,'RadiatorDatabase'!$A$1:$H$147,6,FALSE),"")</f>
        <v/>
      </c>
      <c r="L36" s="1" t="str">
        <f>IFERROR(VLOOKUP(L$1 &amp; "x" &amp; L$2 &amp; "x" &amp; $A36,'RadiatorDatabase'!$A$1:$H$147,6,FALSE),"")</f>
        <v/>
      </c>
      <c r="M36" s="1" t="str">
        <f>IFERROR(VLOOKUP(M$1 &amp; "x" &amp; M$2 &amp; "x" &amp; $A36,'RadiatorDatabase'!$A$1:$H$147,6,FALSE),"")</f>
        <v/>
      </c>
      <c r="N36" s="1" t="str">
        <f>IFERROR(VLOOKUP(N$1 &amp; "x" &amp; N$2 &amp; "x" &amp; $A36,'RadiatorDatabase'!$A$1:$H$147,6,FALSE),"")</f>
        <v/>
      </c>
      <c r="O36" s="1" t="str">
        <f>IFERROR(VLOOKUP(O$1 &amp; "x" &amp; O$2 &amp; "x" &amp; $A36,'RadiatorDatabase'!$A$1:$H$147,6,FALSE),"")</f>
        <v/>
      </c>
    </row>
    <row r="37" spans="1:15" x14ac:dyDescent="0.45">
      <c r="A37">
        <v>1400</v>
      </c>
      <c r="B37" s="1" t="str">
        <f>IFERROR(VLOOKUP(B$1 &amp; "x" &amp; B$2 &amp; "x" &amp; $A37,'RadiatorDatabase'!$A$1:$H$147,6,FALSE),"")</f>
        <v/>
      </c>
      <c r="C37" s="1" t="str">
        <f>IFERROR(VLOOKUP(C$1 &amp; "x" &amp; C$2 &amp; "x" &amp; $A37,'RadiatorDatabase'!$A$1:$H$147,6,FALSE),"")</f>
        <v/>
      </c>
      <c r="D37" s="1" t="str">
        <f>IFERROR(VLOOKUP(D$1 &amp; "x" &amp; D$2 &amp; "x" &amp; $A37,'RadiatorDatabase'!$A$1:$H$147,6,FALSE),"")</f>
        <v/>
      </c>
      <c r="E37" s="1" t="str">
        <f>IFERROR(VLOOKUP(E$1 &amp; "x" &amp; E$2 &amp; "x" &amp; $A37,'RadiatorDatabase'!$A$1:$H$147,6,FALSE),"")</f>
        <v/>
      </c>
      <c r="F37" s="1" t="str">
        <f>IFERROR(VLOOKUP(F$1 &amp; "x" &amp; F$2 &amp; "x" &amp; $A37,'RadiatorDatabase'!$A$1:$H$147,6,FALSE),"")</f>
        <v/>
      </c>
      <c r="G37" s="1" t="str">
        <f>IFERROR(VLOOKUP(G$1 &amp; "x" &amp; G$2 &amp; "x" &amp; $A37,'RadiatorDatabase'!$A$1:$H$147,6,FALSE),"")</f>
        <v/>
      </c>
      <c r="H37" s="1" t="str">
        <f>IFERROR(VLOOKUP(H$1 &amp; "x" &amp; H$2 &amp; "x" &amp; $A37,'RadiatorDatabase'!$A$1:$H$147,6,FALSE),"")</f>
        <v/>
      </c>
      <c r="I37" s="1" t="str">
        <f>IFERROR(VLOOKUP(I$1 &amp; "x" &amp; I$2 &amp; "x" &amp; $A37,'RadiatorDatabase'!$A$1:$H$147,6,FALSE),"")</f>
        <v/>
      </c>
      <c r="J37" s="1" t="str">
        <f>IFERROR(VLOOKUP(J$1 &amp; "x" &amp; J$2 &amp; "x" &amp; $A37,'RadiatorDatabase'!$A$1:$H$147,6,FALSE),"")</f>
        <v/>
      </c>
      <c r="K37" s="1" t="str">
        <f>IFERROR(VLOOKUP(K$1 &amp; "x" &amp; K$2 &amp; "x" &amp; $A37,'RadiatorDatabase'!$A$1:$H$147,6,FALSE),"")</f>
        <v/>
      </c>
      <c r="L37" s="1" t="str">
        <f>IFERROR(VLOOKUP(L$1 &amp; "x" &amp; L$2 &amp; "x" &amp; $A37,'RadiatorDatabase'!$A$1:$H$147,6,FALSE),"")</f>
        <v/>
      </c>
      <c r="M37" s="1" t="str">
        <f>IFERROR(VLOOKUP(M$1 &amp; "x" &amp; M$2 &amp; "x" &amp; $A37,'RadiatorDatabase'!$A$1:$H$147,6,FALSE),"")</f>
        <v/>
      </c>
      <c r="N37" s="1" t="str">
        <f>IFERROR(VLOOKUP(N$1 &amp; "x" &amp; N$2 &amp; "x" &amp; $A37,'RadiatorDatabase'!$A$1:$H$147,6,FALSE),"")</f>
        <v/>
      </c>
      <c r="O37" s="1" t="str">
        <f>IFERROR(VLOOKUP(O$1 &amp; "x" &amp; O$2 &amp; "x" &amp; $A37,'RadiatorDatabase'!$A$1:$H$147,6,FALSE),"")</f>
        <v/>
      </c>
    </row>
    <row r="38" spans="1:15" x14ac:dyDescent="0.45">
      <c r="A38">
        <v>1600</v>
      </c>
      <c r="B38" s="1" t="str">
        <f>IFERROR(VLOOKUP(B$1 &amp; "x" &amp; B$2 &amp; "x" &amp; $A38,'RadiatorDatabase'!$A$1:$H$147,6,FALSE),"")</f>
        <v/>
      </c>
      <c r="C38" s="1" t="str">
        <f>IFERROR(VLOOKUP(C$1 &amp; "x" &amp; C$2 &amp; "x" &amp; $A38,'RadiatorDatabase'!$A$1:$H$147,6,FALSE),"")</f>
        <v/>
      </c>
      <c r="D38" s="1" t="str">
        <f>IFERROR(VLOOKUP(D$1 &amp; "x" &amp; D$2 &amp; "x" &amp; $A38,'RadiatorDatabase'!$A$1:$H$147,6,FALSE),"")</f>
        <v/>
      </c>
      <c r="E38" s="1" t="str">
        <f>IFERROR(VLOOKUP(E$1 &amp; "x" &amp; E$2 &amp; "x" &amp; $A38,'RadiatorDatabase'!$A$1:$H$147,6,FALSE),"")</f>
        <v/>
      </c>
      <c r="F38" s="1" t="str">
        <f>IFERROR(VLOOKUP(F$1 &amp; "x" &amp; F$2 &amp; "x" &amp; $A38,'RadiatorDatabase'!$A$1:$H$147,6,FALSE),"")</f>
        <v/>
      </c>
      <c r="G38" s="1" t="str">
        <f>IFERROR(VLOOKUP(G$1 &amp; "x" &amp; G$2 &amp; "x" &amp; $A38,'RadiatorDatabase'!$A$1:$H$147,6,FALSE),"")</f>
        <v/>
      </c>
      <c r="H38" s="1" t="str">
        <f>IFERROR(VLOOKUP(H$1 &amp; "x" &amp; H$2 &amp; "x" &amp; $A38,'RadiatorDatabase'!$A$1:$H$147,6,FALSE),"")</f>
        <v/>
      </c>
      <c r="I38" s="1" t="str">
        <f>IFERROR(VLOOKUP(I$1 &amp; "x" &amp; I$2 &amp; "x" &amp; $A38,'RadiatorDatabase'!$A$1:$H$147,6,FALSE),"")</f>
        <v/>
      </c>
      <c r="J38" s="1" t="str">
        <f>IFERROR(VLOOKUP(J$1 &amp; "x" &amp; J$2 &amp; "x" &amp; $A38,'RadiatorDatabase'!$A$1:$H$147,6,FALSE),"")</f>
        <v/>
      </c>
      <c r="K38" s="1" t="str">
        <f>IFERROR(VLOOKUP(K$1 &amp; "x" &amp; K$2 &amp; "x" &amp; $A38,'RadiatorDatabase'!$A$1:$H$147,6,FALSE),"")</f>
        <v/>
      </c>
      <c r="L38" s="1" t="str">
        <f>IFERROR(VLOOKUP(L$1 &amp; "x" &amp; L$2 &amp; "x" &amp; $A38,'RadiatorDatabase'!$A$1:$H$147,6,FALSE),"")</f>
        <v/>
      </c>
      <c r="M38" s="1" t="str">
        <f>IFERROR(VLOOKUP(M$1 &amp; "x" &amp; M$2 &amp; "x" &amp; $A38,'RadiatorDatabase'!$A$1:$H$147,6,FALSE),"")</f>
        <v/>
      </c>
      <c r="N38" s="1" t="str">
        <f>IFERROR(VLOOKUP(N$1 &amp; "x" &amp; N$2 &amp; "x" &amp; $A38,'RadiatorDatabase'!$A$1:$H$147,6,FALSE),"")</f>
        <v/>
      </c>
      <c r="O38" s="1" t="str">
        <f>IFERROR(VLOOKUP(O$1 &amp; "x" &amp; O$2 &amp; "x" &amp; $A38,'RadiatorDatabase'!$A$1:$H$147,6,FALSE),"")</f>
        <v/>
      </c>
    </row>
    <row r="39" spans="1:15" x14ac:dyDescent="0.45">
      <c r="A39">
        <v>1800</v>
      </c>
      <c r="B39" s="1" t="str">
        <f>IFERROR(VLOOKUP(B$1 &amp; "x" &amp; B$2 &amp; "x" &amp; $A39,'RadiatorDatabase'!$A$1:$H$147,6,FALSE),"")</f>
        <v/>
      </c>
      <c r="C39" s="1" t="str">
        <f>IFERROR(VLOOKUP(C$1 &amp; "x" &amp; C$2 &amp; "x" &amp; $A39,'RadiatorDatabase'!$A$1:$H$147,6,FALSE),"")</f>
        <v/>
      </c>
      <c r="D39" s="1" t="str">
        <f>IFERROR(VLOOKUP(D$1 &amp; "x" &amp; D$2 &amp; "x" &amp; $A39,'RadiatorDatabase'!$A$1:$H$147,6,FALSE),"")</f>
        <v/>
      </c>
      <c r="E39" s="1" t="str">
        <f>IFERROR(VLOOKUP(E$1 &amp; "x" &amp; E$2 &amp; "x" &amp; $A39,'RadiatorDatabase'!$A$1:$H$147,6,FALSE),"")</f>
        <v/>
      </c>
      <c r="F39" s="1" t="str">
        <f>IFERROR(VLOOKUP(F$1 &amp; "x" &amp; F$2 &amp; "x" &amp; $A39,'RadiatorDatabase'!$A$1:$H$147,6,FALSE),"")</f>
        <v/>
      </c>
      <c r="G39" s="1" t="str">
        <f>IFERROR(VLOOKUP(G$1 &amp; "x" &amp; G$2 &amp; "x" &amp; $A39,'RadiatorDatabase'!$A$1:$H$147,6,FALSE),"")</f>
        <v/>
      </c>
      <c r="H39" s="1" t="str">
        <f>IFERROR(VLOOKUP(H$1 &amp; "x" &amp; H$2 &amp; "x" &amp; $A39,'RadiatorDatabase'!$A$1:$H$147,6,FALSE),"")</f>
        <v/>
      </c>
      <c r="I39" s="1" t="str">
        <f>IFERROR(VLOOKUP(I$1 &amp; "x" &amp; I$2 &amp; "x" &amp; $A39,'RadiatorDatabase'!$A$1:$H$147,6,FALSE),"")</f>
        <v/>
      </c>
      <c r="J39" s="1" t="str">
        <f>IFERROR(VLOOKUP(J$1 &amp; "x" &amp; J$2 &amp; "x" &amp; $A39,'RadiatorDatabase'!$A$1:$H$147,6,FALSE),"")</f>
        <v/>
      </c>
      <c r="K39" s="1" t="str">
        <f>IFERROR(VLOOKUP(K$1 &amp; "x" &amp; K$2 &amp; "x" &amp; $A39,'RadiatorDatabase'!$A$1:$H$147,6,FALSE),"")</f>
        <v/>
      </c>
      <c r="L39" s="1" t="str">
        <f>IFERROR(VLOOKUP(L$1 &amp; "x" &amp; L$2 &amp; "x" &amp; $A39,'RadiatorDatabase'!$A$1:$H$147,6,FALSE),"")</f>
        <v/>
      </c>
      <c r="M39" s="1" t="str">
        <f>IFERROR(VLOOKUP(M$1 &amp; "x" &amp; M$2 &amp; "x" &amp; $A39,'RadiatorDatabase'!$A$1:$H$147,6,FALSE),"")</f>
        <v/>
      </c>
      <c r="N39" s="1" t="str">
        <f>IFERROR(VLOOKUP(N$1 &amp; "x" &amp; N$2 &amp; "x" &amp; $A39,'RadiatorDatabase'!$A$1:$H$147,6,FALSE),"")</f>
        <v/>
      </c>
      <c r="O39" s="1" t="str">
        <f>IFERROR(VLOOKUP(O$1 &amp; "x" &amp; O$2 &amp; "x" &amp; $A39,'RadiatorDatabase'!$A$1:$H$147,6,FALSE),"")</f>
        <v/>
      </c>
    </row>
    <row r="40" spans="1:15" x14ac:dyDescent="0.45">
      <c r="A40">
        <v>2000</v>
      </c>
      <c r="B40" s="1" t="str">
        <f>IFERROR(VLOOKUP(B$1 &amp; "x" &amp; B$2 &amp; "x" &amp; $A40,'RadiatorDatabase'!$A$1:$H$147,6,FALSE),"")</f>
        <v/>
      </c>
      <c r="C40" s="1" t="str">
        <f>IFERROR(VLOOKUP(C$1 &amp; "x" &amp; C$2 &amp; "x" &amp; $A40,'RadiatorDatabase'!$A$1:$H$147,6,FALSE),"")</f>
        <v/>
      </c>
      <c r="D40" s="1" t="str">
        <f>IFERROR(VLOOKUP(D$1 &amp; "x" &amp; D$2 &amp; "x" &amp; $A40,'RadiatorDatabase'!$A$1:$H$147,6,FALSE),"")</f>
        <v/>
      </c>
      <c r="E40" s="1" t="str">
        <f>IFERROR(VLOOKUP(E$1 &amp; "x" &amp; E$2 &amp; "x" &amp; $A40,'RadiatorDatabase'!$A$1:$H$147,6,FALSE),"")</f>
        <v/>
      </c>
      <c r="F40" s="1" t="str">
        <f>IFERROR(VLOOKUP(F$1 &amp; "x" &amp; F$2 &amp; "x" &amp; $A40,'RadiatorDatabase'!$A$1:$H$147,6,FALSE),"")</f>
        <v/>
      </c>
      <c r="G40" s="1" t="str">
        <f>IFERROR(VLOOKUP(G$1 &amp; "x" &amp; G$2 &amp; "x" &amp; $A40,'RadiatorDatabase'!$A$1:$H$147,6,FALSE),"")</f>
        <v/>
      </c>
      <c r="H40" s="1" t="str">
        <f>IFERROR(VLOOKUP(H$1 &amp; "x" &amp; H$2 &amp; "x" &amp; $A40,'RadiatorDatabase'!$A$1:$H$147,6,FALSE),"")</f>
        <v/>
      </c>
      <c r="I40" s="1" t="str">
        <f>IFERROR(VLOOKUP(I$1 &amp; "x" &amp; I$2 &amp; "x" &amp; $A40,'RadiatorDatabase'!$A$1:$H$147,6,FALSE),"")</f>
        <v/>
      </c>
      <c r="J40" s="1" t="str">
        <f>IFERROR(VLOOKUP(J$1 &amp; "x" &amp; J$2 &amp; "x" &amp; $A40,'RadiatorDatabase'!$A$1:$H$147,6,FALSE),"")</f>
        <v/>
      </c>
      <c r="K40" s="1" t="str">
        <f>IFERROR(VLOOKUP(K$1 &amp; "x" &amp; K$2 &amp; "x" &amp; $A40,'RadiatorDatabase'!$A$1:$H$147,6,FALSE),"")</f>
        <v/>
      </c>
      <c r="L40" s="1" t="str">
        <f>IFERROR(VLOOKUP(L$1 &amp; "x" &amp; L$2 &amp; "x" &amp; $A40,'RadiatorDatabase'!$A$1:$H$147,6,FALSE),"")</f>
        <v/>
      </c>
      <c r="M40" s="1" t="str">
        <f>IFERROR(VLOOKUP(M$1 &amp; "x" &amp; M$2 &amp; "x" &amp; $A40,'RadiatorDatabase'!$A$1:$H$147,6,FALSE),"")</f>
        <v/>
      </c>
      <c r="N40" s="1" t="str">
        <f>IFERROR(VLOOKUP(N$1 &amp; "x" &amp; N$2 &amp; "x" &amp; $A40,'RadiatorDatabase'!$A$1:$H$147,6,FALSE),"")</f>
        <v/>
      </c>
      <c r="O40" s="1" t="str">
        <f>IFERROR(VLOOKUP(O$1 &amp; "x" &amp; O$2 &amp; "x" &amp; $A40,'RadiatorDatabase'!$A$1:$H$147,6,FALSE),"")</f>
        <v/>
      </c>
    </row>
    <row r="41" spans="1:15" x14ac:dyDescent="0.45">
      <c r="A41">
        <v>2200</v>
      </c>
      <c r="B41" s="1" t="str">
        <f>IFERROR(VLOOKUP(B$1 &amp; "x" &amp; B$2 &amp; "x" &amp; $A41,'RadiatorDatabase'!$A$1:$H$147,6,FALSE),"")</f>
        <v/>
      </c>
      <c r="C41" s="1" t="str">
        <f>IFERROR(VLOOKUP(C$1 &amp; "x" &amp; C$2 &amp; "x" &amp; $A41,'RadiatorDatabase'!$A$1:$H$147,6,FALSE),"")</f>
        <v/>
      </c>
      <c r="D41" s="1" t="str">
        <f>IFERROR(VLOOKUP(D$1 &amp; "x" &amp; D$2 &amp; "x" &amp; $A41,'RadiatorDatabase'!$A$1:$H$147,6,FALSE),"")</f>
        <v/>
      </c>
      <c r="E41" s="1" t="str">
        <f>IFERROR(VLOOKUP(E$1 &amp; "x" &amp; E$2 &amp; "x" &amp; $A41,'RadiatorDatabase'!$A$1:$H$147,6,FALSE),"")</f>
        <v/>
      </c>
      <c r="F41" s="1" t="str">
        <f>IFERROR(VLOOKUP(F$1 &amp; "x" &amp; F$2 &amp; "x" &amp; $A41,'RadiatorDatabase'!$A$1:$H$147,6,FALSE),"")</f>
        <v/>
      </c>
      <c r="G41" s="1" t="str">
        <f>IFERROR(VLOOKUP(G$1 &amp; "x" &amp; G$2 &amp; "x" &amp; $A41,'RadiatorDatabase'!$A$1:$H$147,6,FALSE),"")</f>
        <v/>
      </c>
      <c r="H41" s="1" t="str">
        <f>IFERROR(VLOOKUP(H$1 &amp; "x" &amp; H$2 &amp; "x" &amp; $A41,'RadiatorDatabase'!$A$1:$H$147,6,FALSE),"")</f>
        <v/>
      </c>
      <c r="I41" s="1" t="str">
        <f>IFERROR(VLOOKUP(I$1 &amp; "x" &amp; I$2 &amp; "x" &amp; $A41,'RadiatorDatabase'!$A$1:$H$147,6,FALSE),"")</f>
        <v/>
      </c>
      <c r="J41" s="1" t="str">
        <f>IFERROR(VLOOKUP(J$1 &amp; "x" &amp; J$2 &amp; "x" &amp; $A41,'RadiatorDatabase'!$A$1:$H$147,6,FALSE),"")</f>
        <v/>
      </c>
      <c r="K41" s="1" t="str">
        <f>IFERROR(VLOOKUP(K$1 &amp; "x" &amp; K$2 &amp; "x" &amp; $A41,'RadiatorDatabase'!$A$1:$H$147,6,FALSE),"")</f>
        <v/>
      </c>
      <c r="L41" s="1" t="str">
        <f>IFERROR(VLOOKUP(L$1 &amp; "x" &amp; L$2 &amp; "x" &amp; $A41,'RadiatorDatabase'!$A$1:$H$147,6,FALSE),"")</f>
        <v/>
      </c>
      <c r="M41" s="1" t="str">
        <f>IFERROR(VLOOKUP(M$1 &amp; "x" &amp; M$2 &amp; "x" &amp; $A41,'RadiatorDatabase'!$A$1:$H$147,6,FALSE),"")</f>
        <v/>
      </c>
      <c r="N41" s="1" t="str">
        <f>IFERROR(VLOOKUP(N$1 &amp; "x" &amp; N$2 &amp; "x" &amp; $A41,'RadiatorDatabase'!$A$1:$H$147,6,FALSE),"")</f>
        <v/>
      </c>
      <c r="O41" s="1" t="str">
        <f>IFERROR(VLOOKUP(O$1 &amp; "x" &amp; O$2 &amp; "x" &amp; $A41,'RadiatorDatabase'!$A$1:$H$147,6,FALSE),"")</f>
        <v/>
      </c>
    </row>
    <row r="42" spans="1:15" x14ac:dyDescent="0.45">
      <c r="A42">
        <v>2400</v>
      </c>
      <c r="B42" s="1" t="str">
        <f>IFERROR(VLOOKUP(B$1 &amp; "x" &amp; B$2 &amp; "x" &amp; $A42,'RadiatorDatabase'!$A$1:$H$147,6,FALSE),"")</f>
        <v/>
      </c>
      <c r="C42" s="1" t="str">
        <f>IFERROR(VLOOKUP(C$1 &amp; "x" &amp; C$2 &amp; "x" &amp; $A42,'RadiatorDatabase'!$A$1:$H$147,6,FALSE),"")</f>
        <v/>
      </c>
      <c r="D42" s="1" t="str">
        <f>IFERROR(VLOOKUP(D$1 &amp; "x" &amp; D$2 &amp; "x" &amp; $A42,'RadiatorDatabase'!$A$1:$H$147,6,FALSE),"")</f>
        <v/>
      </c>
      <c r="E42" s="1" t="str">
        <f>IFERROR(VLOOKUP(E$1 &amp; "x" &amp; E$2 &amp; "x" &amp; $A42,'RadiatorDatabase'!$A$1:$H$147,6,FALSE),"")</f>
        <v/>
      </c>
      <c r="F42" s="1" t="str">
        <f>IFERROR(VLOOKUP(F$1 &amp; "x" &amp; F$2 &amp; "x" &amp; $A42,'RadiatorDatabase'!$A$1:$H$147,6,FALSE),"")</f>
        <v/>
      </c>
      <c r="G42" s="1" t="str">
        <f>IFERROR(VLOOKUP(G$1 &amp; "x" &amp; G$2 &amp; "x" &amp; $A42,'RadiatorDatabase'!$A$1:$H$147,6,FALSE),"")</f>
        <v/>
      </c>
      <c r="H42" s="1" t="str">
        <f>IFERROR(VLOOKUP(H$1 &amp; "x" &amp; H$2 &amp; "x" &amp; $A42,'RadiatorDatabase'!$A$1:$H$147,6,FALSE),"")</f>
        <v/>
      </c>
      <c r="I42" s="1" t="str">
        <f>IFERROR(VLOOKUP(I$1 &amp; "x" &amp; I$2 &amp; "x" &amp; $A42,'RadiatorDatabase'!$A$1:$H$147,6,FALSE),"")</f>
        <v/>
      </c>
      <c r="J42" s="1" t="str">
        <f>IFERROR(VLOOKUP(J$1 &amp; "x" &amp; J$2 &amp; "x" &amp; $A42,'RadiatorDatabase'!$A$1:$H$147,6,FALSE),"")</f>
        <v/>
      </c>
      <c r="K42" s="1" t="str">
        <f>IFERROR(VLOOKUP(K$1 &amp; "x" &amp; K$2 &amp; "x" &amp; $A42,'RadiatorDatabase'!$A$1:$H$147,6,FALSE),"")</f>
        <v/>
      </c>
      <c r="L42" s="1" t="str">
        <f>IFERROR(VLOOKUP(L$1 &amp; "x" &amp; L$2 &amp; "x" &amp; $A42,'RadiatorDatabase'!$A$1:$H$147,6,FALSE),"")</f>
        <v/>
      </c>
      <c r="M42" s="1" t="str">
        <f>IFERROR(VLOOKUP(M$1 &amp; "x" &amp; M$2 &amp; "x" &amp; $A42,'RadiatorDatabase'!$A$1:$H$147,6,FALSE),"")</f>
        <v/>
      </c>
      <c r="N42" s="1" t="str">
        <f>IFERROR(VLOOKUP(N$1 &amp; "x" &amp; N$2 &amp; "x" &amp; $A42,'RadiatorDatabase'!$A$1:$H$147,6,FALSE),"")</f>
        <v/>
      </c>
      <c r="O42" s="1" t="str">
        <f>IFERROR(VLOOKUP(O$1 &amp; "x" &amp; O$2 &amp; "x" &amp; $A42,'RadiatorDatabase'!$A$1:$H$147,6,FALSE),"")</f>
        <v/>
      </c>
    </row>
    <row r="43" spans="1:15" x14ac:dyDescent="0.45">
      <c r="A43">
        <v>2600</v>
      </c>
      <c r="B43" s="1" t="str">
        <f>IFERROR(VLOOKUP(B$1 &amp; "x" &amp; B$2 &amp; "x" &amp; $A43,'RadiatorDatabase'!$A$1:$H$147,6,FALSE),"")</f>
        <v/>
      </c>
      <c r="C43" s="1" t="str">
        <f>IFERROR(VLOOKUP(C$1 &amp; "x" &amp; C$2 &amp; "x" &amp; $A43,'RadiatorDatabase'!$A$1:$H$147,6,FALSE),"")</f>
        <v/>
      </c>
      <c r="D43" s="1" t="str">
        <f>IFERROR(VLOOKUP(D$1 &amp; "x" &amp; D$2 &amp; "x" &amp; $A43,'RadiatorDatabase'!$A$1:$H$147,6,FALSE),"")</f>
        <v/>
      </c>
      <c r="E43" s="1" t="str">
        <f>IFERROR(VLOOKUP(E$1 &amp; "x" &amp; E$2 &amp; "x" &amp; $A43,'RadiatorDatabase'!$A$1:$H$147,6,FALSE),"")</f>
        <v/>
      </c>
      <c r="F43" s="1" t="str">
        <f>IFERROR(VLOOKUP(F$1 &amp; "x" &amp; F$2 &amp; "x" &amp; $A43,'RadiatorDatabase'!$A$1:$H$147,6,FALSE),"")</f>
        <v/>
      </c>
      <c r="G43" s="1" t="str">
        <f>IFERROR(VLOOKUP(G$1 &amp; "x" &amp; G$2 &amp; "x" &amp; $A43,'RadiatorDatabase'!$A$1:$H$147,6,FALSE),"")</f>
        <v/>
      </c>
      <c r="H43" s="1" t="str">
        <f>IFERROR(VLOOKUP(H$1 &amp; "x" &amp; H$2 &amp; "x" &amp; $A43,'RadiatorDatabase'!$A$1:$H$147,6,FALSE),"")</f>
        <v/>
      </c>
      <c r="I43" s="1" t="str">
        <f>IFERROR(VLOOKUP(I$1 &amp; "x" &amp; I$2 &amp; "x" &amp; $A43,'RadiatorDatabase'!$A$1:$H$147,6,FALSE),"")</f>
        <v/>
      </c>
      <c r="J43" s="1" t="str">
        <f>IFERROR(VLOOKUP(J$1 &amp; "x" &amp; J$2 &amp; "x" &amp; $A43,'RadiatorDatabase'!$A$1:$H$147,6,FALSE),"")</f>
        <v/>
      </c>
      <c r="K43" s="1" t="str">
        <f>IFERROR(VLOOKUP(K$1 &amp; "x" &amp; K$2 &amp; "x" &amp; $A43,'RadiatorDatabase'!$A$1:$H$147,6,FALSE),"")</f>
        <v/>
      </c>
      <c r="L43" s="1" t="str">
        <f>IFERROR(VLOOKUP(L$1 &amp; "x" &amp; L$2 &amp; "x" &amp; $A43,'RadiatorDatabase'!$A$1:$H$147,6,FALSE),"")</f>
        <v/>
      </c>
      <c r="M43" s="1" t="str">
        <f>IFERROR(VLOOKUP(M$1 &amp; "x" &amp; M$2 &amp; "x" &amp; $A43,'RadiatorDatabase'!$A$1:$H$147,6,FALSE),"")</f>
        <v/>
      </c>
      <c r="N43" s="1" t="str">
        <f>IFERROR(VLOOKUP(N$1 &amp; "x" &amp; N$2 &amp; "x" &amp; $A43,'RadiatorDatabase'!$A$1:$H$147,6,FALSE),"")</f>
        <v/>
      </c>
      <c r="O43" s="1" t="str">
        <f>IFERROR(VLOOKUP(O$1 &amp; "x" &amp; O$2 &amp; "x" &amp; $A43,'RadiatorDatabase'!$A$1:$H$147,6,FALSE),"")</f>
        <v/>
      </c>
    </row>
    <row r="44" spans="1:15" x14ac:dyDescent="0.45">
      <c r="A44">
        <v>2800</v>
      </c>
      <c r="B44" s="1" t="str">
        <f>IFERROR(VLOOKUP(B$1 &amp; "x" &amp; B$2 &amp; "x" &amp; $A44,'RadiatorDatabase'!$A$1:$H$147,6,FALSE),"")</f>
        <v/>
      </c>
      <c r="C44" s="1" t="str">
        <f>IFERROR(VLOOKUP(C$1 &amp; "x" &amp; C$2 &amp; "x" &amp; $A44,'RadiatorDatabase'!$A$1:$H$147,6,FALSE),"")</f>
        <v/>
      </c>
      <c r="D44" s="1" t="str">
        <f>IFERROR(VLOOKUP(D$1 &amp; "x" &amp; D$2 &amp; "x" &amp; $A44,'RadiatorDatabase'!$A$1:$H$147,6,FALSE),"")</f>
        <v/>
      </c>
      <c r="E44" s="1" t="str">
        <f>IFERROR(VLOOKUP(E$1 &amp; "x" &amp; E$2 &amp; "x" &amp; $A44,'RadiatorDatabase'!$A$1:$H$147,6,FALSE),"")</f>
        <v/>
      </c>
      <c r="F44" s="1" t="str">
        <f>IFERROR(VLOOKUP(F$1 &amp; "x" &amp; F$2 &amp; "x" &amp; $A44,'RadiatorDatabase'!$A$1:$H$147,6,FALSE),"")</f>
        <v/>
      </c>
      <c r="G44" s="1" t="str">
        <f>IFERROR(VLOOKUP(G$1 &amp; "x" &amp; G$2 &amp; "x" &amp; $A44,'RadiatorDatabase'!$A$1:$H$147,6,FALSE),"")</f>
        <v/>
      </c>
      <c r="H44" s="1" t="str">
        <f>IFERROR(VLOOKUP(H$1 &amp; "x" &amp; H$2 &amp; "x" &amp; $A44,'RadiatorDatabase'!$A$1:$H$147,6,FALSE),"")</f>
        <v/>
      </c>
      <c r="I44" s="1" t="str">
        <f>IFERROR(VLOOKUP(I$1 &amp; "x" &amp; I$2 &amp; "x" &amp; $A44,'RadiatorDatabase'!$A$1:$H$147,6,FALSE),"")</f>
        <v/>
      </c>
      <c r="J44" s="1" t="str">
        <f>IFERROR(VLOOKUP(J$1 &amp; "x" &amp; J$2 &amp; "x" &amp; $A44,'RadiatorDatabase'!$A$1:$H$147,6,FALSE),"")</f>
        <v/>
      </c>
      <c r="K44" s="1" t="str">
        <f>IFERROR(VLOOKUP(K$1 &amp; "x" &amp; K$2 &amp; "x" &amp; $A44,'RadiatorDatabase'!$A$1:$H$147,6,FALSE),"")</f>
        <v/>
      </c>
      <c r="L44" s="1" t="str">
        <f>IFERROR(VLOOKUP(L$1 &amp; "x" &amp; L$2 &amp; "x" &amp; $A44,'RadiatorDatabase'!$A$1:$H$147,6,FALSE),"")</f>
        <v/>
      </c>
      <c r="M44" s="1" t="str">
        <f>IFERROR(VLOOKUP(M$1 &amp; "x" &amp; M$2 &amp; "x" &amp; $A44,'RadiatorDatabase'!$A$1:$H$147,6,FALSE),"")</f>
        <v/>
      </c>
      <c r="N44" s="1" t="str">
        <f>IFERROR(VLOOKUP(N$1 &amp; "x" &amp; N$2 &amp; "x" &amp; $A44,'RadiatorDatabase'!$A$1:$H$147,6,FALSE),"")</f>
        <v/>
      </c>
      <c r="O44" s="1" t="str">
        <f>IFERROR(VLOOKUP(O$1 &amp; "x" &amp; O$2 &amp; "x" &amp; $A44,'RadiatorDatabase'!$A$1:$H$147,6,FALSE),"")</f>
        <v/>
      </c>
    </row>
    <row r="45" spans="1:15" x14ac:dyDescent="0.45">
      <c r="A45">
        <v>3000</v>
      </c>
      <c r="B45" s="1" t="str">
        <f>IFERROR(VLOOKUP(B$1 &amp; "x" &amp; B$2 &amp; "x" &amp; $A45,'RadiatorDatabase'!$A$1:$H$147,6,FALSE),"")</f>
        <v/>
      </c>
      <c r="C45" s="1" t="str">
        <f>IFERROR(VLOOKUP(C$1 &amp; "x" &amp; C$2 &amp; "x" &amp; $A45,'RadiatorDatabase'!$A$1:$H$147,6,FALSE),"")</f>
        <v/>
      </c>
      <c r="D45" s="1" t="str">
        <f>IFERROR(VLOOKUP(D$1 &amp; "x" &amp; D$2 &amp; "x" &amp; $A45,'RadiatorDatabase'!$A$1:$H$147,6,FALSE),"")</f>
        <v/>
      </c>
      <c r="E45" s="1" t="str">
        <f>IFERROR(VLOOKUP(E$1 &amp; "x" &amp; E$2 &amp; "x" &amp; $A45,'RadiatorDatabase'!$A$1:$H$147,6,FALSE),"")</f>
        <v/>
      </c>
      <c r="F45" s="1" t="str">
        <f>IFERROR(VLOOKUP(F$1 &amp; "x" &amp; F$2 &amp; "x" &amp; $A45,'RadiatorDatabase'!$A$1:$H$147,6,FALSE),"")</f>
        <v/>
      </c>
      <c r="G45" s="1" t="str">
        <f>IFERROR(VLOOKUP(G$1 &amp; "x" &amp; G$2 &amp; "x" &amp; $A45,'RadiatorDatabase'!$A$1:$H$147,6,FALSE),"")</f>
        <v/>
      </c>
      <c r="H45" s="1" t="str">
        <f>IFERROR(VLOOKUP(H$1 &amp; "x" &amp; H$2 &amp; "x" &amp; $A45,'RadiatorDatabase'!$A$1:$H$147,6,FALSE),"")</f>
        <v/>
      </c>
      <c r="I45" s="1" t="str">
        <f>IFERROR(VLOOKUP(I$1 &amp; "x" &amp; I$2 &amp; "x" &amp; $A45,'RadiatorDatabase'!$A$1:$H$147,6,FALSE),"")</f>
        <v/>
      </c>
      <c r="J45" s="1" t="str">
        <f>IFERROR(VLOOKUP(J$1 &amp; "x" &amp; J$2 &amp; "x" &amp; $A45,'RadiatorDatabase'!$A$1:$H$147,6,FALSE),"")</f>
        <v/>
      </c>
      <c r="K45" s="1" t="str">
        <f>IFERROR(VLOOKUP(K$1 &amp; "x" &amp; K$2 &amp; "x" &amp; $A45,'RadiatorDatabase'!$A$1:$H$147,6,FALSE),"")</f>
        <v/>
      </c>
      <c r="L45" s="1" t="str">
        <f>IFERROR(VLOOKUP(L$1 &amp; "x" &amp; L$2 &amp; "x" &amp; $A45,'RadiatorDatabase'!$A$1:$H$147,6,FALSE),"")</f>
        <v/>
      </c>
      <c r="M45" s="1" t="str">
        <f>IFERROR(VLOOKUP(M$1 &amp; "x" &amp; M$2 &amp; "x" &amp; $A45,'RadiatorDatabase'!$A$1:$H$147,6,FALSE),"")</f>
        <v/>
      </c>
      <c r="N45" s="1" t="str">
        <f>IFERROR(VLOOKUP(N$1 &amp; "x" &amp; N$2 &amp; "x" &amp; $A45,'RadiatorDatabase'!$A$1:$H$147,6,FALSE),"")</f>
        <v/>
      </c>
      <c r="O45" s="1" t="str">
        <f>IFERROR(VLOOKUP(O$1 &amp; "x" &amp; O$2 &amp; "x" &amp; $A45,'RadiatorDatabase'!$A$1:$H$147,6,FALSE),"")</f>
        <v/>
      </c>
    </row>
    <row r="47" spans="1:15" x14ac:dyDescent="0.45">
      <c r="B47" t="s">
        <v>0</v>
      </c>
      <c r="C47" t="s">
        <v>0</v>
      </c>
      <c r="D47" t="s">
        <v>0</v>
      </c>
      <c r="E47" t="s">
        <v>0</v>
      </c>
      <c r="F47" t="s">
        <v>1</v>
      </c>
      <c r="G47" t="s">
        <v>1</v>
      </c>
      <c r="H47" t="s">
        <v>2</v>
      </c>
      <c r="I47" t="s">
        <v>2</v>
      </c>
      <c r="J47" t="s">
        <v>2</v>
      </c>
      <c r="K47" t="s">
        <v>2</v>
      </c>
      <c r="L47" t="s">
        <v>8</v>
      </c>
      <c r="M47" t="s">
        <v>8</v>
      </c>
      <c r="N47" t="s">
        <v>8</v>
      </c>
      <c r="O47" t="s">
        <v>8</v>
      </c>
    </row>
    <row r="48" spans="1:15" x14ac:dyDescent="0.45">
      <c r="A48" t="s">
        <v>9</v>
      </c>
      <c r="B48">
        <v>300</v>
      </c>
      <c r="C48">
        <v>450</v>
      </c>
      <c r="D48">
        <v>600</v>
      </c>
      <c r="E48">
        <v>700</v>
      </c>
      <c r="F48">
        <v>300</v>
      </c>
      <c r="G48">
        <v>700</v>
      </c>
      <c r="H48">
        <v>300</v>
      </c>
      <c r="I48">
        <v>450</v>
      </c>
      <c r="J48">
        <v>600</v>
      </c>
      <c r="K48">
        <v>700</v>
      </c>
      <c r="L48">
        <v>300</v>
      </c>
      <c r="M48">
        <v>450</v>
      </c>
      <c r="N48">
        <v>600</v>
      </c>
      <c r="O48">
        <v>700</v>
      </c>
    </row>
    <row r="49" spans="1:15" x14ac:dyDescent="0.45">
      <c r="B49" t="str">
        <f>B47&amp;"x"&amp;B48</f>
        <v>K1x300</v>
      </c>
      <c r="C49" t="str">
        <f t="shared" ref="C49:O49" si="2">C47&amp;"x"&amp;C48</f>
        <v>K1x450</v>
      </c>
      <c r="D49" t="str">
        <f t="shared" si="2"/>
        <v>K1x600</v>
      </c>
      <c r="E49" t="str">
        <f t="shared" si="2"/>
        <v>K1x700</v>
      </c>
      <c r="F49" t="str">
        <f t="shared" si="2"/>
        <v>P+x300</v>
      </c>
      <c r="G49" t="str">
        <f t="shared" si="2"/>
        <v>P+x700</v>
      </c>
      <c r="H49" t="str">
        <f t="shared" si="2"/>
        <v>K2x300</v>
      </c>
      <c r="I49" t="str">
        <f t="shared" si="2"/>
        <v>K2x450</v>
      </c>
      <c r="J49" t="str">
        <f t="shared" si="2"/>
        <v>K2x600</v>
      </c>
      <c r="K49" t="str">
        <f t="shared" si="2"/>
        <v>K2x700</v>
      </c>
      <c r="L49" t="str">
        <f t="shared" si="2"/>
        <v>K3x300</v>
      </c>
      <c r="M49" t="str">
        <f t="shared" si="2"/>
        <v>K3x450</v>
      </c>
      <c r="N49" t="str">
        <f t="shared" si="2"/>
        <v>K3x600</v>
      </c>
      <c r="O49" t="str">
        <f t="shared" si="2"/>
        <v>K3x700</v>
      </c>
    </row>
    <row r="50" spans="1:15" x14ac:dyDescent="0.45">
      <c r="A50">
        <v>300</v>
      </c>
      <c r="B50" s="23" t="str">
        <f>IFERROR(B4/B27,"")</f>
        <v/>
      </c>
      <c r="C50" s="23" t="str">
        <f t="shared" ref="C50:O50" si="3">IFERROR(C4/C27,"")</f>
        <v/>
      </c>
      <c r="D50" s="23" t="str">
        <f t="shared" si="3"/>
        <v/>
      </c>
      <c r="E50" s="23" t="str">
        <f t="shared" si="3"/>
        <v/>
      </c>
      <c r="F50" s="23" t="str">
        <f t="shared" si="3"/>
        <v/>
      </c>
      <c r="G50" s="23" t="str">
        <f t="shared" si="3"/>
        <v/>
      </c>
      <c r="H50" s="23" t="str">
        <f t="shared" si="3"/>
        <v/>
      </c>
      <c r="I50" s="23" t="str">
        <f t="shared" si="3"/>
        <v/>
      </c>
      <c r="J50" s="23" t="str">
        <f t="shared" si="3"/>
        <v/>
      </c>
      <c r="K50" s="23" t="str">
        <f t="shared" si="3"/>
        <v/>
      </c>
      <c r="L50" s="23" t="str">
        <f t="shared" si="3"/>
        <v/>
      </c>
      <c r="M50" s="23" t="str">
        <f t="shared" si="3"/>
        <v/>
      </c>
      <c r="N50" s="23" t="str">
        <f t="shared" si="3"/>
        <v/>
      </c>
      <c r="O50" s="23" t="str">
        <f t="shared" si="3"/>
        <v/>
      </c>
    </row>
    <row r="51" spans="1:15" x14ac:dyDescent="0.45">
      <c r="A51">
        <v>400</v>
      </c>
      <c r="B51" s="23" t="str">
        <f t="shared" ref="B51:O51" si="4">IFERROR(B5/B28,"")</f>
        <v/>
      </c>
      <c r="C51" s="23" t="str">
        <f t="shared" si="4"/>
        <v/>
      </c>
      <c r="D51" s="23" t="str">
        <f t="shared" si="4"/>
        <v/>
      </c>
      <c r="E51" s="23" t="str">
        <f t="shared" si="4"/>
        <v/>
      </c>
      <c r="F51" s="23" t="str">
        <f t="shared" si="4"/>
        <v/>
      </c>
      <c r="G51" s="23" t="str">
        <f t="shared" si="4"/>
        <v/>
      </c>
      <c r="H51" s="23" t="str">
        <f t="shared" si="4"/>
        <v/>
      </c>
      <c r="I51" s="23" t="str">
        <f t="shared" si="4"/>
        <v/>
      </c>
      <c r="J51" s="23" t="str">
        <f t="shared" si="4"/>
        <v/>
      </c>
      <c r="K51" s="23" t="str">
        <f t="shared" si="4"/>
        <v/>
      </c>
      <c r="L51" s="23" t="str">
        <f t="shared" si="4"/>
        <v/>
      </c>
      <c r="M51" s="23" t="str">
        <f t="shared" si="4"/>
        <v/>
      </c>
      <c r="N51" s="23" t="str">
        <f t="shared" si="4"/>
        <v/>
      </c>
      <c r="O51" s="23" t="str">
        <f t="shared" si="4"/>
        <v/>
      </c>
    </row>
    <row r="52" spans="1:15" x14ac:dyDescent="0.45">
      <c r="A52">
        <v>500</v>
      </c>
      <c r="B52" s="23" t="str">
        <f t="shared" ref="B52:O52" si="5">IFERROR(B6/B29,"")</f>
        <v/>
      </c>
      <c r="C52" s="23" t="str">
        <f t="shared" si="5"/>
        <v/>
      </c>
      <c r="D52" s="23" t="str">
        <f t="shared" si="5"/>
        <v/>
      </c>
      <c r="E52" s="23" t="str">
        <f t="shared" si="5"/>
        <v/>
      </c>
      <c r="F52" s="23" t="str">
        <f t="shared" si="5"/>
        <v/>
      </c>
      <c r="G52" s="23" t="str">
        <f t="shared" si="5"/>
        <v/>
      </c>
      <c r="H52" s="23" t="str">
        <f t="shared" si="5"/>
        <v/>
      </c>
      <c r="I52" s="23" t="str">
        <f t="shared" si="5"/>
        <v/>
      </c>
      <c r="J52" s="23" t="str">
        <f t="shared" si="5"/>
        <v/>
      </c>
      <c r="K52" s="23" t="str">
        <f t="shared" si="5"/>
        <v/>
      </c>
      <c r="L52" s="23" t="str">
        <f t="shared" si="5"/>
        <v/>
      </c>
      <c r="M52" s="23" t="str">
        <f t="shared" si="5"/>
        <v/>
      </c>
      <c r="N52" s="23" t="str">
        <f t="shared" si="5"/>
        <v/>
      </c>
      <c r="O52" s="23" t="str">
        <f t="shared" si="5"/>
        <v/>
      </c>
    </row>
    <row r="53" spans="1:15" x14ac:dyDescent="0.45">
      <c r="A53">
        <v>600</v>
      </c>
      <c r="B53" s="23" t="str">
        <f t="shared" ref="B53:O53" si="6">IFERROR(B7/B30,"")</f>
        <v/>
      </c>
      <c r="C53" s="23" t="str">
        <f t="shared" si="6"/>
        <v/>
      </c>
      <c r="D53" s="23" t="str">
        <f t="shared" si="6"/>
        <v/>
      </c>
      <c r="E53" s="23" t="str">
        <f t="shared" si="6"/>
        <v/>
      </c>
      <c r="F53" s="23" t="str">
        <f t="shared" si="6"/>
        <v/>
      </c>
      <c r="G53" s="23" t="str">
        <f t="shared" si="6"/>
        <v/>
      </c>
      <c r="H53" s="23" t="str">
        <f t="shared" si="6"/>
        <v/>
      </c>
      <c r="I53" s="23" t="str">
        <f t="shared" si="6"/>
        <v/>
      </c>
      <c r="J53" s="23" t="str">
        <f t="shared" si="6"/>
        <v/>
      </c>
      <c r="K53" s="23" t="str">
        <f t="shared" si="6"/>
        <v/>
      </c>
      <c r="L53" s="23" t="str">
        <f t="shared" si="6"/>
        <v/>
      </c>
      <c r="M53" s="23" t="str">
        <f t="shared" si="6"/>
        <v/>
      </c>
      <c r="N53" s="23" t="str">
        <f t="shared" si="6"/>
        <v/>
      </c>
      <c r="O53" s="23" t="str">
        <f t="shared" si="6"/>
        <v/>
      </c>
    </row>
    <row r="54" spans="1:15" x14ac:dyDescent="0.45">
      <c r="A54">
        <v>700</v>
      </c>
      <c r="B54" s="23" t="str">
        <f t="shared" ref="B54:O54" si="7">IFERROR(B8/B31,"")</f>
        <v/>
      </c>
      <c r="C54" s="23" t="str">
        <f t="shared" si="7"/>
        <v/>
      </c>
      <c r="D54" s="23" t="str">
        <f t="shared" si="7"/>
        <v/>
      </c>
      <c r="E54" s="23" t="str">
        <f t="shared" si="7"/>
        <v/>
      </c>
      <c r="F54" s="23" t="str">
        <f t="shared" si="7"/>
        <v/>
      </c>
      <c r="G54" s="23" t="str">
        <f t="shared" si="7"/>
        <v/>
      </c>
      <c r="H54" s="23" t="str">
        <f t="shared" si="7"/>
        <v/>
      </c>
      <c r="I54" s="23" t="str">
        <f t="shared" si="7"/>
        <v/>
      </c>
      <c r="J54" s="23" t="str">
        <f t="shared" si="7"/>
        <v/>
      </c>
      <c r="K54" s="23" t="str">
        <f t="shared" si="7"/>
        <v/>
      </c>
      <c r="L54" s="23" t="str">
        <f t="shared" si="7"/>
        <v/>
      </c>
      <c r="M54" s="23" t="str">
        <f t="shared" si="7"/>
        <v/>
      </c>
      <c r="N54" s="23" t="str">
        <f t="shared" si="7"/>
        <v/>
      </c>
      <c r="O54" s="23" t="str">
        <f t="shared" si="7"/>
        <v/>
      </c>
    </row>
    <row r="55" spans="1:15" x14ac:dyDescent="0.45">
      <c r="A55">
        <v>800</v>
      </c>
      <c r="B55" s="23" t="str">
        <f t="shared" ref="B55:O55" si="8">IFERROR(B9/B32,"")</f>
        <v/>
      </c>
      <c r="C55" s="23" t="str">
        <f t="shared" si="8"/>
        <v/>
      </c>
      <c r="D55" s="23" t="str">
        <f t="shared" si="8"/>
        <v/>
      </c>
      <c r="E55" s="23" t="str">
        <f t="shared" si="8"/>
        <v/>
      </c>
      <c r="F55" s="23" t="str">
        <f t="shared" si="8"/>
        <v/>
      </c>
      <c r="G55" s="23" t="str">
        <f t="shared" si="8"/>
        <v/>
      </c>
      <c r="H55" s="23" t="str">
        <f t="shared" si="8"/>
        <v/>
      </c>
      <c r="I55" s="23" t="str">
        <f t="shared" si="8"/>
        <v/>
      </c>
      <c r="J55" s="23" t="str">
        <f t="shared" si="8"/>
        <v/>
      </c>
      <c r="K55" s="23" t="str">
        <f t="shared" si="8"/>
        <v/>
      </c>
      <c r="L55" s="23" t="str">
        <f t="shared" si="8"/>
        <v/>
      </c>
      <c r="M55" s="23" t="str">
        <f t="shared" si="8"/>
        <v/>
      </c>
      <c r="N55" s="23" t="str">
        <f t="shared" si="8"/>
        <v/>
      </c>
      <c r="O55" s="23" t="str">
        <f t="shared" si="8"/>
        <v/>
      </c>
    </row>
    <row r="56" spans="1:15" x14ac:dyDescent="0.45">
      <c r="A56">
        <v>900</v>
      </c>
      <c r="B56" s="23" t="str">
        <f t="shared" ref="B56:O56" si="9">IFERROR(B10/B33,"")</f>
        <v/>
      </c>
      <c r="C56" s="23" t="str">
        <f t="shared" si="9"/>
        <v/>
      </c>
      <c r="D56" s="23" t="str">
        <f t="shared" si="9"/>
        <v/>
      </c>
      <c r="E56" s="23" t="str">
        <f t="shared" si="9"/>
        <v/>
      </c>
      <c r="F56" s="23" t="str">
        <f t="shared" si="9"/>
        <v/>
      </c>
      <c r="G56" s="23" t="str">
        <f t="shared" si="9"/>
        <v/>
      </c>
      <c r="H56" s="23" t="str">
        <f t="shared" si="9"/>
        <v/>
      </c>
      <c r="I56" s="23" t="str">
        <f t="shared" si="9"/>
        <v/>
      </c>
      <c r="J56" s="23" t="str">
        <f t="shared" si="9"/>
        <v/>
      </c>
      <c r="K56" s="23" t="str">
        <f t="shared" si="9"/>
        <v/>
      </c>
      <c r="L56" s="23" t="str">
        <f t="shared" si="9"/>
        <v/>
      </c>
      <c r="M56" s="23" t="str">
        <f t="shared" si="9"/>
        <v/>
      </c>
      <c r="N56" s="23" t="str">
        <f t="shared" si="9"/>
        <v/>
      </c>
      <c r="O56" s="23" t="str">
        <f t="shared" si="9"/>
        <v/>
      </c>
    </row>
    <row r="57" spans="1:15" x14ac:dyDescent="0.45">
      <c r="A57">
        <v>1000</v>
      </c>
      <c r="B57" s="23" t="str">
        <f t="shared" ref="B57:O57" si="10">IFERROR(B11/B34,"")</f>
        <v/>
      </c>
      <c r="C57" s="23" t="str">
        <f t="shared" si="10"/>
        <v/>
      </c>
      <c r="D57" s="23" t="str">
        <f t="shared" si="10"/>
        <v/>
      </c>
      <c r="E57" s="23" t="str">
        <f t="shared" si="10"/>
        <v/>
      </c>
      <c r="F57" s="23" t="str">
        <f t="shared" si="10"/>
        <v/>
      </c>
      <c r="G57" s="23" t="str">
        <f t="shared" si="10"/>
        <v/>
      </c>
      <c r="H57" s="23" t="str">
        <f t="shared" si="10"/>
        <v/>
      </c>
      <c r="I57" s="23" t="str">
        <f t="shared" si="10"/>
        <v/>
      </c>
      <c r="J57" s="23" t="str">
        <f t="shared" si="10"/>
        <v/>
      </c>
      <c r="K57" s="23" t="str">
        <f t="shared" si="10"/>
        <v/>
      </c>
      <c r="L57" s="23" t="str">
        <f t="shared" si="10"/>
        <v/>
      </c>
      <c r="M57" s="23" t="str">
        <f t="shared" si="10"/>
        <v/>
      </c>
      <c r="N57" s="23" t="str">
        <f t="shared" si="10"/>
        <v/>
      </c>
      <c r="O57" s="23" t="str">
        <f t="shared" si="10"/>
        <v/>
      </c>
    </row>
    <row r="58" spans="1:15" x14ac:dyDescent="0.45">
      <c r="A58">
        <v>1100</v>
      </c>
      <c r="B58" s="23" t="str">
        <f t="shared" ref="B58:O58" si="11">IFERROR(B12/B35,"")</f>
        <v/>
      </c>
      <c r="C58" s="23" t="str">
        <f t="shared" si="11"/>
        <v/>
      </c>
      <c r="D58" s="23" t="str">
        <f t="shared" si="11"/>
        <v/>
      </c>
      <c r="E58" s="23" t="str">
        <f t="shared" si="11"/>
        <v/>
      </c>
      <c r="F58" s="23" t="str">
        <f t="shared" si="11"/>
        <v/>
      </c>
      <c r="G58" s="23" t="str">
        <f t="shared" si="11"/>
        <v/>
      </c>
      <c r="H58" s="23" t="str">
        <f t="shared" si="11"/>
        <v/>
      </c>
      <c r="I58" s="23" t="str">
        <f t="shared" si="11"/>
        <v/>
      </c>
      <c r="J58" s="23" t="str">
        <f t="shared" si="11"/>
        <v/>
      </c>
      <c r="K58" s="23" t="str">
        <f t="shared" si="11"/>
        <v/>
      </c>
      <c r="L58" s="23" t="str">
        <f t="shared" si="11"/>
        <v/>
      </c>
      <c r="M58" s="23" t="str">
        <f t="shared" si="11"/>
        <v/>
      </c>
      <c r="N58" s="23" t="str">
        <f t="shared" si="11"/>
        <v/>
      </c>
      <c r="O58" s="23" t="str">
        <f t="shared" si="11"/>
        <v/>
      </c>
    </row>
    <row r="59" spans="1:15" x14ac:dyDescent="0.45">
      <c r="A59">
        <v>1200</v>
      </c>
      <c r="B59" s="23" t="str">
        <f t="shared" ref="B59:O59" si="12">IFERROR(B13/B36,"")</f>
        <v/>
      </c>
      <c r="C59" s="23" t="str">
        <f t="shared" si="12"/>
        <v/>
      </c>
      <c r="D59" s="23" t="str">
        <f t="shared" si="12"/>
        <v/>
      </c>
      <c r="E59" s="23" t="str">
        <f t="shared" si="12"/>
        <v/>
      </c>
      <c r="F59" s="23" t="str">
        <f t="shared" si="12"/>
        <v/>
      </c>
      <c r="G59" s="23" t="str">
        <f t="shared" si="12"/>
        <v/>
      </c>
      <c r="H59" s="23" t="str">
        <f t="shared" si="12"/>
        <v/>
      </c>
      <c r="I59" s="23" t="str">
        <f t="shared" si="12"/>
        <v/>
      </c>
      <c r="J59" s="23" t="str">
        <f t="shared" si="12"/>
        <v/>
      </c>
      <c r="K59" s="23" t="str">
        <f t="shared" si="12"/>
        <v/>
      </c>
      <c r="L59" s="23" t="str">
        <f t="shared" si="12"/>
        <v/>
      </c>
      <c r="M59" s="23" t="str">
        <f t="shared" si="12"/>
        <v/>
      </c>
      <c r="N59" s="23" t="str">
        <f t="shared" si="12"/>
        <v/>
      </c>
      <c r="O59" s="23" t="str">
        <f t="shared" si="12"/>
        <v/>
      </c>
    </row>
    <row r="60" spans="1:15" x14ac:dyDescent="0.45">
      <c r="A60">
        <v>1400</v>
      </c>
      <c r="B60" s="23" t="str">
        <f t="shared" ref="B60:O60" si="13">IFERROR(B14/B37,"")</f>
        <v/>
      </c>
      <c r="C60" s="23" t="str">
        <f t="shared" si="13"/>
        <v/>
      </c>
      <c r="D60" s="23" t="str">
        <f t="shared" si="13"/>
        <v/>
      </c>
      <c r="E60" s="23" t="str">
        <f t="shared" si="13"/>
        <v/>
      </c>
      <c r="F60" s="23" t="str">
        <f t="shared" si="13"/>
        <v/>
      </c>
      <c r="G60" s="23" t="str">
        <f t="shared" si="13"/>
        <v/>
      </c>
      <c r="H60" s="23" t="str">
        <f t="shared" si="13"/>
        <v/>
      </c>
      <c r="I60" s="23" t="str">
        <f t="shared" si="13"/>
        <v/>
      </c>
      <c r="J60" s="23" t="str">
        <f t="shared" si="13"/>
        <v/>
      </c>
      <c r="K60" s="23" t="str">
        <f t="shared" si="13"/>
        <v/>
      </c>
      <c r="L60" s="23" t="str">
        <f t="shared" si="13"/>
        <v/>
      </c>
      <c r="M60" s="23" t="str">
        <f t="shared" si="13"/>
        <v/>
      </c>
      <c r="N60" s="23" t="str">
        <f t="shared" si="13"/>
        <v/>
      </c>
      <c r="O60" s="23" t="str">
        <f t="shared" si="13"/>
        <v/>
      </c>
    </row>
    <row r="61" spans="1:15" x14ac:dyDescent="0.45">
      <c r="A61">
        <v>1600</v>
      </c>
      <c r="B61" s="23" t="str">
        <f t="shared" ref="B61:O61" si="14">IFERROR(B15/B38,"")</f>
        <v/>
      </c>
      <c r="C61" s="23" t="str">
        <f t="shared" si="14"/>
        <v/>
      </c>
      <c r="D61" s="23" t="str">
        <f t="shared" si="14"/>
        <v/>
      </c>
      <c r="E61" s="23" t="str">
        <f t="shared" si="14"/>
        <v/>
      </c>
      <c r="F61" s="23" t="str">
        <f t="shared" si="14"/>
        <v/>
      </c>
      <c r="G61" s="23" t="str">
        <f t="shared" si="14"/>
        <v/>
      </c>
      <c r="H61" s="23" t="str">
        <f t="shared" si="14"/>
        <v/>
      </c>
      <c r="I61" s="23" t="str">
        <f t="shared" si="14"/>
        <v/>
      </c>
      <c r="J61" s="23" t="str">
        <f t="shared" si="14"/>
        <v/>
      </c>
      <c r="K61" s="23" t="str">
        <f t="shared" si="14"/>
        <v/>
      </c>
      <c r="L61" s="23" t="str">
        <f t="shared" si="14"/>
        <v/>
      </c>
      <c r="M61" s="23" t="str">
        <f t="shared" si="14"/>
        <v/>
      </c>
      <c r="N61" s="23" t="str">
        <f t="shared" si="14"/>
        <v/>
      </c>
      <c r="O61" s="23" t="str">
        <f t="shared" si="14"/>
        <v/>
      </c>
    </row>
    <row r="62" spans="1:15" x14ac:dyDescent="0.45">
      <c r="A62">
        <v>1800</v>
      </c>
      <c r="B62" s="23" t="str">
        <f t="shared" ref="B62:O62" si="15">IFERROR(B16/B39,"")</f>
        <v/>
      </c>
      <c r="C62" s="23" t="str">
        <f t="shared" si="15"/>
        <v/>
      </c>
      <c r="D62" s="23" t="str">
        <f t="shared" si="15"/>
        <v/>
      </c>
      <c r="E62" s="23" t="str">
        <f t="shared" si="15"/>
        <v/>
      </c>
      <c r="F62" s="23" t="str">
        <f t="shared" si="15"/>
        <v/>
      </c>
      <c r="G62" s="23" t="str">
        <f t="shared" si="15"/>
        <v/>
      </c>
      <c r="H62" s="23" t="str">
        <f t="shared" si="15"/>
        <v/>
      </c>
      <c r="I62" s="23" t="str">
        <f t="shared" si="15"/>
        <v/>
      </c>
      <c r="J62" s="23" t="str">
        <f t="shared" si="15"/>
        <v/>
      </c>
      <c r="K62" s="23" t="str">
        <f t="shared" si="15"/>
        <v/>
      </c>
      <c r="L62" s="23" t="str">
        <f t="shared" si="15"/>
        <v/>
      </c>
      <c r="M62" s="23" t="str">
        <f t="shared" si="15"/>
        <v/>
      </c>
      <c r="N62" s="23" t="str">
        <f t="shared" si="15"/>
        <v/>
      </c>
      <c r="O62" s="23" t="str">
        <f t="shared" si="15"/>
        <v/>
      </c>
    </row>
    <row r="63" spans="1:15" x14ac:dyDescent="0.45">
      <c r="A63">
        <v>2000</v>
      </c>
      <c r="B63" s="23" t="str">
        <f t="shared" ref="B63:O63" si="16">IFERROR(B17/B40,"")</f>
        <v/>
      </c>
      <c r="C63" s="23" t="str">
        <f t="shared" si="16"/>
        <v/>
      </c>
      <c r="D63" s="23" t="str">
        <f t="shared" si="16"/>
        <v/>
      </c>
      <c r="E63" s="23" t="str">
        <f t="shared" si="16"/>
        <v/>
      </c>
      <c r="F63" s="23" t="str">
        <f t="shared" si="16"/>
        <v/>
      </c>
      <c r="G63" s="23" t="str">
        <f t="shared" si="16"/>
        <v/>
      </c>
      <c r="H63" s="23" t="str">
        <f t="shared" si="16"/>
        <v/>
      </c>
      <c r="I63" s="23" t="str">
        <f t="shared" si="16"/>
        <v/>
      </c>
      <c r="J63" s="23" t="str">
        <f t="shared" si="16"/>
        <v/>
      </c>
      <c r="K63" s="23" t="str">
        <f t="shared" si="16"/>
        <v/>
      </c>
      <c r="L63" s="23" t="str">
        <f t="shared" si="16"/>
        <v/>
      </c>
      <c r="M63" s="23" t="str">
        <f t="shared" si="16"/>
        <v/>
      </c>
      <c r="N63" s="23" t="str">
        <f t="shared" si="16"/>
        <v/>
      </c>
      <c r="O63" s="23" t="str">
        <f t="shared" si="16"/>
        <v/>
      </c>
    </row>
    <row r="64" spans="1:15" x14ac:dyDescent="0.45">
      <c r="A64">
        <v>2200</v>
      </c>
      <c r="B64" s="23" t="str">
        <f t="shared" ref="B64:O64" si="17">IFERROR(B18/B41,"")</f>
        <v/>
      </c>
      <c r="C64" s="23" t="str">
        <f t="shared" si="17"/>
        <v/>
      </c>
      <c r="D64" s="23" t="str">
        <f t="shared" si="17"/>
        <v/>
      </c>
      <c r="E64" s="23" t="str">
        <f t="shared" si="17"/>
        <v/>
      </c>
      <c r="F64" s="23" t="str">
        <f t="shared" si="17"/>
        <v/>
      </c>
      <c r="G64" s="23" t="str">
        <f t="shared" si="17"/>
        <v/>
      </c>
      <c r="H64" s="23" t="str">
        <f t="shared" si="17"/>
        <v/>
      </c>
      <c r="I64" s="23" t="str">
        <f t="shared" si="17"/>
        <v/>
      </c>
      <c r="J64" s="23" t="str">
        <f t="shared" si="17"/>
        <v/>
      </c>
      <c r="K64" s="23" t="str">
        <f t="shared" si="17"/>
        <v/>
      </c>
      <c r="L64" s="23" t="str">
        <f t="shared" si="17"/>
        <v/>
      </c>
      <c r="M64" s="23" t="str">
        <f t="shared" si="17"/>
        <v/>
      </c>
      <c r="N64" s="23" t="str">
        <f t="shared" si="17"/>
        <v/>
      </c>
      <c r="O64" s="23" t="str">
        <f t="shared" si="17"/>
        <v/>
      </c>
    </row>
    <row r="65" spans="1:15" x14ac:dyDescent="0.45">
      <c r="A65">
        <v>2400</v>
      </c>
      <c r="B65" s="23" t="str">
        <f t="shared" ref="B65:O65" si="18">IFERROR(B19/B42,"")</f>
        <v/>
      </c>
      <c r="C65" s="23" t="str">
        <f t="shared" si="18"/>
        <v/>
      </c>
      <c r="D65" s="23" t="str">
        <f t="shared" si="18"/>
        <v/>
      </c>
      <c r="E65" s="23" t="str">
        <f t="shared" si="18"/>
        <v/>
      </c>
      <c r="F65" s="23" t="str">
        <f t="shared" si="18"/>
        <v/>
      </c>
      <c r="G65" s="23" t="str">
        <f t="shared" si="18"/>
        <v/>
      </c>
      <c r="H65" s="23" t="str">
        <f t="shared" si="18"/>
        <v/>
      </c>
      <c r="I65" s="23" t="str">
        <f t="shared" si="18"/>
        <v/>
      </c>
      <c r="J65" s="23" t="str">
        <f t="shared" si="18"/>
        <v/>
      </c>
      <c r="K65" s="23" t="str">
        <f t="shared" si="18"/>
        <v/>
      </c>
      <c r="L65" s="23" t="str">
        <f t="shared" si="18"/>
        <v/>
      </c>
      <c r="M65" s="23" t="str">
        <f t="shared" si="18"/>
        <v/>
      </c>
      <c r="N65" s="23" t="str">
        <f t="shared" si="18"/>
        <v/>
      </c>
      <c r="O65" s="23" t="str">
        <f t="shared" si="18"/>
        <v/>
      </c>
    </row>
    <row r="66" spans="1:15" x14ac:dyDescent="0.45">
      <c r="A66">
        <v>2600</v>
      </c>
      <c r="B66" s="23" t="str">
        <f t="shared" ref="B66:O66" si="19">IFERROR(B20/B43,"")</f>
        <v/>
      </c>
      <c r="C66" s="23" t="str">
        <f t="shared" si="19"/>
        <v/>
      </c>
      <c r="D66" s="23" t="str">
        <f t="shared" si="19"/>
        <v/>
      </c>
      <c r="E66" s="23" t="str">
        <f t="shared" si="19"/>
        <v/>
      </c>
      <c r="F66" s="23" t="str">
        <f t="shared" si="19"/>
        <v/>
      </c>
      <c r="G66" s="23" t="str">
        <f t="shared" si="19"/>
        <v/>
      </c>
      <c r="H66" s="23" t="str">
        <f t="shared" si="19"/>
        <v/>
      </c>
      <c r="I66" s="23" t="str">
        <f t="shared" si="19"/>
        <v/>
      </c>
      <c r="J66" s="23" t="str">
        <f t="shared" si="19"/>
        <v/>
      </c>
      <c r="K66" s="23" t="str">
        <f t="shared" si="19"/>
        <v/>
      </c>
      <c r="L66" s="23" t="str">
        <f t="shared" si="19"/>
        <v/>
      </c>
      <c r="M66" s="23" t="str">
        <f t="shared" si="19"/>
        <v/>
      </c>
      <c r="N66" s="23" t="str">
        <f t="shared" si="19"/>
        <v/>
      </c>
      <c r="O66" s="23" t="str">
        <f t="shared" si="19"/>
        <v/>
      </c>
    </row>
    <row r="67" spans="1:15" x14ac:dyDescent="0.45">
      <c r="A67">
        <v>2800</v>
      </c>
      <c r="B67" s="23" t="str">
        <f t="shared" ref="B67:O67" si="20">IFERROR(B21/B44,"")</f>
        <v/>
      </c>
      <c r="C67" s="23" t="str">
        <f t="shared" si="20"/>
        <v/>
      </c>
      <c r="D67" s="23" t="str">
        <f t="shared" si="20"/>
        <v/>
      </c>
      <c r="E67" s="23" t="str">
        <f t="shared" si="20"/>
        <v/>
      </c>
      <c r="F67" s="23" t="str">
        <f t="shared" si="20"/>
        <v/>
      </c>
      <c r="G67" s="23" t="str">
        <f t="shared" si="20"/>
        <v/>
      </c>
      <c r="H67" s="23" t="str">
        <f t="shared" si="20"/>
        <v/>
      </c>
      <c r="I67" s="23" t="str">
        <f t="shared" si="20"/>
        <v/>
      </c>
      <c r="J67" s="23" t="str">
        <f t="shared" si="20"/>
        <v/>
      </c>
      <c r="K67" s="23" t="str">
        <f t="shared" si="20"/>
        <v/>
      </c>
      <c r="L67" s="23" t="str">
        <f t="shared" si="20"/>
        <v/>
      </c>
      <c r="M67" s="23" t="str">
        <f t="shared" si="20"/>
        <v/>
      </c>
      <c r="N67" s="23" t="str">
        <f t="shared" si="20"/>
        <v/>
      </c>
      <c r="O67" s="23" t="str">
        <f t="shared" si="20"/>
        <v/>
      </c>
    </row>
    <row r="68" spans="1:15" x14ac:dyDescent="0.45">
      <c r="A68">
        <v>3000</v>
      </c>
      <c r="B68" s="23" t="str">
        <f t="shared" ref="B68:O68" si="21">IFERROR(B22/B45,"")</f>
        <v/>
      </c>
      <c r="C68" s="23" t="str">
        <f t="shared" si="21"/>
        <v/>
      </c>
      <c r="D68" s="23" t="str">
        <f t="shared" si="21"/>
        <v/>
      </c>
      <c r="E68" s="23" t="str">
        <f t="shared" si="21"/>
        <v/>
      </c>
      <c r="F68" s="23" t="str">
        <f t="shared" si="21"/>
        <v/>
      </c>
      <c r="G68" s="23" t="str">
        <f t="shared" si="21"/>
        <v/>
      </c>
      <c r="H68" s="23" t="str">
        <f t="shared" si="21"/>
        <v/>
      </c>
      <c r="I68" s="23" t="str">
        <f t="shared" si="21"/>
        <v/>
      </c>
      <c r="J68" s="23" t="str">
        <f t="shared" si="21"/>
        <v/>
      </c>
      <c r="K68" s="23" t="str">
        <f t="shared" si="21"/>
        <v/>
      </c>
      <c r="L68" s="23" t="str">
        <f t="shared" si="21"/>
        <v/>
      </c>
      <c r="M68" s="23" t="str">
        <f t="shared" si="21"/>
        <v/>
      </c>
      <c r="N68" s="23" t="str">
        <f t="shared" si="21"/>
        <v/>
      </c>
      <c r="O68" s="23" t="str">
        <f t="shared" si="21"/>
        <v/>
      </c>
    </row>
  </sheetData>
  <conditionalFormatting sqref="B50:O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B4CD-8DDF-40B2-A157-38E8306B97DE}">
  <sheetPr>
    <pageSetUpPr fitToPage="1"/>
  </sheetPr>
  <dimension ref="A1:G44"/>
  <sheetViews>
    <sheetView workbookViewId="0">
      <selection activeCell="A44" sqref="A44:F44"/>
    </sheetView>
  </sheetViews>
  <sheetFormatPr defaultRowHeight="14.25" x14ac:dyDescent="0.45"/>
  <cols>
    <col min="1" max="1" width="12.53125" customWidth="1"/>
    <col min="2" max="2" width="8.53125" customWidth="1"/>
    <col min="3" max="3" width="7.59765625" customWidth="1"/>
    <col min="4" max="4" width="9.59765625" customWidth="1"/>
    <col min="5" max="5" width="9.19921875" customWidth="1"/>
    <col min="6" max="6" width="30.3984375" customWidth="1"/>
    <col min="7" max="7" width="11.33203125" customWidth="1"/>
  </cols>
  <sheetData>
    <row r="1" spans="1:7" x14ac:dyDescent="0.45">
      <c r="A1" s="24" t="s">
        <v>70</v>
      </c>
      <c r="B1" s="24" t="s">
        <v>7</v>
      </c>
      <c r="C1" s="24" t="s">
        <v>4</v>
      </c>
      <c r="D1" s="24" t="s">
        <v>3</v>
      </c>
      <c r="E1" s="24" t="s">
        <v>72</v>
      </c>
      <c r="F1" s="24" t="s">
        <v>73</v>
      </c>
      <c r="G1" s="24" t="s">
        <v>91</v>
      </c>
    </row>
    <row r="2" spans="1:7" x14ac:dyDescent="0.45">
      <c r="A2" s="25" t="s">
        <v>12</v>
      </c>
      <c r="B2" s="25">
        <v>1500</v>
      </c>
      <c r="C2" s="25">
        <v>600</v>
      </c>
      <c r="D2" s="25" t="s">
        <v>71</v>
      </c>
      <c r="E2" s="25" t="s">
        <v>2</v>
      </c>
      <c r="F2" s="25" t="s">
        <v>78</v>
      </c>
      <c r="G2" s="25" t="s">
        <v>92</v>
      </c>
    </row>
    <row r="3" spans="1:7" x14ac:dyDescent="0.45">
      <c r="A3" s="25" t="s">
        <v>12</v>
      </c>
      <c r="B3" s="25"/>
      <c r="C3" s="25"/>
      <c r="D3" s="25"/>
      <c r="E3" s="25"/>
      <c r="F3" s="25"/>
      <c r="G3" s="25"/>
    </row>
    <row r="4" spans="1:7" x14ac:dyDescent="0.45">
      <c r="A4" s="25" t="s">
        <v>12</v>
      </c>
      <c r="B4" s="25"/>
      <c r="C4" s="25"/>
      <c r="D4" s="25"/>
      <c r="E4" s="25"/>
      <c r="F4" s="25"/>
      <c r="G4" s="25"/>
    </row>
    <row r="5" spans="1:7" x14ac:dyDescent="0.45">
      <c r="A5" s="25" t="s">
        <v>18</v>
      </c>
      <c r="B5" s="25"/>
      <c r="C5" s="25"/>
      <c r="D5" s="25"/>
      <c r="E5" s="25"/>
      <c r="F5" s="25"/>
      <c r="G5" s="25"/>
    </row>
    <row r="6" spans="1:7" x14ac:dyDescent="0.45">
      <c r="A6" s="25"/>
      <c r="B6" s="25"/>
      <c r="C6" s="25"/>
      <c r="D6" s="25"/>
      <c r="E6" s="25"/>
      <c r="F6" s="25"/>
      <c r="G6" s="25"/>
    </row>
    <row r="7" spans="1:7" x14ac:dyDescent="0.45">
      <c r="A7" s="25"/>
      <c r="B7" s="25"/>
      <c r="C7" s="25"/>
      <c r="D7" s="25"/>
      <c r="E7" s="25"/>
      <c r="F7" s="25"/>
      <c r="G7" s="25"/>
    </row>
    <row r="8" spans="1:7" x14ac:dyDescent="0.45">
      <c r="A8" s="25"/>
      <c r="B8" s="25"/>
      <c r="C8" s="25"/>
      <c r="D8" s="25"/>
      <c r="E8" s="25"/>
      <c r="F8" s="25"/>
      <c r="G8" s="25"/>
    </row>
    <row r="9" spans="1:7" x14ac:dyDescent="0.45">
      <c r="A9" s="25"/>
      <c r="B9" s="25"/>
      <c r="C9" s="25"/>
      <c r="D9" s="25"/>
      <c r="E9" s="25"/>
      <c r="F9" s="25"/>
      <c r="G9" s="25"/>
    </row>
    <row r="10" spans="1:7" x14ac:dyDescent="0.45">
      <c r="A10" s="25"/>
      <c r="B10" s="25"/>
      <c r="C10" s="25"/>
      <c r="D10" s="25"/>
      <c r="E10" s="25"/>
      <c r="F10" s="25"/>
      <c r="G10" s="25"/>
    </row>
    <row r="11" spans="1:7" x14ac:dyDescent="0.45">
      <c r="A11" s="25"/>
      <c r="B11" s="25"/>
      <c r="C11" s="25"/>
      <c r="D11" s="25"/>
      <c r="E11" s="25"/>
      <c r="F11" s="25"/>
      <c r="G11" s="25"/>
    </row>
    <row r="12" spans="1:7" x14ac:dyDescent="0.45">
      <c r="A12" s="25"/>
      <c r="B12" s="25"/>
      <c r="C12" s="25"/>
      <c r="D12" s="25"/>
      <c r="E12" s="25"/>
      <c r="F12" s="25"/>
      <c r="G12" s="25"/>
    </row>
    <row r="13" spans="1:7" x14ac:dyDescent="0.45">
      <c r="A13" s="25"/>
      <c r="B13" s="25"/>
      <c r="C13" s="25"/>
      <c r="D13" s="25"/>
      <c r="E13" s="25"/>
      <c r="F13" s="25"/>
      <c r="G13" s="25"/>
    </row>
    <row r="14" spans="1:7" x14ac:dyDescent="0.45">
      <c r="A14" s="25"/>
      <c r="B14" s="25"/>
      <c r="C14" s="25"/>
      <c r="D14" s="25"/>
      <c r="E14" s="25"/>
      <c r="F14" s="25"/>
      <c r="G14" s="25"/>
    </row>
    <row r="15" spans="1:7" x14ac:dyDescent="0.45">
      <c r="A15" s="25"/>
      <c r="B15" s="25"/>
      <c r="C15" s="25"/>
      <c r="D15" s="25"/>
      <c r="E15" s="25"/>
      <c r="F15" s="25"/>
      <c r="G15" s="25"/>
    </row>
    <row r="16" spans="1:7" x14ac:dyDescent="0.45">
      <c r="A16" s="25"/>
      <c r="B16" s="25"/>
      <c r="C16" s="25"/>
      <c r="D16" s="25"/>
      <c r="E16" s="25"/>
      <c r="F16" s="25"/>
      <c r="G16" s="25"/>
    </row>
    <row r="17" spans="1:7" x14ac:dyDescent="0.45">
      <c r="A17" s="25"/>
      <c r="B17" s="25"/>
      <c r="C17" s="25"/>
      <c r="D17" s="25"/>
      <c r="E17" s="25"/>
      <c r="F17" s="25"/>
      <c r="G17" s="25"/>
    </row>
    <row r="18" spans="1:7" x14ac:dyDescent="0.45">
      <c r="A18" s="25"/>
      <c r="B18" s="25"/>
      <c r="C18" s="25"/>
      <c r="D18" s="25"/>
      <c r="E18" s="25"/>
      <c r="F18" s="25"/>
      <c r="G18" s="25"/>
    </row>
    <row r="19" spans="1:7" x14ac:dyDescent="0.45">
      <c r="A19" s="25"/>
      <c r="B19" s="25"/>
      <c r="C19" s="25"/>
      <c r="D19" s="25"/>
      <c r="E19" s="25"/>
      <c r="F19" s="25"/>
      <c r="G19" s="25"/>
    </row>
    <row r="20" spans="1:7" x14ac:dyDescent="0.45">
      <c r="A20" s="25"/>
      <c r="B20" s="25"/>
      <c r="C20" s="25"/>
      <c r="D20" s="25"/>
      <c r="E20" s="25"/>
      <c r="F20" s="25"/>
      <c r="G20" s="25"/>
    </row>
    <row r="21" spans="1:7" x14ac:dyDescent="0.45">
      <c r="A21" s="25"/>
      <c r="B21" s="25"/>
      <c r="C21" s="25"/>
      <c r="D21" s="25"/>
      <c r="E21" s="25"/>
      <c r="F21" s="25"/>
      <c r="G21" s="25"/>
    </row>
    <row r="22" spans="1:7" x14ac:dyDescent="0.45">
      <c r="A22" s="25"/>
      <c r="B22" s="25"/>
      <c r="C22" s="25"/>
      <c r="D22" s="25"/>
      <c r="E22" s="25"/>
      <c r="F22" s="25"/>
      <c r="G22" s="25"/>
    </row>
    <row r="23" spans="1:7" x14ac:dyDescent="0.45">
      <c r="A23" s="25"/>
      <c r="B23" s="25"/>
      <c r="C23" s="25"/>
      <c r="D23" s="25"/>
      <c r="E23" s="25"/>
      <c r="F23" s="25"/>
      <c r="G23" s="25"/>
    </row>
    <row r="24" spans="1:7" x14ac:dyDescent="0.45">
      <c r="A24" s="25"/>
      <c r="B24" s="25"/>
      <c r="C24" s="25"/>
      <c r="D24" s="25"/>
      <c r="E24" s="25"/>
      <c r="F24" s="25"/>
      <c r="G24" s="25"/>
    </row>
    <row r="25" spans="1:7" x14ac:dyDescent="0.45">
      <c r="A25" s="25"/>
      <c r="B25" s="25"/>
      <c r="C25" s="25"/>
      <c r="D25" s="25"/>
      <c r="E25" s="25"/>
      <c r="F25" s="25"/>
      <c r="G25" s="25"/>
    </row>
    <row r="26" spans="1:7" x14ac:dyDescent="0.45">
      <c r="A26" s="25"/>
      <c r="B26" s="25"/>
      <c r="C26" s="25"/>
      <c r="D26" s="25"/>
      <c r="E26" s="25"/>
      <c r="F26" s="25"/>
      <c r="G26" s="25"/>
    </row>
    <row r="27" spans="1:7" x14ac:dyDescent="0.45">
      <c r="A27" s="25"/>
      <c r="B27" s="25"/>
      <c r="C27" s="25"/>
      <c r="D27" s="25"/>
      <c r="E27" s="25"/>
      <c r="F27" s="25"/>
      <c r="G27" s="25"/>
    </row>
    <row r="28" spans="1:7" x14ac:dyDescent="0.45">
      <c r="A28" s="25"/>
      <c r="B28" s="25"/>
      <c r="C28" s="25"/>
      <c r="D28" s="25"/>
      <c r="E28" s="25"/>
      <c r="F28" s="25"/>
      <c r="G28" s="25"/>
    </row>
    <row r="29" spans="1:7" x14ac:dyDescent="0.45">
      <c r="A29" s="25"/>
      <c r="B29" s="25"/>
      <c r="C29" s="25"/>
      <c r="D29" s="25"/>
      <c r="E29" s="25"/>
      <c r="F29" s="25"/>
      <c r="G29" s="25"/>
    </row>
    <row r="30" spans="1:7" x14ac:dyDescent="0.45">
      <c r="A30" s="25"/>
      <c r="B30" s="25"/>
      <c r="C30" s="25"/>
      <c r="D30" s="25"/>
      <c r="E30" s="25"/>
      <c r="F30" s="25"/>
      <c r="G30" s="25"/>
    </row>
    <row r="31" spans="1:7" x14ac:dyDescent="0.45">
      <c r="A31" s="25"/>
      <c r="B31" s="25"/>
      <c r="C31" s="25"/>
      <c r="D31" s="25"/>
      <c r="E31" s="25"/>
      <c r="F31" s="25"/>
      <c r="G31" s="25"/>
    </row>
    <row r="32" spans="1:7" x14ac:dyDescent="0.45">
      <c r="A32" s="25"/>
      <c r="B32" s="25"/>
      <c r="C32" s="25"/>
      <c r="D32" s="25"/>
      <c r="E32" s="25"/>
      <c r="F32" s="25"/>
      <c r="G32" s="25"/>
    </row>
    <row r="33" spans="1:7" x14ac:dyDescent="0.45">
      <c r="A33" s="25"/>
      <c r="B33" s="25"/>
      <c r="C33" s="25"/>
      <c r="D33" s="25"/>
      <c r="E33" s="25"/>
      <c r="F33" s="25"/>
      <c r="G33" s="25"/>
    </row>
    <row r="34" spans="1:7" x14ac:dyDescent="0.45">
      <c r="A34" s="25"/>
      <c r="B34" s="25"/>
      <c r="C34" s="25"/>
      <c r="D34" s="25"/>
      <c r="E34" s="25"/>
      <c r="F34" s="25"/>
      <c r="G34" s="25"/>
    </row>
    <row r="35" spans="1:7" x14ac:dyDescent="0.45">
      <c r="A35" s="25"/>
      <c r="B35" s="25"/>
      <c r="C35" s="25"/>
      <c r="D35" s="25"/>
      <c r="E35" s="25"/>
      <c r="F35" s="25"/>
      <c r="G35" s="25"/>
    </row>
    <row r="36" spans="1:7" x14ac:dyDescent="0.45">
      <c r="A36" s="25"/>
      <c r="B36" s="25"/>
      <c r="C36" s="25"/>
      <c r="D36" s="25"/>
      <c r="E36" s="25"/>
      <c r="F36" s="25"/>
      <c r="G36" s="25"/>
    </row>
    <row r="37" spans="1:7" x14ac:dyDescent="0.45">
      <c r="A37" s="25"/>
      <c r="B37" s="25"/>
      <c r="C37" s="25"/>
      <c r="D37" s="25"/>
      <c r="E37" s="25"/>
      <c r="F37" s="25"/>
      <c r="G37" s="25"/>
    </row>
    <row r="38" spans="1:7" x14ac:dyDescent="0.45">
      <c r="A38" s="25"/>
      <c r="B38" s="25"/>
      <c r="C38" s="25"/>
      <c r="D38" s="25"/>
      <c r="E38" s="25"/>
      <c r="F38" s="25"/>
      <c r="G38" s="25"/>
    </row>
    <row r="39" spans="1:7" x14ac:dyDescent="0.45">
      <c r="A39" s="25"/>
      <c r="B39" s="25"/>
      <c r="C39" s="25"/>
      <c r="D39" s="25"/>
      <c r="E39" s="25"/>
      <c r="F39" s="25"/>
      <c r="G39" s="25"/>
    </row>
    <row r="40" spans="1:7" x14ac:dyDescent="0.45">
      <c r="A40" s="25"/>
      <c r="B40" s="25"/>
      <c r="C40" s="25"/>
      <c r="D40" s="25"/>
      <c r="E40" s="25"/>
      <c r="F40" s="25"/>
      <c r="G40" s="25"/>
    </row>
    <row r="41" spans="1:7" x14ac:dyDescent="0.45">
      <c r="A41" s="25"/>
      <c r="B41" s="25"/>
      <c r="C41" s="25"/>
      <c r="D41" s="25"/>
      <c r="E41" s="25"/>
      <c r="F41" s="25"/>
      <c r="G41" s="25"/>
    </row>
    <row r="42" spans="1:7" x14ac:dyDescent="0.45">
      <c r="A42" s="25"/>
      <c r="B42" s="25"/>
      <c r="C42" s="25"/>
      <c r="D42" s="25"/>
      <c r="E42" s="25"/>
      <c r="F42" s="25"/>
      <c r="G42" s="25"/>
    </row>
    <row r="43" spans="1:7" x14ac:dyDescent="0.45">
      <c r="A43" s="25"/>
      <c r="B43" s="25"/>
      <c r="C43" s="25"/>
      <c r="D43" s="25"/>
      <c r="E43" s="25"/>
      <c r="F43" s="25"/>
      <c r="G43" s="25"/>
    </row>
    <row r="44" spans="1:7" x14ac:dyDescent="0.45">
      <c r="A44" s="25"/>
      <c r="B44" s="25"/>
      <c r="C44" s="25"/>
      <c r="D44" s="25"/>
      <c r="E44" s="25"/>
      <c r="F44" s="25"/>
      <c r="G44" s="25"/>
    </row>
  </sheetData>
  <pageMargins left="0.7" right="0.7" top="0.75" bottom="0.75" header="0.3" footer="0.3"/>
  <pageSetup paperSize="9" scale="98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Summary</vt:lpstr>
      <vt:lpstr>Scenarios</vt:lpstr>
      <vt:lpstr>RadiatorDatabase</vt:lpstr>
      <vt:lpstr>RadiatorLocations</vt:lpstr>
      <vt:lpstr>Rooms</vt:lpstr>
      <vt:lpstr>CalcResults</vt:lpstr>
      <vt:lpstr>Examples</vt:lpstr>
      <vt:lpstr>Design</vt:lpstr>
      <vt:lpstr>Tabular</vt:lpstr>
      <vt:lpstr>Form</vt:lpstr>
      <vt:lpstr>FlowRateScenario</vt:lpstr>
      <vt:lpstr>LabourCosts</vt:lpstr>
      <vt:lpstr>Form!Print_Area</vt:lpstr>
      <vt:lpstr>RoomEmittersMaxSizes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Haile</dc:creator>
  <cp:lastModifiedBy>Philip Haile</cp:lastModifiedBy>
  <cp:lastPrinted>2024-12-01T17:00:06Z</cp:lastPrinted>
  <dcterms:created xsi:type="dcterms:W3CDTF">2015-06-05T18:17:20Z</dcterms:created>
  <dcterms:modified xsi:type="dcterms:W3CDTF">2025-02-09T14:21:53Z</dcterms:modified>
</cp:coreProperties>
</file>