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\Desktop\"/>
    </mc:Choice>
  </mc:AlternateContent>
  <xr:revisionPtr revIDLastSave="0" documentId="13_ncr:1_{45DEA67C-4BFC-403A-B673-30A01AF73F0C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QA1" sheetId="4" r:id="rId1"/>
    <sheet name="QA5" sheetId="1" r:id="rId2"/>
    <sheet name="QB1" sheetId="2" r:id="rId3"/>
    <sheet name="QB2" sheetId="3" r:id="rId4"/>
    <sheet name="QB3" sheetId="5" r:id="rId5"/>
  </sheets>
  <definedNames>
    <definedName name="OpenSolver_ChosenSolver" localSheetId="4" hidden="1">SolveEngine</definedName>
    <definedName name="OpenSolver_DualsNewSheet" localSheetId="4" hidden="1">0</definedName>
    <definedName name="OpenSolver_LinearityCheck" localSheetId="4" hidden="1">1</definedName>
    <definedName name="OpenSolver_UpdateSensitivity" localSheetId="4" hidden="1">1</definedName>
    <definedName name="solver_adj" localSheetId="1" hidden="1">'QA5'!$F$21:$F$38</definedName>
    <definedName name="solver_adj" localSheetId="2" hidden="1">'QB1'!$G$8:$G$17</definedName>
    <definedName name="solver_adj" localSheetId="3" hidden="1">'QB2'!$F$4:$I$21</definedName>
    <definedName name="solver_adj" localSheetId="4" hidden="1">'QB3'!$F$4:$I$21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drv" localSheetId="4" hidden="1">2</definedName>
    <definedName name="solver_eng" localSheetId="1" hidden="1">1</definedName>
    <definedName name="solver_eng" localSheetId="2" hidden="1">2</definedName>
    <definedName name="solver_eng" localSheetId="3" hidden="1">2</definedName>
    <definedName name="solver_eng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'QA5'!$F$21:$F$35</definedName>
    <definedName name="solver_lhs1" localSheetId="2" hidden="1">'QB1'!$G$19</definedName>
    <definedName name="solver_lhs1" localSheetId="3" hidden="1">'QB2'!$F$26</definedName>
    <definedName name="solver_lhs1" localSheetId="4" hidden="1">'QB3'!$F$26</definedName>
    <definedName name="solver_lhs10" localSheetId="1" hidden="1">'QA5'!$F$25</definedName>
    <definedName name="solver_lhs2" localSheetId="1" hidden="1">'QA5'!$F$21:$F$35</definedName>
    <definedName name="solver_lhs2" localSheetId="2" hidden="1">'QB1'!$G$20</definedName>
    <definedName name="solver_lhs2" localSheetId="3" hidden="1">'QB2'!$F$27</definedName>
    <definedName name="solver_lhs2" localSheetId="4" hidden="1">'QB3'!$F$26</definedName>
    <definedName name="solver_lhs3" localSheetId="1" hidden="1">'QA5'!$F$37</definedName>
    <definedName name="solver_lhs3" localSheetId="2" hidden="1">'QB1'!$G$21</definedName>
    <definedName name="solver_lhs3" localSheetId="3" hidden="1">'QB2'!$F$28</definedName>
    <definedName name="solver_lhs3" localSheetId="4" hidden="1">'QB3'!$F$27</definedName>
    <definedName name="solver_lhs4" localSheetId="1" hidden="1">'QA5'!$F$38</definedName>
    <definedName name="solver_lhs4" localSheetId="2" hidden="1">'QB1'!$G$8:$G$17</definedName>
    <definedName name="solver_lhs4" localSheetId="3" hidden="1">'QB2'!$F$26</definedName>
    <definedName name="solver_lhs4" localSheetId="4" hidden="1">'QB3'!$F$28</definedName>
    <definedName name="solver_lhs5" localSheetId="1" hidden="1">'QA5'!$F$23</definedName>
    <definedName name="solver_lhs5" localSheetId="3" hidden="1">'QB2'!$F$4:$I$21</definedName>
    <definedName name="solver_lhs5" localSheetId="4" hidden="1">'QB3'!$F$4:$I$21</definedName>
    <definedName name="solver_lhs6" localSheetId="1" hidden="1">'QA5'!$F$23</definedName>
    <definedName name="solver_lhs6" localSheetId="3" hidden="1">'QB2'!$J$4:$J$21</definedName>
    <definedName name="solver_lhs6" localSheetId="4" hidden="1">'QB3'!$J$4:$J$21</definedName>
    <definedName name="solver_lhs7" localSheetId="1" hidden="1">'QA5'!$F$24</definedName>
    <definedName name="solver_lhs7" localSheetId="4" hidden="1">'QB3'!$K$43</definedName>
    <definedName name="solver_lhs8" localSheetId="1" hidden="1">'QA5'!$F$24</definedName>
    <definedName name="solver_lhs8" localSheetId="4" hidden="1">'QB3'!$K$65</definedName>
    <definedName name="solver_lhs9" localSheetId="1" hidden="1">'QA5'!$F$25</definedName>
    <definedName name="solver_lhs9" localSheetId="4" hidden="1">'QB3'!$M$18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2</definedName>
    <definedName name="solver_num" localSheetId="2" hidden="1">4</definedName>
    <definedName name="solver_num" localSheetId="3" hidden="1">6</definedName>
    <definedName name="solver_num" localSheetId="4" hidden="1">9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'QA5'!$I$38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2" hidden="1">1</definedName>
    <definedName name="solver_rbv" localSheetId="3" hidden="1">2</definedName>
    <definedName name="solver_rbv" localSheetId="4" hidden="1">2</definedName>
    <definedName name="solver_rel1" localSheetId="1" hidden="1">3</definedName>
    <definedName name="solver_rel1" localSheetId="2" hidden="1">2</definedName>
    <definedName name="solver_rel1" localSheetId="3" hidden="1">3</definedName>
    <definedName name="solver_rel1" localSheetId="4" hidden="1">1</definedName>
    <definedName name="solver_rel10" localSheetId="1" hidden="1">3</definedName>
    <definedName name="solver_rel2" localSheetId="1" hidden="1">3</definedName>
    <definedName name="solver_rel2" localSheetId="2" hidden="1">3</definedName>
    <definedName name="solver_rel2" localSheetId="3" hidden="1">1</definedName>
    <definedName name="solver_rel2" localSheetId="4" hidden="1">3</definedName>
    <definedName name="solver_rel3" localSheetId="1" hidden="1">1</definedName>
    <definedName name="solver_rel3" localSheetId="2" hidden="1">1</definedName>
    <definedName name="solver_rel3" localSheetId="3" hidden="1">2</definedName>
    <definedName name="solver_rel3" localSheetId="4" hidden="1">1</definedName>
    <definedName name="solver_rel4" localSheetId="1" hidden="1">1</definedName>
    <definedName name="solver_rel4" localSheetId="2" hidden="1">5</definedName>
    <definedName name="solver_rel4" localSheetId="3" hidden="1">1</definedName>
    <definedName name="solver_rel4" localSheetId="4" hidden="1">2</definedName>
    <definedName name="solver_rel5" localSheetId="1" hidden="1">3</definedName>
    <definedName name="solver_rel5" localSheetId="3" hidden="1">5</definedName>
    <definedName name="solver_rel5" localSheetId="4" hidden="1">5</definedName>
    <definedName name="solver_rel6" localSheetId="1" hidden="1">3</definedName>
    <definedName name="solver_rel6" localSheetId="3" hidden="1">2</definedName>
    <definedName name="solver_rel6" localSheetId="4" hidden="1">2</definedName>
    <definedName name="solver_rel7" localSheetId="1" hidden="1">3</definedName>
    <definedName name="solver_rel7" localSheetId="4" hidden="1">2</definedName>
    <definedName name="solver_rel8" localSheetId="1" hidden="1">3</definedName>
    <definedName name="solver_rel8" localSheetId="4" hidden="1">1</definedName>
    <definedName name="solver_rel9" localSheetId="1" hidden="1">3</definedName>
    <definedName name="solver_rel9" localSheetId="4" hidden="1">2</definedName>
    <definedName name="solver_rhs1" localSheetId="1" hidden="1">'QA5'!$G$21:$G$35</definedName>
    <definedName name="solver_rhs1" localSheetId="2" hidden="1">2</definedName>
    <definedName name="solver_rhs1" localSheetId="3" hidden="1">7</definedName>
    <definedName name="solver_rhs1" localSheetId="4" hidden="1">11</definedName>
    <definedName name="solver_rhs10" localSheetId="1" hidden="1">'QA5'!$H$25</definedName>
    <definedName name="solver_rhs2" localSheetId="1" hidden="1">'QA5'!$H$21:$H$35</definedName>
    <definedName name="solver_rhs2" localSheetId="2" hidden="1">4</definedName>
    <definedName name="solver_rhs2" localSheetId="3" hidden="1">3</definedName>
    <definedName name="solver_rhs2" localSheetId="4" hidden="1">7</definedName>
    <definedName name="solver_rhs3" localSheetId="1" hidden="1">18</definedName>
    <definedName name="solver_rhs3" localSheetId="2" hidden="1">6</definedName>
    <definedName name="solver_rhs3" localSheetId="3" hidden="1">'QB2'!$F$29</definedName>
    <definedName name="solver_rhs3" localSheetId="4" hidden="1">3</definedName>
    <definedName name="solver_rhs4" localSheetId="1" hidden="1">450</definedName>
    <definedName name="solver_rhs4" localSheetId="2" hidden="1">binary</definedName>
    <definedName name="solver_rhs4" localSheetId="3" hidden="1">11</definedName>
    <definedName name="solver_rhs4" localSheetId="4" hidden="1">'QB3'!$F$29</definedName>
    <definedName name="solver_rhs5" localSheetId="1" hidden="1">'QA5'!$G$23</definedName>
    <definedName name="solver_rhs5" localSheetId="3" hidden="1">binary</definedName>
    <definedName name="solver_rhs5" localSheetId="4" hidden="1">binary</definedName>
    <definedName name="solver_rhs6" localSheetId="1" hidden="1">'QA5'!$H$23</definedName>
    <definedName name="solver_rhs6" localSheetId="3" hidden="1">1</definedName>
    <definedName name="solver_rhs6" localSheetId="4" hidden="1">1</definedName>
    <definedName name="solver_rhs7" localSheetId="1" hidden="1">'QA5'!$G$24</definedName>
    <definedName name="solver_rhs7" localSheetId="4" hidden="1">0</definedName>
    <definedName name="solver_rhs8" localSheetId="1" hidden="1">'QA5'!$H$24</definedName>
    <definedName name="solver_rhs8" localSheetId="4" hidden="1">4</definedName>
    <definedName name="solver_rhs9" localSheetId="1" hidden="1">'QA5'!$G$25</definedName>
    <definedName name="solver_rhs9" localSheetId="4" hidden="1">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2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8" i="1" l="1"/>
  <c r="K48" i="5" l="1"/>
  <c r="L48" i="5"/>
  <c r="M48" i="5"/>
  <c r="N48" i="5"/>
  <c r="K49" i="5"/>
  <c r="L49" i="5"/>
  <c r="M49" i="5"/>
  <c r="N49" i="5"/>
  <c r="K50" i="5"/>
  <c r="L50" i="5"/>
  <c r="M50" i="5"/>
  <c r="N50" i="5"/>
  <c r="K51" i="5"/>
  <c r="L51" i="5"/>
  <c r="M51" i="5"/>
  <c r="N51" i="5"/>
  <c r="K52" i="5"/>
  <c r="L52" i="5"/>
  <c r="M52" i="5"/>
  <c r="N52" i="5"/>
  <c r="K53" i="5"/>
  <c r="L53" i="5"/>
  <c r="M53" i="5"/>
  <c r="N53" i="5"/>
  <c r="K54" i="5"/>
  <c r="L54" i="5"/>
  <c r="M54" i="5"/>
  <c r="N54" i="5"/>
  <c r="K55" i="5"/>
  <c r="L55" i="5"/>
  <c r="M55" i="5"/>
  <c r="N55" i="5"/>
  <c r="K56" i="5"/>
  <c r="L56" i="5"/>
  <c r="M56" i="5"/>
  <c r="N56" i="5"/>
  <c r="K57" i="5"/>
  <c r="L57" i="5"/>
  <c r="M57" i="5"/>
  <c r="N57" i="5"/>
  <c r="K58" i="5"/>
  <c r="L58" i="5"/>
  <c r="M58" i="5"/>
  <c r="N58" i="5"/>
  <c r="K59" i="5"/>
  <c r="L59" i="5"/>
  <c r="M59" i="5"/>
  <c r="N59" i="5"/>
  <c r="K60" i="5"/>
  <c r="L60" i="5"/>
  <c r="M60" i="5"/>
  <c r="N60" i="5"/>
  <c r="K61" i="5"/>
  <c r="L61" i="5"/>
  <c r="M61" i="5"/>
  <c r="N61" i="5"/>
  <c r="K62" i="5"/>
  <c r="L62" i="5"/>
  <c r="M62" i="5"/>
  <c r="N62" i="5"/>
  <c r="K63" i="5"/>
  <c r="L63" i="5"/>
  <c r="M63" i="5"/>
  <c r="N63" i="5"/>
  <c r="K64" i="5"/>
  <c r="L64" i="5"/>
  <c r="M64" i="5"/>
  <c r="N64" i="5"/>
  <c r="N47" i="5"/>
  <c r="M47" i="5"/>
  <c r="L47" i="5"/>
  <c r="K47" i="5"/>
  <c r="K29" i="5"/>
  <c r="L29" i="5"/>
  <c r="M29" i="5"/>
  <c r="N29" i="5"/>
  <c r="O29" i="5"/>
  <c r="P29" i="5"/>
  <c r="Q29" i="5"/>
  <c r="R29" i="5"/>
  <c r="S29" i="5"/>
  <c r="T29" i="5"/>
  <c r="U29" i="5"/>
  <c r="V29" i="5"/>
  <c r="K30" i="5"/>
  <c r="L30" i="5"/>
  <c r="M30" i="5"/>
  <c r="N30" i="5"/>
  <c r="O30" i="5"/>
  <c r="P30" i="5"/>
  <c r="Q30" i="5"/>
  <c r="R30" i="5"/>
  <c r="S30" i="5"/>
  <c r="T30" i="5"/>
  <c r="U30" i="5"/>
  <c r="V30" i="5"/>
  <c r="K31" i="5"/>
  <c r="L31" i="5"/>
  <c r="M31" i="5"/>
  <c r="N31" i="5"/>
  <c r="O31" i="5"/>
  <c r="P31" i="5"/>
  <c r="Q31" i="5"/>
  <c r="R31" i="5"/>
  <c r="S31" i="5"/>
  <c r="T31" i="5"/>
  <c r="U31" i="5"/>
  <c r="V31" i="5"/>
  <c r="K32" i="5"/>
  <c r="L32" i="5"/>
  <c r="M32" i="5"/>
  <c r="N32" i="5"/>
  <c r="O32" i="5"/>
  <c r="P32" i="5"/>
  <c r="Q32" i="5"/>
  <c r="R32" i="5"/>
  <c r="S32" i="5"/>
  <c r="T32" i="5"/>
  <c r="U32" i="5"/>
  <c r="V32" i="5"/>
  <c r="K33" i="5"/>
  <c r="L33" i="5"/>
  <c r="M33" i="5"/>
  <c r="N33" i="5"/>
  <c r="O33" i="5"/>
  <c r="P33" i="5"/>
  <c r="Q33" i="5"/>
  <c r="R33" i="5"/>
  <c r="S33" i="5"/>
  <c r="T33" i="5"/>
  <c r="U33" i="5"/>
  <c r="V33" i="5"/>
  <c r="K34" i="5"/>
  <c r="L34" i="5"/>
  <c r="M34" i="5"/>
  <c r="N34" i="5"/>
  <c r="O34" i="5"/>
  <c r="P34" i="5"/>
  <c r="Q34" i="5"/>
  <c r="R34" i="5"/>
  <c r="S34" i="5"/>
  <c r="T34" i="5"/>
  <c r="U34" i="5"/>
  <c r="V34" i="5"/>
  <c r="K35" i="5"/>
  <c r="L35" i="5"/>
  <c r="M35" i="5"/>
  <c r="N35" i="5"/>
  <c r="O35" i="5"/>
  <c r="P35" i="5"/>
  <c r="Q35" i="5"/>
  <c r="R35" i="5"/>
  <c r="S35" i="5"/>
  <c r="T35" i="5"/>
  <c r="U35" i="5"/>
  <c r="V35" i="5"/>
  <c r="K36" i="5"/>
  <c r="L36" i="5"/>
  <c r="M36" i="5"/>
  <c r="N36" i="5"/>
  <c r="O36" i="5"/>
  <c r="P36" i="5"/>
  <c r="Q36" i="5"/>
  <c r="R36" i="5"/>
  <c r="S36" i="5"/>
  <c r="T36" i="5"/>
  <c r="U36" i="5"/>
  <c r="V36" i="5"/>
  <c r="K37" i="5"/>
  <c r="L37" i="5"/>
  <c r="M37" i="5"/>
  <c r="N37" i="5"/>
  <c r="O37" i="5"/>
  <c r="P37" i="5"/>
  <c r="Q37" i="5"/>
  <c r="R37" i="5"/>
  <c r="S37" i="5"/>
  <c r="T37" i="5"/>
  <c r="U37" i="5"/>
  <c r="V37" i="5"/>
  <c r="K38" i="5"/>
  <c r="L38" i="5"/>
  <c r="M38" i="5"/>
  <c r="N38" i="5"/>
  <c r="O38" i="5"/>
  <c r="P38" i="5"/>
  <c r="Q38" i="5"/>
  <c r="R38" i="5"/>
  <c r="S38" i="5"/>
  <c r="T38" i="5"/>
  <c r="U38" i="5"/>
  <c r="V38" i="5"/>
  <c r="K39" i="5"/>
  <c r="L39" i="5"/>
  <c r="M39" i="5"/>
  <c r="N39" i="5"/>
  <c r="O39" i="5"/>
  <c r="P39" i="5"/>
  <c r="Q39" i="5"/>
  <c r="R39" i="5"/>
  <c r="S39" i="5"/>
  <c r="T39" i="5"/>
  <c r="U39" i="5"/>
  <c r="V39" i="5"/>
  <c r="K40" i="5"/>
  <c r="L40" i="5"/>
  <c r="M40" i="5"/>
  <c r="N40" i="5"/>
  <c r="O40" i="5"/>
  <c r="P40" i="5"/>
  <c r="Q40" i="5"/>
  <c r="R40" i="5"/>
  <c r="S40" i="5"/>
  <c r="T40" i="5"/>
  <c r="U40" i="5"/>
  <c r="V40" i="5"/>
  <c r="K41" i="5"/>
  <c r="L41" i="5"/>
  <c r="M41" i="5"/>
  <c r="N41" i="5"/>
  <c r="O41" i="5"/>
  <c r="P41" i="5"/>
  <c r="Q41" i="5"/>
  <c r="R41" i="5"/>
  <c r="S41" i="5"/>
  <c r="T41" i="5"/>
  <c r="U41" i="5"/>
  <c r="V41" i="5"/>
  <c r="K42" i="5"/>
  <c r="L42" i="5"/>
  <c r="M42" i="5"/>
  <c r="N42" i="5"/>
  <c r="O42" i="5"/>
  <c r="P42" i="5"/>
  <c r="Q42" i="5"/>
  <c r="R42" i="5"/>
  <c r="S42" i="5"/>
  <c r="T42" i="5"/>
  <c r="U42" i="5"/>
  <c r="V42" i="5"/>
  <c r="V28" i="5"/>
  <c r="U28" i="5"/>
  <c r="T28" i="5"/>
  <c r="S28" i="5"/>
  <c r="R28" i="5"/>
  <c r="Q28" i="5"/>
  <c r="P28" i="5"/>
  <c r="O28" i="5"/>
  <c r="N28" i="5"/>
  <c r="M28" i="5"/>
  <c r="L28" i="5"/>
  <c r="K28" i="5"/>
  <c r="S24" i="5"/>
  <c r="S23" i="5"/>
  <c r="V22" i="5"/>
  <c r="U22" i="5"/>
  <c r="T22" i="5"/>
  <c r="S22" i="5"/>
  <c r="P6" i="5"/>
  <c r="P7" i="5"/>
  <c r="P8" i="5"/>
  <c r="P9" i="5"/>
  <c r="P10" i="5"/>
  <c r="P11" i="5"/>
  <c r="P12" i="5"/>
  <c r="P13" i="5"/>
  <c r="P14" i="5"/>
  <c r="P15" i="5"/>
  <c r="P16" i="5"/>
  <c r="P17" i="5"/>
  <c r="P5" i="5"/>
  <c r="P4" i="5"/>
  <c r="O6" i="5"/>
  <c r="O7" i="5"/>
  <c r="O8" i="5"/>
  <c r="O9" i="5"/>
  <c r="O10" i="5"/>
  <c r="O11" i="5"/>
  <c r="O12" i="5"/>
  <c r="O13" i="5"/>
  <c r="O14" i="5"/>
  <c r="O15" i="5"/>
  <c r="O16" i="5"/>
  <c r="O17" i="5"/>
  <c r="O5" i="5"/>
  <c r="O4" i="5"/>
  <c r="N6" i="5"/>
  <c r="N7" i="5"/>
  <c r="N8" i="5"/>
  <c r="N9" i="5"/>
  <c r="N10" i="5"/>
  <c r="N11" i="5"/>
  <c r="N12" i="5"/>
  <c r="N13" i="5"/>
  <c r="N14" i="5"/>
  <c r="N15" i="5"/>
  <c r="N16" i="5"/>
  <c r="N17" i="5"/>
  <c r="N5" i="5"/>
  <c r="N4" i="5"/>
  <c r="M15" i="5"/>
  <c r="M16" i="5"/>
  <c r="M17" i="5"/>
  <c r="M6" i="5"/>
  <c r="M7" i="5"/>
  <c r="M8" i="5"/>
  <c r="M9" i="5"/>
  <c r="M10" i="5"/>
  <c r="M11" i="5"/>
  <c r="M12" i="5"/>
  <c r="M13" i="5"/>
  <c r="M14" i="5"/>
  <c r="M5" i="5"/>
  <c r="M4" i="5"/>
  <c r="F29" i="5"/>
  <c r="H23" i="5"/>
  <c r="G23" i="5"/>
  <c r="I22" i="5"/>
  <c r="H22" i="5"/>
  <c r="G22" i="5"/>
  <c r="F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L25" i="4" a="1"/>
  <c r="L27" i="4" s="1"/>
  <c r="E25" i="4" a="1"/>
  <c r="I26" i="4" s="1"/>
  <c r="F29" i="3"/>
  <c r="I22" i="3"/>
  <c r="H22" i="3"/>
  <c r="G22" i="3"/>
  <c r="F22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5" i="3"/>
  <c r="J4" i="3"/>
  <c r="H23" i="3"/>
  <c r="G23" i="3"/>
  <c r="G20" i="2"/>
  <c r="G19" i="2"/>
  <c r="E21" i="1" a="1"/>
  <c r="E22" i="1" s="1"/>
  <c r="D21" i="1" a="1"/>
  <c r="D24" i="1" s="1"/>
  <c r="M18" i="5" l="1"/>
  <c r="K43" i="5"/>
  <c r="K65" i="5"/>
  <c r="F27" i="5"/>
  <c r="F28" i="5"/>
  <c r="F26" i="5"/>
  <c r="L30" i="4"/>
  <c r="L26" i="4"/>
  <c r="L25" i="4"/>
  <c r="L29" i="4"/>
  <c r="L28" i="4"/>
  <c r="E25" i="4"/>
  <c r="J26" i="4"/>
  <c r="F25" i="4"/>
  <c r="E26" i="4"/>
  <c r="F26" i="4"/>
  <c r="G26" i="4"/>
  <c r="G25" i="4"/>
  <c r="H25" i="4"/>
  <c r="I25" i="4"/>
  <c r="J25" i="4"/>
  <c r="H26" i="4"/>
  <c r="F26" i="3"/>
  <c r="F28" i="3"/>
  <c r="F27" i="3"/>
  <c r="E26" i="1"/>
  <c r="E33" i="1"/>
  <c r="E25" i="1"/>
  <c r="E21" i="1"/>
  <c r="E32" i="1"/>
  <c r="E31" i="1"/>
  <c r="E30" i="1"/>
  <c r="E29" i="1"/>
  <c r="E28" i="1"/>
  <c r="E27" i="1"/>
  <c r="E24" i="1"/>
  <c r="E35" i="1"/>
  <c r="E23" i="1"/>
  <c r="E34" i="1"/>
  <c r="D35" i="1"/>
  <c r="D23" i="1"/>
  <c r="D34" i="1"/>
  <c r="D22" i="1"/>
  <c r="D33" i="1"/>
  <c r="D32" i="1"/>
  <c r="D21" i="1"/>
  <c r="D31" i="1"/>
  <c r="D30" i="1"/>
  <c r="D29" i="1"/>
  <c r="D28" i="1"/>
  <c r="D27" i="1"/>
  <c r="D26" i="1"/>
  <c r="D25" i="1"/>
  <c r="B34" i="4" l="1" a="1"/>
  <c r="G21" i="1" a="1"/>
  <c r="G22" i="1" s="1"/>
  <c r="C34" i="4" l="1"/>
  <c r="C35" i="4"/>
  <c r="B35" i="4"/>
  <c r="B34" i="4"/>
  <c r="G23" i="1"/>
  <c r="G33" i="1"/>
  <c r="G24" i="1"/>
  <c r="G32" i="1"/>
  <c r="G28" i="1"/>
  <c r="G25" i="1"/>
  <c r="G21" i="1"/>
  <c r="G27" i="1"/>
  <c r="G31" i="1"/>
  <c r="G30" i="1"/>
  <c r="G29" i="1"/>
  <c r="G35" i="1"/>
  <c r="G26" i="1"/>
  <c r="G34" i="1"/>
  <c r="B38" i="4" l="1" a="1"/>
  <c r="H21" i="1" a="1"/>
  <c r="H22" i="1" s="1"/>
  <c r="C39" i="4" l="1"/>
  <c r="B39" i="4"/>
  <c r="C38" i="4"/>
  <c r="B38" i="4"/>
  <c r="H32" i="1"/>
  <c r="H21" i="1"/>
  <c r="H31" i="1"/>
  <c r="H29" i="1"/>
  <c r="H33" i="1"/>
  <c r="H35" i="1"/>
  <c r="H34" i="1"/>
  <c r="H23" i="1"/>
  <c r="H28" i="1"/>
  <c r="H25" i="1"/>
  <c r="H27" i="1"/>
  <c r="H30" i="1"/>
  <c r="H24" i="1"/>
  <c r="H26" i="1"/>
  <c r="B42" i="4" l="1" a="1"/>
  <c r="E42" i="4" l="1"/>
  <c r="G42" i="4"/>
  <c r="E43" i="4"/>
  <c r="C43" i="4"/>
  <c r="F42" i="4"/>
  <c r="D42" i="4"/>
  <c r="C42" i="4"/>
  <c r="B42" i="4"/>
  <c r="B43" i="4"/>
  <c r="F43" i="4"/>
  <c r="G43" i="4"/>
  <c r="D43" i="4"/>
  <c r="F29" i="4" l="1" a="1"/>
  <c r="F30" i="4" l="1"/>
  <c r="F29" i="4"/>
  <c r="F31" i="4" s="1"/>
</calcChain>
</file>

<file path=xl/sharedStrings.xml><?xml version="1.0" encoding="utf-8"?>
<sst xmlns="http://schemas.openxmlformats.org/spreadsheetml/2006/main" count="263" uniqueCount="90">
  <si>
    <t>fluorescence</t>
  </si>
  <si>
    <t>cycle</t>
  </si>
  <si>
    <t>G</t>
  </si>
  <si>
    <t>A</t>
  </si>
  <si>
    <t>C</t>
  </si>
  <si>
    <t>T</t>
  </si>
  <si>
    <t>position</t>
  </si>
  <si>
    <t>base</t>
  </si>
  <si>
    <t>Reverse primer</t>
  </si>
  <si>
    <t>PCR</t>
  </si>
  <si>
    <t>AT</t>
  </si>
  <si>
    <t>lnF</t>
  </si>
  <si>
    <t>ATA</t>
  </si>
  <si>
    <t>ATA^-1</t>
  </si>
  <si>
    <t>ATA^-1AT</t>
  </si>
  <si>
    <t>c</t>
  </si>
  <si>
    <t>k</t>
  </si>
  <si>
    <t>ln(α)</t>
  </si>
  <si>
    <t>β</t>
  </si>
  <si>
    <t>α</t>
  </si>
  <si>
    <t>ln((M/F)-1)</t>
  </si>
  <si>
    <t>k(C-d)</t>
  </si>
  <si>
    <t>d</t>
  </si>
  <si>
    <t>M</t>
  </si>
  <si>
    <t>nominal error</t>
  </si>
  <si>
    <t>negative nominal error</t>
  </si>
  <si>
    <t>primer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</si>
  <si>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</si>
  <si>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</si>
  <si>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</si>
  <si>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</si>
  <si>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</si>
  <si>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</si>
  <si>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</si>
  <si>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</si>
  <si>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</si>
  <si>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</si>
  <si>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sequence</t>
  </si>
  <si>
    <t>Base</t>
  </si>
  <si>
    <t>Last 5 bases</t>
  </si>
  <si>
    <t>Total C base</t>
  </si>
  <si>
    <t>QB1</t>
  </si>
  <si>
    <t>QB2</t>
  </si>
  <si>
    <t>b11</t>
  </si>
  <si>
    <t>b12</t>
  </si>
  <si>
    <t>b13</t>
  </si>
  <si>
    <t>b14</t>
  </si>
  <si>
    <t>b15</t>
  </si>
  <si>
    <t>b16</t>
  </si>
  <si>
    <t>b17</t>
  </si>
  <si>
    <t>b18</t>
  </si>
  <si>
    <t>Sum</t>
  </si>
  <si>
    <t>Total sum of C and G</t>
  </si>
  <si>
    <t>C's and G's in last 5 bases</t>
  </si>
  <si>
    <t>Last 5 sum</t>
  </si>
  <si>
    <t>Total base in position i</t>
  </si>
  <si>
    <t>(4*CG)+(2*AT) Forward primer</t>
  </si>
  <si>
    <t>(4*CG)+(2*AT) Reverse primer</t>
  </si>
  <si>
    <t>Total GC</t>
  </si>
  <si>
    <t>Total AT</t>
  </si>
  <si>
    <t>Constraints</t>
  </si>
  <si>
    <t>Base Sequence</t>
  </si>
  <si>
    <t>Run check</t>
  </si>
  <si>
    <t>Forward primer</t>
  </si>
  <si>
    <t>Check if run &gt;4, if true return 1, if false return 0</t>
  </si>
  <si>
    <t>Sum of run</t>
  </si>
  <si>
    <t>Alternate check</t>
  </si>
  <si>
    <t>TA</t>
  </si>
  <si>
    <t>CG</t>
  </si>
  <si>
    <t>GC</t>
  </si>
  <si>
    <t>AC</t>
  </si>
  <si>
    <t>CA</t>
  </si>
  <si>
    <t>AG</t>
  </si>
  <si>
    <t>GA</t>
  </si>
  <si>
    <t>TC</t>
  </si>
  <si>
    <t>TG</t>
  </si>
  <si>
    <t>CT</t>
  </si>
  <si>
    <t>GT</t>
  </si>
  <si>
    <t>Sum of alternate</t>
  </si>
  <si>
    <t>check if alternate bases = 4, if true return 1, if false return 0</t>
  </si>
  <si>
    <t>Alignment check</t>
  </si>
  <si>
    <t>Forward:Reverse</t>
  </si>
  <si>
    <t>A-T</t>
  </si>
  <si>
    <t>T-A</t>
  </si>
  <si>
    <t>C-G</t>
  </si>
  <si>
    <t>G-C</t>
  </si>
  <si>
    <t>Sum of alignment</t>
  </si>
  <si>
    <t>check if forward:reverse primer are aligned, if true return 1, if false return 0</t>
  </si>
  <si>
    <t>Total error, 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</si>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</sst>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000"/>
    <numFmt numFmtId="167" formatCode="0.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7" applyNumberFormat="0" applyAlignment="0" applyProtection="0"/>
    <xf numFmtId="0" fontId="7" fillId="6" borderId="8" applyNumberFormat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2" fillId="0" borderId="0" xfId="0" applyFont="1"/>
    <xf numFmtId="0" fontId="1" fillId="0" borderId="0" xfId="0" applyFont="1"/>
    <xf numFmtId="0" fontId="0" fillId="0" borderId="1" xfId="0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6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9" xfId="0" applyBorder="1"/>
    <xf numFmtId="164" fontId="0" fillId="0" borderId="9" xfId="0" applyNumberFormat="1" applyFill="1" applyBorder="1"/>
    <xf numFmtId="0" fontId="7" fillId="6" borderId="8" xfId="5"/>
    <xf numFmtId="0" fontId="0" fillId="0" borderId="0" xfId="0" quotePrefix="1"/>
    <xf numFmtId="165" fontId="0" fillId="0" borderId="9" xfId="0" applyNumberFormat="1" applyBorder="1"/>
    <xf numFmtId="166" fontId="0" fillId="0" borderId="9" xfId="0" applyNumberFormat="1" applyBorder="1"/>
    <xf numFmtId="167" fontId="0" fillId="0" borderId="9" xfId="0" applyNumberFormat="1" applyBorder="1"/>
    <xf numFmtId="0" fontId="7" fillId="6" borderId="9" xfId="5" applyBorder="1" applyAlignment="1">
      <alignment horizontal="center"/>
    </xf>
    <xf numFmtId="0" fontId="3" fillId="2" borderId="9" xfId="1" applyBorder="1" applyAlignment="1">
      <alignment horizontal="center"/>
    </xf>
    <xf numFmtId="0" fontId="4" fillId="3" borderId="9" xfId="2" applyBorder="1"/>
    <xf numFmtId="0" fontId="4" fillId="3" borderId="9" xfId="2" applyBorder="1" applyAlignment="1">
      <alignment horizontal="center"/>
    </xf>
    <xf numFmtId="0" fontId="0" fillId="0" borderId="9" xfId="0" applyBorder="1" applyAlignment="1">
      <alignment horizontal="center"/>
    </xf>
    <xf numFmtId="0" fontId="5" fillId="4" borderId="0" xfId="3" applyAlignment="1">
      <alignment horizontal="center"/>
    </xf>
    <xf numFmtId="0" fontId="5" fillId="4" borderId="0" xfId="3"/>
    <xf numFmtId="0" fontId="5" fillId="4" borderId="0" xfId="3" quotePrefix="1"/>
    <xf numFmtId="0" fontId="0" fillId="0" borderId="10" xfId="0" applyFill="1" applyBorder="1"/>
    <xf numFmtId="0" fontId="1" fillId="0" borderId="9" xfId="0" applyFont="1" applyBorder="1"/>
    <xf numFmtId="0" fontId="2" fillId="0" borderId="9" xfId="0" applyFont="1" applyBorder="1"/>
    <xf numFmtId="0" fontId="0" fillId="0" borderId="9" xfId="0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6" fillId="5" borderId="7" xfId="4"/>
    <xf numFmtId="0" fontId="6" fillId="5" borderId="7" xfId="4" applyAlignment="1">
      <alignment horizontal="center"/>
    </xf>
    <xf numFmtId="0" fontId="6" fillId="5" borderId="9" xfId="4" applyBorder="1"/>
    <xf numFmtId="0" fontId="0" fillId="0" borderId="9" xfId="0" applyFill="1" applyBorder="1"/>
    <xf numFmtId="0" fontId="7" fillId="6" borderId="9" xfId="5" applyBorder="1" applyAlignment="1">
      <alignment horizontal="center"/>
    </xf>
    <xf numFmtId="0" fontId="7" fillId="6" borderId="11" xfId="5" applyBorder="1" applyAlignment="1">
      <alignment horizontal="center"/>
    </xf>
    <xf numFmtId="0" fontId="7" fillId="6" borderId="12" xfId="5" applyBorder="1" applyAlignment="1">
      <alignment horizontal="center"/>
    </xf>
    <xf numFmtId="0" fontId="7" fillId="6" borderId="13" xfId="5" applyBorder="1" applyAlignment="1">
      <alignment horizontal="center"/>
    </xf>
    <xf numFmtId="0" fontId="7" fillId="6" borderId="14" xfId="5" applyBorder="1" applyAlignment="1">
      <alignment horizontal="center"/>
    </xf>
    <xf numFmtId="0" fontId="7" fillId="6" borderId="15" xfId="5" applyBorder="1" applyAlignment="1">
      <alignment horizontal="center"/>
    </xf>
    <xf numFmtId="0" fontId="0" fillId="0" borderId="9" xfId="0" applyBorder="1" applyAlignment="1">
      <alignment horizont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6084864391952"/>
          <c:y val="5.1400554097404488E-2"/>
          <c:w val="0.82540026246719145"/>
          <c:h val="0.7853740157480314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'QA5'!$B$3:$B$17</c:f>
              <c:numCache>
                <c:formatCode>General</c:formatCode>
                <c:ptCount val="1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</c:numCache>
            </c:numRef>
          </c:xVal>
          <c:yVal>
            <c:numRef>
              <c:f>'QA5'!$C$3:$C$17</c:f>
              <c:numCache>
                <c:formatCode>0.0</c:formatCode>
                <c:ptCount val="15"/>
                <c:pt idx="0">
                  <c:v>8.1999999999999993</c:v>
                </c:pt>
                <c:pt idx="1">
                  <c:v>19.100000000000001</c:v>
                </c:pt>
                <c:pt idx="2">
                  <c:v>37.6</c:v>
                </c:pt>
                <c:pt idx="3">
                  <c:v>70.400000000000006</c:v>
                </c:pt>
                <c:pt idx="4">
                  <c:v>145.9</c:v>
                </c:pt>
                <c:pt idx="5">
                  <c:v>225.5</c:v>
                </c:pt>
                <c:pt idx="6">
                  <c:v>296.7</c:v>
                </c:pt>
                <c:pt idx="7">
                  <c:v>367.8</c:v>
                </c:pt>
                <c:pt idx="8">
                  <c:v>378.2</c:v>
                </c:pt>
                <c:pt idx="9">
                  <c:v>403.3</c:v>
                </c:pt>
                <c:pt idx="10">
                  <c:v>424.5</c:v>
                </c:pt>
                <c:pt idx="11">
                  <c:v>436.6</c:v>
                </c:pt>
                <c:pt idx="12">
                  <c:v>445.1</c:v>
                </c:pt>
                <c:pt idx="13">
                  <c:v>446.8</c:v>
                </c:pt>
                <c:pt idx="14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8-4EBC-92A3-804BF939F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94560"/>
        <c:axId val="195025536"/>
      </c:scatterChart>
      <c:valAx>
        <c:axId val="194994560"/>
        <c:scaling>
          <c:orientation val="minMax"/>
          <c:max val="3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 b="0" i="1"/>
                  <a:t>cycle</a:t>
                </a:r>
              </a:p>
            </c:rich>
          </c:tx>
          <c:layout>
            <c:manualLayout>
              <c:xMode val="edge"/>
              <c:yMode val="edge"/>
              <c:x val="0.50898252952755907"/>
              <c:y val="0.916870671912399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95025536"/>
        <c:crosses val="autoZero"/>
        <c:crossBetween val="midCat"/>
      </c:valAx>
      <c:valAx>
        <c:axId val="19502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 sz="1000" b="0" i="1" u="none" strike="noStrike" baseline="0">
                    <a:effectLst/>
                  </a:rPr>
                  <a:t>fluorescence</a:t>
                </a:r>
                <a:r>
                  <a:rPr lang="en-SG" sz="1000" b="1" i="0" u="none" strike="noStrike" baseline="0"/>
                  <a:t> 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2.914206036745407E-3"/>
              <c:y val="0.3049415794425599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94994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96084864391952"/>
          <c:y val="5.1400554097404488E-2"/>
          <c:w val="0.82540026246719145"/>
          <c:h val="0.7853740157480314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'QA5'!$B$3:$B$17</c:f>
              <c:numCache>
                <c:formatCode>General</c:formatCode>
                <c:ptCount val="1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26</c:v>
                </c:pt>
                <c:pt idx="10">
                  <c:v>28</c:v>
                </c:pt>
                <c:pt idx="11">
                  <c:v>30</c:v>
                </c:pt>
                <c:pt idx="12">
                  <c:v>32</c:v>
                </c:pt>
                <c:pt idx="13">
                  <c:v>34</c:v>
                </c:pt>
                <c:pt idx="14">
                  <c:v>36</c:v>
                </c:pt>
              </c:numCache>
            </c:numRef>
          </c:xVal>
          <c:yVal>
            <c:numRef>
              <c:f>'QA5'!$C$3:$C$17</c:f>
              <c:numCache>
                <c:formatCode>0.0</c:formatCode>
                <c:ptCount val="15"/>
                <c:pt idx="0">
                  <c:v>8.1999999999999993</c:v>
                </c:pt>
                <c:pt idx="1">
                  <c:v>19.100000000000001</c:v>
                </c:pt>
                <c:pt idx="2">
                  <c:v>37.6</c:v>
                </c:pt>
                <c:pt idx="3">
                  <c:v>70.400000000000006</c:v>
                </c:pt>
                <c:pt idx="4">
                  <c:v>145.9</c:v>
                </c:pt>
                <c:pt idx="5">
                  <c:v>225.5</c:v>
                </c:pt>
                <c:pt idx="6">
                  <c:v>296.7</c:v>
                </c:pt>
                <c:pt idx="7">
                  <c:v>367.8</c:v>
                </c:pt>
                <c:pt idx="8">
                  <c:v>378.2</c:v>
                </c:pt>
                <c:pt idx="9">
                  <c:v>403.3</c:v>
                </c:pt>
                <c:pt idx="10">
                  <c:v>424.5</c:v>
                </c:pt>
                <c:pt idx="11">
                  <c:v>436.6</c:v>
                </c:pt>
                <c:pt idx="12">
                  <c:v>445.1</c:v>
                </c:pt>
                <c:pt idx="13">
                  <c:v>446.8</c:v>
                </c:pt>
                <c:pt idx="14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8-401D-9581-6800F142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94560"/>
        <c:axId val="195025536"/>
      </c:scatterChart>
      <c:valAx>
        <c:axId val="194994560"/>
        <c:scaling>
          <c:orientation val="minMax"/>
          <c:max val="3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 b="0" i="1"/>
                  <a:t>cycle</a:t>
                </a:r>
              </a:p>
            </c:rich>
          </c:tx>
          <c:layout>
            <c:manualLayout>
              <c:xMode val="edge"/>
              <c:yMode val="edge"/>
              <c:x val="0.50898252952755907"/>
              <c:y val="0.916870671912399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95025536"/>
        <c:crosses val="autoZero"/>
        <c:crossBetween val="midCat"/>
      </c:valAx>
      <c:valAx>
        <c:axId val="195025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 sz="1000" b="0" i="1" u="none" strike="noStrike" baseline="0">
                    <a:effectLst/>
                  </a:rPr>
                  <a:t>fluorescence</a:t>
                </a:r>
                <a:r>
                  <a:rPr lang="en-SG" sz="1000" b="1" i="0" u="none" strike="noStrike" baseline="0"/>
                  <a:t> 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2.914206036745407E-3"/>
              <c:y val="0.3049415794425599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94994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5</xdr:row>
      <xdr:rowOff>68580</xdr:rowOff>
    </xdr:from>
    <xdr:to>
      <xdr:col>12</xdr:col>
      <xdr:colOff>480060</xdr:colOff>
      <xdr:row>20</xdr:row>
      <xdr:rowOff>73343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BA49DB-25D1-484F-903A-D08AFCB4F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14286</xdr:rowOff>
    </xdr:from>
    <xdr:to>
      <xdr:col>11</xdr:col>
      <xdr:colOff>600075</xdr:colOff>
      <xdr:row>17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1E6-8E44-4549-A64E-2A0C8823B33B}">
  <dimension ref="B5:L43"/>
  <sheetViews>
    <sheetView topLeftCell="A22" workbookViewId="0">
      <selection activeCell="J32" sqref="J32"/>
    </sheetView>
  </sheetViews>
  <sheetFormatPr defaultRowHeight="14.4" x14ac:dyDescent="0.3"/>
  <cols>
    <col min="2" max="3" width="11.33203125" bestFit="1" customWidth="1"/>
    <col min="4" max="7" width="10.21875" bestFit="1" customWidth="1"/>
  </cols>
  <sheetData>
    <row r="5" spans="2:3" x14ac:dyDescent="0.3">
      <c r="B5" s="16" t="s">
        <v>9</v>
      </c>
    </row>
    <row r="6" spans="2:3" x14ac:dyDescent="0.3">
      <c r="B6" s="1" t="s">
        <v>1</v>
      </c>
      <c r="C6" s="1" t="s">
        <v>0</v>
      </c>
    </row>
    <row r="7" spans="2:3" x14ac:dyDescent="0.3">
      <c r="B7" s="2">
        <v>8</v>
      </c>
      <c r="C7" s="5">
        <v>8.1999999999999993</v>
      </c>
    </row>
    <row r="8" spans="2:3" x14ac:dyDescent="0.3">
      <c r="B8" s="3">
        <v>10</v>
      </c>
      <c r="C8" s="6">
        <v>19.100000000000001</v>
      </c>
    </row>
    <row r="9" spans="2:3" x14ac:dyDescent="0.3">
      <c r="B9" s="3">
        <v>12</v>
      </c>
      <c r="C9" s="6">
        <v>37.6</v>
      </c>
    </row>
    <row r="10" spans="2:3" x14ac:dyDescent="0.3">
      <c r="B10" s="3">
        <v>14</v>
      </c>
      <c r="C10" s="6">
        <v>70.400000000000006</v>
      </c>
    </row>
    <row r="11" spans="2:3" x14ac:dyDescent="0.3">
      <c r="B11" s="3">
        <v>16</v>
      </c>
      <c r="C11" s="6">
        <v>145.9</v>
      </c>
    </row>
    <row r="12" spans="2:3" x14ac:dyDescent="0.3">
      <c r="B12" s="3">
        <v>18</v>
      </c>
      <c r="C12" s="6">
        <v>225.5</v>
      </c>
    </row>
    <row r="13" spans="2:3" x14ac:dyDescent="0.3">
      <c r="B13" s="3">
        <v>20</v>
      </c>
      <c r="C13" s="6">
        <v>296.7</v>
      </c>
    </row>
    <row r="14" spans="2:3" x14ac:dyDescent="0.3">
      <c r="B14" s="3">
        <v>22</v>
      </c>
      <c r="C14" s="6">
        <v>367.8</v>
      </c>
    </row>
    <row r="15" spans="2:3" x14ac:dyDescent="0.3">
      <c r="B15" s="3">
        <v>24</v>
      </c>
      <c r="C15" s="6">
        <v>378.2</v>
      </c>
    </row>
    <row r="16" spans="2:3" x14ac:dyDescent="0.3">
      <c r="B16" s="3">
        <v>26</v>
      </c>
      <c r="C16" s="6">
        <v>403.3</v>
      </c>
    </row>
    <row r="17" spans="2:12" x14ac:dyDescent="0.3">
      <c r="B17" s="3">
        <v>28</v>
      </c>
      <c r="C17" s="6">
        <v>424.5</v>
      </c>
    </row>
    <row r="18" spans="2:12" x14ac:dyDescent="0.3">
      <c r="B18" s="3">
        <v>30</v>
      </c>
      <c r="C18" s="6">
        <v>436.6</v>
      </c>
    </row>
    <row r="19" spans="2:12" x14ac:dyDescent="0.3">
      <c r="B19" s="3">
        <v>32</v>
      </c>
      <c r="C19" s="6">
        <v>445.1</v>
      </c>
    </row>
    <row r="20" spans="2:12" x14ac:dyDescent="0.3">
      <c r="B20" s="3">
        <v>34</v>
      </c>
      <c r="C20" s="6">
        <v>446.8</v>
      </c>
    </row>
    <row r="21" spans="2:12" x14ac:dyDescent="0.3">
      <c r="B21" s="4">
        <v>36</v>
      </c>
      <c r="C21" s="7">
        <v>448</v>
      </c>
    </row>
    <row r="23" spans="2:12" ht="15" thickBot="1" x14ac:dyDescent="0.35"/>
    <row r="24" spans="2:12" ht="15.6" thickTop="1" thickBot="1" x14ac:dyDescent="0.35">
      <c r="B24" s="45" t="s">
        <v>3</v>
      </c>
      <c r="C24" s="46"/>
      <c r="E24" s="42" t="s">
        <v>10</v>
      </c>
      <c r="F24" s="43"/>
      <c r="G24" s="43"/>
      <c r="H24" s="43"/>
      <c r="I24" s="43"/>
      <c r="J24" s="44"/>
      <c r="L24" s="19" t="s">
        <v>11</v>
      </c>
    </row>
    <row r="25" spans="2:12" ht="15" thickTop="1" x14ac:dyDescent="0.3">
      <c r="B25" s="17">
        <v>1</v>
      </c>
      <c r="C25" s="18">
        <v>8</v>
      </c>
      <c r="E25" s="17">
        <f t="array" ref="E25:J26">TRANSPOSE(B25:C30)</f>
        <v>1</v>
      </c>
      <c r="F25" s="17">
        <v>1</v>
      </c>
      <c r="G25" s="17">
        <v>1</v>
      </c>
      <c r="H25" s="17">
        <v>1</v>
      </c>
      <c r="I25" s="17">
        <v>1</v>
      </c>
      <c r="J25" s="17">
        <v>1</v>
      </c>
      <c r="L25" s="21">
        <f t="array" ref="L25:L30">LN('QA5'!C3:C8)</f>
        <v>2.1041341542702074</v>
      </c>
    </row>
    <row r="26" spans="2:12" x14ac:dyDescent="0.3">
      <c r="B26" s="17">
        <v>1</v>
      </c>
      <c r="C26" s="18">
        <v>10</v>
      </c>
      <c r="E26" s="17">
        <v>8</v>
      </c>
      <c r="F26" s="17">
        <v>10</v>
      </c>
      <c r="G26" s="17">
        <v>12</v>
      </c>
      <c r="H26" s="17">
        <v>14</v>
      </c>
      <c r="I26" s="17">
        <v>16</v>
      </c>
      <c r="J26" s="17">
        <v>18</v>
      </c>
      <c r="L26" s="21">
        <v>2.9496883350525844</v>
      </c>
    </row>
    <row r="27" spans="2:12" x14ac:dyDescent="0.3">
      <c r="B27" s="17">
        <v>1</v>
      </c>
      <c r="C27" s="18">
        <v>12</v>
      </c>
      <c r="L27" s="21">
        <v>3.6270040503958487</v>
      </c>
    </row>
    <row r="28" spans="2:12" x14ac:dyDescent="0.3">
      <c r="B28" s="17">
        <v>1</v>
      </c>
      <c r="C28" s="18">
        <v>14</v>
      </c>
      <c r="E28" s="41" t="s">
        <v>15</v>
      </c>
      <c r="F28" s="41"/>
      <c r="L28" s="21">
        <v>4.2541932631639972</v>
      </c>
    </row>
    <row r="29" spans="2:12" x14ac:dyDescent="0.3">
      <c r="B29" s="17">
        <v>1</v>
      </c>
      <c r="C29" s="18">
        <v>16</v>
      </c>
      <c r="E29" s="17" t="s">
        <v>17</v>
      </c>
      <c r="F29" s="17">
        <f t="array" ref="F29:F30">MMULT('QA1'!B42:G43,'QA1'!L25:L30)</f>
        <v>-0.43736083665436798</v>
      </c>
      <c r="L29" s="21">
        <v>4.9829214555287402</v>
      </c>
    </row>
    <row r="30" spans="2:12" x14ac:dyDescent="0.3">
      <c r="B30" s="17">
        <v>1</v>
      </c>
      <c r="C30" s="18">
        <v>18</v>
      </c>
      <c r="E30" s="17" t="s">
        <v>18</v>
      </c>
      <c r="F30" s="17">
        <v>0.33282597996513219</v>
      </c>
      <c r="L30" s="21">
        <v>5.4183201589427332</v>
      </c>
    </row>
    <row r="31" spans="2:12" x14ac:dyDescent="0.3">
      <c r="E31" s="17" t="s">
        <v>19</v>
      </c>
      <c r="F31" s="17">
        <f>EXP(F29)</f>
        <v>0.64573838328917788</v>
      </c>
    </row>
    <row r="33" spans="2:7" x14ac:dyDescent="0.3">
      <c r="B33" s="41" t="s">
        <v>12</v>
      </c>
      <c r="C33" s="41"/>
    </row>
    <row r="34" spans="2:7" x14ac:dyDescent="0.3">
      <c r="B34" s="17">
        <f t="array" ref="B34:C35">MMULT('QA1'!E25:J26,'QA1'!B25:C30)</f>
        <v>6</v>
      </c>
      <c r="C34" s="17">
        <v>78</v>
      </c>
    </row>
    <row r="35" spans="2:7" x14ac:dyDescent="0.3">
      <c r="B35" s="17">
        <v>78</v>
      </c>
      <c r="C35" s="17">
        <v>1084</v>
      </c>
    </row>
    <row r="37" spans="2:7" x14ac:dyDescent="0.3">
      <c r="B37" s="41" t="s">
        <v>13</v>
      </c>
      <c r="C37" s="41"/>
    </row>
    <row r="38" spans="2:7" x14ac:dyDescent="0.3">
      <c r="B38" s="23">
        <f t="array" ref="B38:C39">MINVERSE(B34:C35)</f>
        <v>2.5809523809523798</v>
      </c>
      <c r="C38" s="23">
        <v>-0.18571428571428564</v>
      </c>
    </row>
    <row r="39" spans="2:7" x14ac:dyDescent="0.3">
      <c r="B39" s="23">
        <v>-0.18571428571428564</v>
      </c>
      <c r="C39" s="23">
        <v>1.428571428571428E-2</v>
      </c>
    </row>
    <row r="41" spans="2:7" x14ac:dyDescent="0.3">
      <c r="B41" s="41" t="s">
        <v>14</v>
      </c>
      <c r="C41" s="41"/>
      <c r="D41" s="41"/>
      <c r="E41" s="41"/>
      <c r="F41" s="41"/>
      <c r="G41" s="41"/>
    </row>
    <row r="42" spans="2:7" x14ac:dyDescent="0.3">
      <c r="B42" s="22">
        <f t="array" ref="B42:G43">MMULT(B38:C39,E25:J26)</f>
        <v>1.0952380952380947</v>
      </c>
      <c r="C42" s="22">
        <v>0.72380952380952346</v>
      </c>
      <c r="D42" s="22">
        <v>0.35238095238095202</v>
      </c>
      <c r="E42" s="22">
        <v>-1.904761904761898E-2</v>
      </c>
      <c r="F42" s="22">
        <v>-0.39047619047619042</v>
      </c>
      <c r="G42" s="22">
        <v>-0.76190476190476186</v>
      </c>
    </row>
    <row r="43" spans="2:7" x14ac:dyDescent="0.3">
      <c r="B43" s="22">
        <v>-7.1428571428571397E-2</v>
      </c>
      <c r="C43" s="22">
        <v>-4.2857142857142844E-2</v>
      </c>
      <c r="D43" s="22">
        <v>-1.4285714285714263E-2</v>
      </c>
      <c r="E43" s="22">
        <v>1.428571428571429E-2</v>
      </c>
      <c r="F43" s="22">
        <v>4.2857142857142844E-2</v>
      </c>
      <c r="G43" s="22">
        <v>7.1428571428571425E-2</v>
      </c>
    </row>
  </sheetData>
  <mergeCells count="6">
    <mergeCell ref="B33:C33"/>
    <mergeCell ref="B37:C37"/>
    <mergeCell ref="B41:G41"/>
    <mergeCell ref="E24:J24"/>
    <mergeCell ref="B24:C24"/>
    <mergeCell ref="E28:F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8"/>
  <sheetViews>
    <sheetView tabSelected="1" workbookViewId="0">
      <selection activeCell="L26" sqref="L26"/>
    </sheetView>
  </sheetViews>
  <sheetFormatPr defaultRowHeight="14.4" x14ac:dyDescent="0.3"/>
  <cols>
    <col min="3" max="3" width="12" customWidth="1"/>
    <col min="4" max="4" width="12.21875" customWidth="1"/>
    <col min="5" max="5" width="18.109375" customWidth="1"/>
    <col min="7" max="7" width="13.77734375" customWidth="1"/>
    <col min="8" max="8" width="19.21875" customWidth="1"/>
    <col min="12" max="12" width="15.6640625" bestFit="1" customWidth="1"/>
    <col min="14" max="15" width="11.21875" bestFit="1" customWidth="1"/>
    <col min="16" max="19" width="10.21875" bestFit="1" customWidth="1"/>
  </cols>
  <sheetData>
    <row r="1" spans="2:3" x14ac:dyDescent="0.3">
      <c r="B1" s="16" t="s">
        <v>9</v>
      </c>
    </row>
    <row r="2" spans="2:3" x14ac:dyDescent="0.3">
      <c r="B2" s="1" t="s">
        <v>1</v>
      </c>
      <c r="C2" s="1" t="s">
        <v>0</v>
      </c>
    </row>
    <row r="3" spans="2:3" x14ac:dyDescent="0.3">
      <c r="B3" s="2">
        <v>8</v>
      </c>
      <c r="C3" s="5">
        <v>8.1999999999999993</v>
      </c>
    </row>
    <row r="4" spans="2:3" x14ac:dyDescent="0.3">
      <c r="B4" s="3">
        <v>10</v>
      </c>
      <c r="C4" s="6">
        <v>19.100000000000001</v>
      </c>
    </row>
    <row r="5" spans="2:3" x14ac:dyDescent="0.3">
      <c r="B5" s="3">
        <v>12</v>
      </c>
      <c r="C5" s="6">
        <v>37.6</v>
      </c>
    </row>
    <row r="6" spans="2:3" x14ac:dyDescent="0.3">
      <c r="B6" s="3">
        <v>14</v>
      </c>
      <c r="C6" s="6">
        <v>70.400000000000006</v>
      </c>
    </row>
    <row r="7" spans="2:3" x14ac:dyDescent="0.3">
      <c r="B7" s="3">
        <v>16</v>
      </c>
      <c r="C7" s="6">
        <v>145.9</v>
      </c>
    </row>
    <row r="8" spans="2:3" x14ac:dyDescent="0.3">
      <c r="B8" s="3">
        <v>18</v>
      </c>
      <c r="C8" s="6">
        <v>225.5</v>
      </c>
    </row>
    <row r="9" spans="2:3" x14ac:dyDescent="0.3">
      <c r="B9" s="3">
        <v>20</v>
      </c>
      <c r="C9" s="6">
        <v>296.7</v>
      </c>
    </row>
    <row r="10" spans="2:3" x14ac:dyDescent="0.3">
      <c r="B10" s="3">
        <v>22</v>
      </c>
      <c r="C10" s="6">
        <v>367.8</v>
      </c>
    </row>
    <row r="11" spans="2:3" x14ac:dyDescent="0.3">
      <c r="B11" s="3">
        <v>24</v>
      </c>
      <c r="C11" s="6">
        <v>378.2</v>
      </c>
    </row>
    <row r="12" spans="2:3" x14ac:dyDescent="0.3">
      <c r="B12" s="3">
        <v>26</v>
      </c>
      <c r="C12" s="6">
        <v>403.3</v>
      </c>
    </row>
    <row r="13" spans="2:3" x14ac:dyDescent="0.3">
      <c r="B13" s="3">
        <v>28</v>
      </c>
      <c r="C13" s="6">
        <v>424.5</v>
      </c>
    </row>
    <row r="14" spans="2:3" x14ac:dyDescent="0.3">
      <c r="B14" s="3">
        <v>30</v>
      </c>
      <c r="C14" s="6">
        <v>436.6</v>
      </c>
    </row>
    <row r="15" spans="2:3" x14ac:dyDescent="0.3">
      <c r="B15" s="3">
        <v>32</v>
      </c>
      <c r="C15" s="6">
        <v>445.1</v>
      </c>
    </row>
    <row r="16" spans="2:3" x14ac:dyDescent="0.3">
      <c r="B16" s="3">
        <v>34</v>
      </c>
      <c r="C16" s="6">
        <v>446.8</v>
      </c>
    </row>
    <row r="17" spans="2:8" x14ac:dyDescent="0.3">
      <c r="B17" s="4">
        <v>36</v>
      </c>
      <c r="C17" s="7">
        <v>448</v>
      </c>
    </row>
    <row r="20" spans="2:8" x14ac:dyDescent="0.3">
      <c r="B20" s="29" t="s">
        <v>1</v>
      </c>
      <c r="C20" s="29" t="s">
        <v>0</v>
      </c>
      <c r="D20" s="30" t="s">
        <v>20</v>
      </c>
      <c r="E20" s="30" t="s">
        <v>21</v>
      </c>
      <c r="F20" s="30" t="s">
        <v>89</v>
      </c>
      <c r="G20" s="30" t="s">
        <v>24</v>
      </c>
      <c r="H20" s="31" t="s">
        <v>25</v>
      </c>
    </row>
    <row r="21" spans="2:8" x14ac:dyDescent="0.3">
      <c r="B21" s="2">
        <v>8</v>
      </c>
      <c r="C21" s="5">
        <v>8.1999999999999993</v>
      </c>
      <c r="D21">
        <f t="array" ref="D21:D35">LN((F38/C21:C35)-1)</f>
        <v>3.9849295524974151</v>
      </c>
      <c r="E21">
        <f t="array" ref="E21:E35">F36*(B21:B35-F37)</f>
        <v>-3.777841974493136</v>
      </c>
      <c r="F21">
        <v>0.20708757797499691</v>
      </c>
      <c r="G21">
        <f t="array" ref="G21:G35">D21:D35+E21:E35</f>
        <v>0.20708757800427913</v>
      </c>
      <c r="H21">
        <f t="array" ref="H21:H35">-G21:G35</f>
        <v>-0.20708757800427913</v>
      </c>
    </row>
    <row r="22" spans="2:8" x14ac:dyDescent="0.3">
      <c r="B22" s="3">
        <v>10</v>
      </c>
      <c r="C22" s="6">
        <v>19.100000000000001</v>
      </c>
      <c r="D22">
        <v>3.1143487132943739</v>
      </c>
      <c r="E22">
        <v>-3.0854550522147237</v>
      </c>
      <c r="F22">
        <v>2.8893661050367243E-2</v>
      </c>
      <c r="G22">
        <v>2.889366107965019E-2</v>
      </c>
      <c r="H22">
        <v>-2.889366107965019E-2</v>
      </c>
    </row>
    <row r="23" spans="2:8" x14ac:dyDescent="0.3">
      <c r="B23" s="3">
        <v>12</v>
      </c>
      <c r="C23" s="6">
        <v>37.6</v>
      </c>
      <c r="D23">
        <v>2.3930681299655934</v>
      </c>
      <c r="E23">
        <v>-2.3930681299363115</v>
      </c>
      <c r="F23">
        <v>0</v>
      </c>
      <c r="G23">
        <v>2.9281910229883579E-11</v>
      </c>
      <c r="H23">
        <v>-2.9281910229883579E-11</v>
      </c>
    </row>
    <row r="24" spans="2:8" x14ac:dyDescent="0.3">
      <c r="B24" s="3">
        <v>14</v>
      </c>
      <c r="C24" s="6">
        <v>70.400000000000006</v>
      </c>
      <c r="D24">
        <v>1.6828370215893806</v>
      </c>
      <c r="E24">
        <v>-1.7006812076578992</v>
      </c>
      <c r="F24">
        <v>1.7844186097800849E-2</v>
      </c>
      <c r="G24">
        <v>-1.7844186068518564E-2</v>
      </c>
      <c r="H24">
        <v>1.7844186068518564E-2</v>
      </c>
    </row>
    <row r="25" spans="2:8" x14ac:dyDescent="0.3">
      <c r="B25" s="3">
        <v>16</v>
      </c>
      <c r="C25" s="6">
        <v>145.9</v>
      </c>
      <c r="D25">
        <v>0.73182833990091734</v>
      </c>
      <c r="E25">
        <v>-1.008294285379487</v>
      </c>
      <c r="F25">
        <v>0.27646594550785175</v>
      </c>
      <c r="G25">
        <v>-0.27646594547856962</v>
      </c>
      <c r="H25">
        <v>0.27646594547856962</v>
      </c>
    </row>
    <row r="26" spans="2:8" x14ac:dyDescent="0.3">
      <c r="B26" s="3">
        <v>18</v>
      </c>
      <c r="C26" s="6">
        <v>225.5</v>
      </c>
      <c r="D26">
        <v>-7.977166903924927E-3</v>
      </c>
      <c r="E26">
        <v>-0.31590736310107476</v>
      </c>
      <c r="F26">
        <v>0.3238845300342828</v>
      </c>
      <c r="G26">
        <v>-0.32388453000499967</v>
      </c>
      <c r="H26">
        <v>0.32388453000499967</v>
      </c>
    </row>
    <row r="27" spans="2:8" x14ac:dyDescent="0.3">
      <c r="B27" s="3">
        <v>20</v>
      </c>
      <c r="C27" s="6">
        <v>296.7</v>
      </c>
      <c r="D27">
        <v>-0.66550247574412791</v>
      </c>
      <c r="E27">
        <v>0.3764795591773375</v>
      </c>
      <c r="F27">
        <v>0.28902291659607521</v>
      </c>
      <c r="G27">
        <v>-0.28902291656679041</v>
      </c>
      <c r="H27">
        <v>0.28902291656679041</v>
      </c>
    </row>
    <row r="28" spans="2:8" x14ac:dyDescent="0.3">
      <c r="B28" s="3">
        <v>22</v>
      </c>
      <c r="C28" s="6">
        <v>367.8</v>
      </c>
      <c r="D28">
        <v>-1.508062021139007</v>
      </c>
      <c r="E28">
        <v>1.0688664814557498</v>
      </c>
      <c r="F28">
        <v>0.43919553971254705</v>
      </c>
      <c r="G28">
        <v>-0.4391955396832572</v>
      </c>
      <c r="H28">
        <v>0.4391955396832572</v>
      </c>
    </row>
    <row r="29" spans="2:8" x14ac:dyDescent="0.3">
      <c r="B29" s="3">
        <v>24</v>
      </c>
      <c r="C29" s="6">
        <v>378.2</v>
      </c>
      <c r="D29">
        <v>-1.6726263185491714</v>
      </c>
      <c r="E29">
        <v>1.7612534037341621</v>
      </c>
      <c r="F29">
        <v>8.8627085155699212E-2</v>
      </c>
      <c r="G29">
        <v>8.8627085184990628E-2</v>
      </c>
      <c r="H29">
        <v>-8.8627085184990628E-2</v>
      </c>
    </row>
    <row r="30" spans="2:8" x14ac:dyDescent="0.3">
      <c r="B30" s="3">
        <v>26</v>
      </c>
      <c r="C30" s="6">
        <v>403.3</v>
      </c>
      <c r="D30">
        <v>-2.1730346710990402</v>
      </c>
      <c r="E30">
        <v>2.4536403260125743</v>
      </c>
      <c r="F30">
        <v>0.28060565488422912</v>
      </c>
      <c r="G30">
        <v>0.28060565491353406</v>
      </c>
      <c r="H30">
        <v>-0.28060565491353406</v>
      </c>
    </row>
    <row r="31" spans="2:8" x14ac:dyDescent="0.3">
      <c r="B31" s="3">
        <v>28</v>
      </c>
      <c r="C31" s="6">
        <v>424.5</v>
      </c>
      <c r="D31">
        <v>-2.8437725963337468</v>
      </c>
      <c r="E31">
        <v>3.1460272482909866</v>
      </c>
      <c r="F31">
        <v>0.30225465192787798</v>
      </c>
      <c r="G31">
        <v>0.30225465195723977</v>
      </c>
      <c r="H31">
        <v>-0.30225465195723977</v>
      </c>
    </row>
    <row r="32" spans="2:8" x14ac:dyDescent="0.3">
      <c r="B32" s="3">
        <v>30</v>
      </c>
      <c r="C32" s="6">
        <v>436.6</v>
      </c>
      <c r="D32">
        <v>-3.54466174483799</v>
      </c>
      <c r="E32">
        <v>3.8384141705693988</v>
      </c>
      <c r="F32">
        <v>0.29375242570181764</v>
      </c>
      <c r="G32">
        <v>0.29375242573140881</v>
      </c>
      <c r="H32">
        <v>-0.29375242573140881</v>
      </c>
    </row>
    <row r="33" spans="2:9" x14ac:dyDescent="0.3">
      <c r="B33" s="3">
        <v>32</v>
      </c>
      <c r="C33" s="6">
        <v>445.1</v>
      </c>
      <c r="D33">
        <v>-4.6852885166338654</v>
      </c>
      <c r="E33">
        <v>4.5308010928478106</v>
      </c>
      <c r="F33">
        <v>0.15448742381824129</v>
      </c>
      <c r="G33">
        <v>-0.15448742378605473</v>
      </c>
      <c r="H33">
        <v>0.15448742378605473</v>
      </c>
    </row>
    <row r="34" spans="2:9" x14ac:dyDescent="0.3">
      <c r="B34" s="3">
        <v>34</v>
      </c>
      <c r="C34" s="6">
        <v>446.8</v>
      </c>
      <c r="D34">
        <v>-5.2231880150885086</v>
      </c>
      <c r="E34">
        <v>5.2231880151262233</v>
      </c>
      <c r="F34">
        <v>2.7657504410545008E-16</v>
      </c>
      <c r="G34">
        <v>3.7714720235726418E-11</v>
      </c>
      <c r="H34">
        <v>-3.7714720235726418E-11</v>
      </c>
    </row>
    <row r="35" spans="2:9" x14ac:dyDescent="0.3">
      <c r="B35" s="4">
        <v>36</v>
      </c>
      <c r="C35" s="7">
        <v>448</v>
      </c>
      <c r="D35">
        <v>-5.9155749373419271</v>
      </c>
      <c r="E35">
        <v>5.9155749374046351</v>
      </c>
      <c r="F35">
        <v>0</v>
      </c>
      <c r="G35">
        <v>6.2708060966087942E-11</v>
      </c>
      <c r="H35">
        <v>-6.2708060966087942E-11</v>
      </c>
    </row>
    <row r="36" spans="2:9" x14ac:dyDescent="0.3">
      <c r="E36" t="s">
        <v>16</v>
      </c>
      <c r="F36">
        <v>0.34619346113920613</v>
      </c>
    </row>
    <row r="37" spans="2:9" x14ac:dyDescent="0.3">
      <c r="E37" t="s">
        <v>22</v>
      </c>
      <c r="F37">
        <v>18.912516839750612</v>
      </c>
    </row>
    <row r="38" spans="2:9" x14ac:dyDescent="0.3">
      <c r="E38" t="s">
        <v>23</v>
      </c>
      <c r="F38">
        <v>449.20830469065623</v>
      </c>
      <c r="H38" t="s">
        <v>88</v>
      </c>
      <c r="I38">
        <f>SUM(F21:F35)</f>
        <v>2.7021215984617877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topLeftCell="B1" workbookViewId="0">
      <selection activeCell="T13" sqref="T13"/>
    </sheetView>
  </sheetViews>
  <sheetFormatPr defaultRowHeight="14.4" x14ac:dyDescent="0.3"/>
  <cols>
    <col min="6" max="6" width="11.6640625" customWidth="1"/>
    <col min="9" max="9" width="26.77734375" customWidth="1"/>
  </cols>
  <sheetData>
    <row r="1" spans="2:8" x14ac:dyDescent="0.3">
      <c r="B1" s="9" t="s">
        <v>8</v>
      </c>
    </row>
    <row r="2" spans="2:8" x14ac:dyDescent="0.3">
      <c r="B2" s="8" t="s">
        <v>6</v>
      </c>
      <c r="C2" s="8" t="s">
        <v>7</v>
      </c>
    </row>
    <row r="3" spans="2:8" x14ac:dyDescent="0.3">
      <c r="B3" s="10">
        <v>1</v>
      </c>
      <c r="C3" s="11" t="s">
        <v>2</v>
      </c>
      <c r="F3" s="24" t="s">
        <v>4</v>
      </c>
      <c r="G3" s="17">
        <v>1</v>
      </c>
    </row>
    <row r="4" spans="2:8" x14ac:dyDescent="0.3">
      <c r="B4" s="12">
        <v>2</v>
      </c>
      <c r="C4" s="13" t="s">
        <v>2</v>
      </c>
      <c r="F4" s="24" t="s">
        <v>3</v>
      </c>
      <c r="G4" s="17">
        <v>0</v>
      </c>
    </row>
    <row r="5" spans="2:8" x14ac:dyDescent="0.3">
      <c r="B5" s="12">
        <v>3</v>
      </c>
      <c r="C5" s="13" t="s">
        <v>3</v>
      </c>
    </row>
    <row r="6" spans="2:8" x14ac:dyDescent="0.3">
      <c r="B6" s="12">
        <v>4</v>
      </c>
      <c r="C6" s="13" t="s">
        <v>4</v>
      </c>
      <c r="F6" t="s">
        <v>41</v>
      </c>
    </row>
    <row r="7" spans="2:8" x14ac:dyDescent="0.3">
      <c r="B7" s="12">
        <v>5</v>
      </c>
      <c r="C7" s="13" t="s">
        <v>5</v>
      </c>
      <c r="F7" s="26" t="s">
        <v>26</v>
      </c>
      <c r="G7" s="26" t="s">
        <v>37</v>
      </c>
      <c r="H7" s="27" t="s">
        <v>38</v>
      </c>
    </row>
    <row r="8" spans="2:8" x14ac:dyDescent="0.3">
      <c r="B8" s="12">
        <v>6</v>
      </c>
      <c r="C8" s="13" t="s">
        <v>2</v>
      </c>
      <c r="F8" s="17" t="s">
        <v>27</v>
      </c>
      <c r="G8" s="17">
        <v>1</v>
      </c>
      <c r="H8" s="28" t="s">
        <v>4</v>
      </c>
    </row>
    <row r="9" spans="2:8" x14ac:dyDescent="0.3">
      <c r="B9" s="12">
        <v>7</v>
      </c>
      <c r="C9" s="13" t="s">
        <v>4</v>
      </c>
      <c r="F9" s="17" t="s">
        <v>28</v>
      </c>
      <c r="G9" s="17">
        <v>1</v>
      </c>
      <c r="H9" s="28" t="s">
        <v>4</v>
      </c>
    </row>
    <row r="10" spans="2:8" x14ac:dyDescent="0.3">
      <c r="B10" s="12">
        <v>8</v>
      </c>
      <c r="C10" s="13" t="s">
        <v>5</v>
      </c>
      <c r="F10" s="17" t="s">
        <v>29</v>
      </c>
      <c r="G10" s="17">
        <v>0</v>
      </c>
      <c r="H10" s="28" t="s">
        <v>3</v>
      </c>
    </row>
    <row r="11" spans="2:8" x14ac:dyDescent="0.3">
      <c r="B11" s="12">
        <v>9</v>
      </c>
      <c r="C11" s="13" t="s">
        <v>2</v>
      </c>
      <c r="F11" s="17" t="s">
        <v>30</v>
      </c>
      <c r="G11" s="17">
        <v>0</v>
      </c>
      <c r="H11" s="28" t="s">
        <v>3</v>
      </c>
    </row>
    <row r="12" spans="2:8" x14ac:dyDescent="0.3">
      <c r="B12" s="12">
        <v>10</v>
      </c>
      <c r="C12" s="13" t="s">
        <v>4</v>
      </c>
      <c r="F12" s="17" t="s">
        <v>31</v>
      </c>
      <c r="G12" s="17">
        <v>0</v>
      </c>
      <c r="H12" s="28" t="s">
        <v>3</v>
      </c>
    </row>
    <row r="13" spans="2:8" x14ac:dyDescent="0.3">
      <c r="B13" s="12">
        <v>11</v>
      </c>
      <c r="C13" s="13" t="s">
        <v>3</v>
      </c>
      <c r="F13" s="17" t="s">
        <v>32</v>
      </c>
      <c r="G13" s="17">
        <v>1</v>
      </c>
      <c r="H13" s="28" t="s">
        <v>4</v>
      </c>
    </row>
    <row r="14" spans="2:8" x14ac:dyDescent="0.3">
      <c r="B14" s="12">
        <v>12</v>
      </c>
      <c r="C14" s="13" t="s">
        <v>5</v>
      </c>
      <c r="F14" s="17" t="s">
        <v>33</v>
      </c>
      <c r="G14" s="17">
        <v>1</v>
      </c>
      <c r="H14" s="28" t="s">
        <v>4</v>
      </c>
    </row>
    <row r="15" spans="2:8" x14ac:dyDescent="0.3">
      <c r="B15" s="12">
        <v>13</v>
      </c>
      <c r="C15" s="13" t="s">
        <v>4</v>
      </c>
      <c r="F15" s="17" t="s">
        <v>34</v>
      </c>
      <c r="G15" s="17">
        <v>0</v>
      </c>
      <c r="H15" s="28" t="s">
        <v>3</v>
      </c>
    </row>
    <row r="16" spans="2:8" x14ac:dyDescent="0.3">
      <c r="B16" s="12">
        <v>14</v>
      </c>
      <c r="C16" s="13" t="s">
        <v>5</v>
      </c>
      <c r="F16" s="17" t="s">
        <v>35</v>
      </c>
      <c r="G16" s="17">
        <v>0</v>
      </c>
      <c r="H16" s="28" t="s">
        <v>3</v>
      </c>
    </row>
    <row r="17" spans="2:8" x14ac:dyDescent="0.3">
      <c r="B17" s="12">
        <v>15</v>
      </c>
      <c r="C17" s="13" t="s">
        <v>2</v>
      </c>
      <c r="F17" s="17" t="s">
        <v>36</v>
      </c>
      <c r="G17" s="17">
        <v>0</v>
      </c>
      <c r="H17" s="28" t="s">
        <v>3</v>
      </c>
    </row>
    <row r="18" spans="2:8" x14ac:dyDescent="0.3">
      <c r="B18" s="12">
        <v>16</v>
      </c>
      <c r="C18" s="13" t="s">
        <v>4</v>
      </c>
    </row>
    <row r="19" spans="2:8" x14ac:dyDescent="0.3">
      <c r="B19" s="12">
        <v>17</v>
      </c>
      <c r="C19" s="13" t="s">
        <v>3</v>
      </c>
      <c r="F19" t="s">
        <v>39</v>
      </c>
      <c r="G19">
        <f>SUM(G13:G17)</f>
        <v>2</v>
      </c>
      <c r="H19" s="20"/>
    </row>
    <row r="20" spans="2:8" x14ac:dyDescent="0.3">
      <c r="B20" s="14">
        <v>18</v>
      </c>
      <c r="C20" s="15" t="s">
        <v>4</v>
      </c>
      <c r="F20" t="s">
        <v>40</v>
      </c>
      <c r="G20">
        <f>SUM(G8:G17)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D621-C636-4316-B879-95303C910BBB}">
  <dimension ref="A1:K30"/>
  <sheetViews>
    <sheetView workbookViewId="0">
      <selection activeCell="L19" sqref="L19"/>
    </sheetView>
  </sheetViews>
  <sheetFormatPr defaultRowHeight="14.4" x14ac:dyDescent="0.3"/>
  <cols>
    <col min="5" max="5" width="18.109375" customWidth="1"/>
    <col min="10" max="10" width="20.44140625" customWidth="1"/>
    <col min="11" max="11" width="17.88671875" customWidth="1"/>
    <col min="12" max="12" width="29.88671875" customWidth="1"/>
  </cols>
  <sheetData>
    <row r="1" spans="1:11" x14ac:dyDescent="0.3">
      <c r="A1" s="9" t="s">
        <v>8</v>
      </c>
    </row>
    <row r="2" spans="1:11" x14ac:dyDescent="0.3">
      <c r="A2" s="8" t="s">
        <v>6</v>
      </c>
      <c r="B2" s="8" t="s">
        <v>7</v>
      </c>
      <c r="E2" t="s">
        <v>42</v>
      </c>
    </row>
    <row r="3" spans="1:11" ht="15" thickBot="1" x14ac:dyDescent="0.35">
      <c r="A3" s="10">
        <v>1</v>
      </c>
      <c r="B3" s="11" t="s">
        <v>2</v>
      </c>
      <c r="E3" s="25" t="s">
        <v>26</v>
      </c>
      <c r="F3" s="25" t="s">
        <v>3</v>
      </c>
      <c r="G3" s="25" t="s">
        <v>4</v>
      </c>
      <c r="H3" s="25" t="s">
        <v>2</v>
      </c>
      <c r="I3" s="25" t="s">
        <v>5</v>
      </c>
      <c r="J3" s="25" t="s">
        <v>55</v>
      </c>
      <c r="K3" s="25" t="s">
        <v>61</v>
      </c>
    </row>
    <row r="4" spans="1:11" ht="15.6" thickTop="1" thickBot="1" x14ac:dyDescent="0.35">
      <c r="A4" s="12">
        <v>2</v>
      </c>
      <c r="B4" s="13" t="s">
        <v>2</v>
      </c>
      <c r="E4" s="19" t="s">
        <v>27</v>
      </c>
      <c r="F4" s="17">
        <v>0</v>
      </c>
      <c r="G4" s="17">
        <v>1</v>
      </c>
      <c r="H4" s="17">
        <v>0</v>
      </c>
      <c r="I4" s="17">
        <v>0</v>
      </c>
      <c r="J4" s="17">
        <f>SUM(F4:I4)</f>
        <v>1</v>
      </c>
      <c r="K4" s="17" t="s">
        <v>4</v>
      </c>
    </row>
    <row r="5" spans="1:11" ht="15.6" thickTop="1" thickBot="1" x14ac:dyDescent="0.35">
      <c r="A5" s="12">
        <v>3</v>
      </c>
      <c r="B5" s="13" t="s">
        <v>3</v>
      </c>
      <c r="E5" s="19" t="s">
        <v>28</v>
      </c>
      <c r="F5" s="17">
        <v>0</v>
      </c>
      <c r="G5" s="17">
        <v>1</v>
      </c>
      <c r="H5" s="17">
        <v>0</v>
      </c>
      <c r="I5" s="17">
        <v>0</v>
      </c>
      <c r="J5" s="17">
        <f>SUM(F5:I5)</f>
        <v>1</v>
      </c>
      <c r="K5" s="17" t="s">
        <v>4</v>
      </c>
    </row>
    <row r="6" spans="1:11" ht="15.6" thickTop="1" thickBot="1" x14ac:dyDescent="0.35">
      <c r="A6" s="12">
        <v>4</v>
      </c>
      <c r="B6" s="13" t="s">
        <v>4</v>
      </c>
      <c r="E6" s="19" t="s">
        <v>29</v>
      </c>
      <c r="F6" s="17">
        <v>0</v>
      </c>
      <c r="G6" s="17">
        <v>1</v>
      </c>
      <c r="H6" s="17">
        <v>0</v>
      </c>
      <c r="I6" s="17">
        <v>0</v>
      </c>
      <c r="J6" s="17">
        <f t="shared" ref="J6:J21" si="0">SUM(F6:I6)</f>
        <v>1</v>
      </c>
      <c r="K6" s="17" t="s">
        <v>4</v>
      </c>
    </row>
    <row r="7" spans="1:11" ht="15.6" thickTop="1" thickBot="1" x14ac:dyDescent="0.35">
      <c r="A7" s="12">
        <v>5</v>
      </c>
      <c r="B7" s="13" t="s">
        <v>5</v>
      </c>
      <c r="E7" s="19" t="s">
        <v>30</v>
      </c>
      <c r="F7" s="17">
        <v>0</v>
      </c>
      <c r="G7" s="17">
        <v>1</v>
      </c>
      <c r="H7" s="17">
        <v>0</v>
      </c>
      <c r="I7" s="17">
        <v>0</v>
      </c>
      <c r="J7" s="17">
        <f t="shared" si="0"/>
        <v>1</v>
      </c>
      <c r="K7" s="17" t="s">
        <v>4</v>
      </c>
    </row>
    <row r="8" spans="1:11" ht="15.6" thickTop="1" thickBot="1" x14ac:dyDescent="0.35">
      <c r="A8" s="12">
        <v>6</v>
      </c>
      <c r="B8" s="13" t="s">
        <v>2</v>
      </c>
      <c r="E8" s="19" t="s">
        <v>31</v>
      </c>
      <c r="F8" s="17">
        <v>0</v>
      </c>
      <c r="G8" s="17">
        <v>1</v>
      </c>
      <c r="H8" s="17">
        <v>0</v>
      </c>
      <c r="I8" s="17">
        <v>0</v>
      </c>
      <c r="J8" s="17">
        <f t="shared" si="0"/>
        <v>1</v>
      </c>
      <c r="K8" s="17" t="s">
        <v>4</v>
      </c>
    </row>
    <row r="9" spans="1:11" ht="15.6" thickTop="1" thickBot="1" x14ac:dyDescent="0.35">
      <c r="A9" s="12">
        <v>7</v>
      </c>
      <c r="B9" s="13" t="s">
        <v>4</v>
      </c>
      <c r="E9" s="19" t="s">
        <v>32</v>
      </c>
      <c r="F9" s="17">
        <v>0</v>
      </c>
      <c r="G9" s="17">
        <v>1</v>
      </c>
      <c r="H9" s="17">
        <v>0</v>
      </c>
      <c r="I9" s="17">
        <v>0</v>
      </c>
      <c r="J9" s="17">
        <f t="shared" si="0"/>
        <v>1</v>
      </c>
      <c r="K9" s="17" t="s">
        <v>4</v>
      </c>
    </row>
    <row r="10" spans="1:11" ht="15.6" thickTop="1" thickBot="1" x14ac:dyDescent="0.35">
      <c r="A10" s="12">
        <v>8</v>
      </c>
      <c r="B10" s="13" t="s">
        <v>5</v>
      </c>
      <c r="E10" s="19" t="s">
        <v>33</v>
      </c>
      <c r="F10" s="17">
        <v>0</v>
      </c>
      <c r="G10" s="17">
        <v>1</v>
      </c>
      <c r="H10" s="17">
        <v>0</v>
      </c>
      <c r="I10" s="17">
        <v>0</v>
      </c>
      <c r="J10" s="17">
        <f t="shared" si="0"/>
        <v>1</v>
      </c>
      <c r="K10" s="17" t="s">
        <v>4</v>
      </c>
    </row>
    <row r="11" spans="1:11" ht="15.6" thickTop="1" thickBot="1" x14ac:dyDescent="0.35">
      <c r="A11" s="12">
        <v>9</v>
      </c>
      <c r="B11" s="13" t="s">
        <v>2</v>
      </c>
      <c r="E11" s="19" t="s">
        <v>34</v>
      </c>
      <c r="F11" s="17">
        <v>0</v>
      </c>
      <c r="G11" s="17">
        <v>1</v>
      </c>
      <c r="H11" s="17">
        <v>0</v>
      </c>
      <c r="I11" s="17">
        <v>0</v>
      </c>
      <c r="J11" s="17">
        <f t="shared" si="0"/>
        <v>1</v>
      </c>
      <c r="K11" s="17" t="s">
        <v>4</v>
      </c>
    </row>
    <row r="12" spans="1:11" ht="15.6" thickTop="1" thickBot="1" x14ac:dyDescent="0.35">
      <c r="A12" s="12">
        <v>10</v>
      </c>
      <c r="B12" s="13" t="s">
        <v>4</v>
      </c>
      <c r="E12" s="19" t="s">
        <v>35</v>
      </c>
      <c r="F12" s="17">
        <v>1</v>
      </c>
      <c r="G12" s="17">
        <v>0</v>
      </c>
      <c r="H12" s="17">
        <v>0</v>
      </c>
      <c r="I12" s="17">
        <v>0</v>
      </c>
      <c r="J12" s="17">
        <f t="shared" si="0"/>
        <v>1</v>
      </c>
      <c r="K12" s="17" t="s">
        <v>3</v>
      </c>
    </row>
    <row r="13" spans="1:11" ht="15.6" thickTop="1" thickBot="1" x14ac:dyDescent="0.35">
      <c r="A13" s="12">
        <v>11</v>
      </c>
      <c r="B13" s="13" t="s">
        <v>3</v>
      </c>
      <c r="E13" s="19" t="s">
        <v>36</v>
      </c>
      <c r="F13" s="17">
        <v>1</v>
      </c>
      <c r="G13" s="17">
        <v>0</v>
      </c>
      <c r="H13" s="17">
        <v>0</v>
      </c>
      <c r="I13" s="17">
        <v>0</v>
      </c>
      <c r="J13" s="17">
        <f t="shared" si="0"/>
        <v>1</v>
      </c>
      <c r="K13" s="17" t="s">
        <v>3</v>
      </c>
    </row>
    <row r="14" spans="1:11" ht="15.6" thickTop="1" thickBot="1" x14ac:dyDescent="0.35">
      <c r="A14" s="12">
        <v>12</v>
      </c>
      <c r="B14" s="13" t="s">
        <v>5</v>
      </c>
      <c r="E14" s="19" t="s">
        <v>43</v>
      </c>
      <c r="F14" s="17">
        <v>1</v>
      </c>
      <c r="G14" s="17">
        <v>0</v>
      </c>
      <c r="H14" s="17">
        <v>0</v>
      </c>
      <c r="I14" s="17">
        <v>0</v>
      </c>
      <c r="J14" s="17">
        <f t="shared" si="0"/>
        <v>1</v>
      </c>
      <c r="K14" s="17" t="s">
        <v>3</v>
      </c>
    </row>
    <row r="15" spans="1:11" ht="15.6" thickTop="1" thickBot="1" x14ac:dyDescent="0.35">
      <c r="A15" s="12">
        <v>13</v>
      </c>
      <c r="B15" s="13" t="s">
        <v>4</v>
      </c>
      <c r="E15" s="19" t="s">
        <v>44</v>
      </c>
      <c r="F15" s="17">
        <v>1</v>
      </c>
      <c r="G15" s="17">
        <v>0</v>
      </c>
      <c r="H15" s="17">
        <v>0</v>
      </c>
      <c r="I15" s="17">
        <v>0</v>
      </c>
      <c r="J15" s="17">
        <f t="shared" si="0"/>
        <v>1</v>
      </c>
      <c r="K15" s="17" t="s">
        <v>3</v>
      </c>
    </row>
    <row r="16" spans="1:11" ht="15.6" thickTop="1" thickBot="1" x14ac:dyDescent="0.35">
      <c r="A16" s="12">
        <v>14</v>
      </c>
      <c r="B16" s="13" t="s">
        <v>5</v>
      </c>
      <c r="E16" s="19" t="s">
        <v>45</v>
      </c>
      <c r="F16" s="17">
        <v>1</v>
      </c>
      <c r="G16" s="17">
        <v>0</v>
      </c>
      <c r="H16" s="17">
        <v>0</v>
      </c>
      <c r="I16" s="17">
        <v>0</v>
      </c>
      <c r="J16" s="17">
        <f t="shared" si="0"/>
        <v>1</v>
      </c>
      <c r="K16" s="17" t="s">
        <v>3</v>
      </c>
    </row>
    <row r="17" spans="1:11" ht="15.6" thickTop="1" thickBot="1" x14ac:dyDescent="0.35">
      <c r="A17" s="12">
        <v>15</v>
      </c>
      <c r="B17" s="13" t="s">
        <v>2</v>
      </c>
      <c r="E17" s="19" t="s">
        <v>46</v>
      </c>
      <c r="F17" s="17">
        <v>0</v>
      </c>
      <c r="G17" s="17">
        <v>0</v>
      </c>
      <c r="H17" s="17">
        <v>0</v>
      </c>
      <c r="I17" s="17">
        <v>1</v>
      </c>
      <c r="J17" s="17">
        <f t="shared" si="0"/>
        <v>1</v>
      </c>
      <c r="K17" s="17" t="s">
        <v>5</v>
      </c>
    </row>
    <row r="18" spans="1:11" ht="15.6" thickTop="1" thickBot="1" x14ac:dyDescent="0.35">
      <c r="A18" s="12">
        <v>16</v>
      </c>
      <c r="B18" s="13" t="s">
        <v>4</v>
      </c>
      <c r="E18" s="19" t="s">
        <v>47</v>
      </c>
      <c r="F18" s="17">
        <v>0</v>
      </c>
      <c r="G18" s="17">
        <v>0</v>
      </c>
      <c r="H18" s="17">
        <v>0</v>
      </c>
      <c r="I18" s="17">
        <v>1</v>
      </c>
      <c r="J18" s="17">
        <f t="shared" si="0"/>
        <v>1</v>
      </c>
      <c r="K18" s="17" t="s">
        <v>5</v>
      </c>
    </row>
    <row r="19" spans="1:11" ht="15.6" thickTop="1" thickBot="1" x14ac:dyDescent="0.35">
      <c r="A19" s="12">
        <v>17</v>
      </c>
      <c r="B19" s="13" t="s">
        <v>3</v>
      </c>
      <c r="E19" s="19" t="s">
        <v>48</v>
      </c>
      <c r="F19" s="17">
        <v>0</v>
      </c>
      <c r="G19" s="17">
        <v>0</v>
      </c>
      <c r="H19" s="17">
        <v>1</v>
      </c>
      <c r="I19" s="17">
        <v>0</v>
      </c>
      <c r="J19" s="17">
        <f t="shared" si="0"/>
        <v>1</v>
      </c>
      <c r="K19" s="17" t="s">
        <v>2</v>
      </c>
    </row>
    <row r="20" spans="1:11" ht="15.6" thickTop="1" thickBot="1" x14ac:dyDescent="0.35">
      <c r="A20" s="14">
        <v>18</v>
      </c>
      <c r="B20" s="15" t="s">
        <v>4</v>
      </c>
      <c r="E20" s="19" t="s">
        <v>49</v>
      </c>
      <c r="F20" s="17">
        <v>0</v>
      </c>
      <c r="G20" s="17">
        <v>0</v>
      </c>
      <c r="H20" s="17">
        <v>1</v>
      </c>
      <c r="I20" s="17">
        <v>0</v>
      </c>
      <c r="J20" s="17">
        <f t="shared" si="0"/>
        <v>1</v>
      </c>
      <c r="K20" s="17" t="s">
        <v>2</v>
      </c>
    </row>
    <row r="21" spans="1:11" ht="15.6" thickTop="1" thickBot="1" x14ac:dyDescent="0.35">
      <c r="A21" t="s">
        <v>58</v>
      </c>
      <c r="B21">
        <v>11</v>
      </c>
      <c r="E21" s="19" t="s">
        <v>50</v>
      </c>
      <c r="F21" s="17">
        <v>0</v>
      </c>
      <c r="G21" s="17">
        <v>0</v>
      </c>
      <c r="H21" s="17">
        <v>1</v>
      </c>
      <c r="I21" s="17">
        <v>0</v>
      </c>
      <c r="J21" s="17">
        <f t="shared" si="0"/>
        <v>1</v>
      </c>
      <c r="K21" s="17" t="s">
        <v>2</v>
      </c>
    </row>
    <row r="22" spans="1:11" ht="15.6" thickTop="1" thickBot="1" x14ac:dyDescent="0.35">
      <c r="A22" t="s">
        <v>59</v>
      </c>
      <c r="B22">
        <v>7</v>
      </c>
      <c r="E22" s="19" t="s">
        <v>51</v>
      </c>
      <c r="F22" s="17">
        <f>SUM(F4:F21)</f>
        <v>5</v>
      </c>
      <c r="G22" s="17">
        <f>SUM(G4:G21)</f>
        <v>8</v>
      </c>
      <c r="H22" s="17">
        <f>SUM(H4:H21)</f>
        <v>3</v>
      </c>
      <c r="I22" s="17">
        <f>SUM(I4:I21)</f>
        <v>2</v>
      </c>
      <c r="J22" s="17"/>
      <c r="K22" s="17"/>
    </row>
    <row r="23" spans="1:11" ht="15.6" thickTop="1" thickBot="1" x14ac:dyDescent="0.35">
      <c r="E23" s="19" t="s">
        <v>54</v>
      </c>
      <c r="F23" s="17"/>
      <c r="G23" s="17">
        <f>SUM(G17:G21)</f>
        <v>0</v>
      </c>
      <c r="H23" s="17">
        <f>SUM(H17:H21)</f>
        <v>3</v>
      </c>
      <c r="I23" s="17"/>
      <c r="J23" s="17"/>
      <c r="K23" s="17"/>
    </row>
    <row r="24" spans="1:11" ht="15.6" thickTop="1" thickBot="1" x14ac:dyDescent="0.35"/>
    <row r="25" spans="1:11" ht="15.6" thickTop="1" thickBot="1" x14ac:dyDescent="0.35">
      <c r="E25" s="19" t="s">
        <v>60</v>
      </c>
    </row>
    <row r="26" spans="1:11" ht="15.6" thickTop="1" thickBot="1" x14ac:dyDescent="0.35">
      <c r="E26" s="19" t="s">
        <v>52</v>
      </c>
      <c r="F26" s="17">
        <f>SUM(G22:H22)</f>
        <v>11</v>
      </c>
    </row>
    <row r="27" spans="1:11" ht="15.6" thickTop="1" thickBot="1" x14ac:dyDescent="0.35">
      <c r="E27" s="19" t="s">
        <v>53</v>
      </c>
      <c r="F27" s="17">
        <f>SUM(G23:H23)</f>
        <v>3</v>
      </c>
    </row>
    <row r="28" spans="1:11" ht="15.6" thickTop="1" thickBot="1" x14ac:dyDescent="0.35">
      <c r="E28" s="19" t="s">
        <v>56</v>
      </c>
      <c r="F28" s="17">
        <f>(4*(G22+H22))+2*(I22+F22)</f>
        <v>58</v>
      </c>
    </row>
    <row r="29" spans="1:11" ht="15.6" thickTop="1" thickBot="1" x14ac:dyDescent="0.35">
      <c r="E29" s="19" t="s">
        <v>57</v>
      </c>
      <c r="F29" s="17">
        <f>4*B21+2*B22</f>
        <v>58</v>
      </c>
    </row>
    <row r="30" spans="1:11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1E82-607A-4D46-A731-941320960ADC}">
  <dimension ref="A1:W65"/>
  <sheetViews>
    <sheetView zoomScale="65" zoomScaleNormal="65" workbookViewId="0">
      <selection activeCell="M23" sqref="M23"/>
    </sheetView>
  </sheetViews>
  <sheetFormatPr defaultRowHeight="14.4" x14ac:dyDescent="0.3"/>
  <cols>
    <col min="5" max="5" width="27" customWidth="1"/>
    <col min="10" max="10" width="25.109375" customWidth="1"/>
    <col min="11" max="11" width="9.6640625" customWidth="1"/>
    <col min="12" max="12" width="14.5546875" customWidth="1"/>
  </cols>
  <sheetData>
    <row r="1" spans="1:23" x14ac:dyDescent="0.3">
      <c r="A1" s="9" t="s">
        <v>8</v>
      </c>
    </row>
    <row r="2" spans="1:23" x14ac:dyDescent="0.3">
      <c r="A2" s="8" t="s">
        <v>6</v>
      </c>
      <c r="B2" s="8" t="s">
        <v>7</v>
      </c>
      <c r="L2" s="47" t="s">
        <v>64</v>
      </c>
      <c r="M2" s="47"/>
      <c r="N2" s="47"/>
      <c r="O2" s="47"/>
      <c r="P2" s="47"/>
      <c r="R2" s="33" t="s">
        <v>8</v>
      </c>
      <c r="S2" s="17"/>
      <c r="T2" s="17"/>
      <c r="U2" s="17"/>
      <c r="V2" s="17"/>
      <c r="W2" s="17"/>
    </row>
    <row r="3" spans="1:23" ht="15" thickBot="1" x14ac:dyDescent="0.35">
      <c r="A3" s="10">
        <v>1</v>
      </c>
      <c r="B3" s="11" t="s">
        <v>2</v>
      </c>
      <c r="E3" s="25" t="s">
        <v>26</v>
      </c>
      <c r="F3" s="25" t="s">
        <v>3</v>
      </c>
      <c r="G3" s="25" t="s">
        <v>4</v>
      </c>
      <c r="H3" s="25" t="s">
        <v>2</v>
      </c>
      <c r="I3" s="25" t="s">
        <v>5</v>
      </c>
      <c r="J3" s="25" t="s">
        <v>55</v>
      </c>
      <c r="L3" s="38" t="s">
        <v>62</v>
      </c>
      <c r="M3" s="38" t="s">
        <v>3</v>
      </c>
      <c r="N3" s="38" t="s">
        <v>4</v>
      </c>
      <c r="O3" s="38" t="s">
        <v>2</v>
      </c>
      <c r="P3" s="38" t="s">
        <v>5</v>
      </c>
      <c r="R3" s="34" t="s">
        <v>6</v>
      </c>
      <c r="S3" s="25" t="s">
        <v>3</v>
      </c>
      <c r="T3" s="25" t="s">
        <v>4</v>
      </c>
      <c r="U3" s="25" t="s">
        <v>2</v>
      </c>
      <c r="V3" s="25" t="s">
        <v>5</v>
      </c>
      <c r="W3" s="34" t="s">
        <v>7</v>
      </c>
    </row>
    <row r="4" spans="1:23" ht="15.6" thickTop="1" thickBot="1" x14ac:dyDescent="0.35">
      <c r="A4" s="12">
        <v>2</v>
      </c>
      <c r="B4" s="13" t="s">
        <v>2</v>
      </c>
      <c r="E4" s="19" t="s">
        <v>27</v>
      </c>
      <c r="F4" s="17">
        <v>0</v>
      </c>
      <c r="G4" s="17">
        <v>0</v>
      </c>
      <c r="H4" s="17">
        <v>0</v>
      </c>
      <c r="I4" s="17">
        <v>1</v>
      </c>
      <c r="J4" s="17">
        <f>SUM(F4:I4)</f>
        <v>1</v>
      </c>
      <c r="L4" s="17" t="s">
        <v>63</v>
      </c>
      <c r="M4" s="17">
        <f t="shared" ref="M4:P5" si="0">IF(SUM(F4:F8)=5,1,0)</f>
        <v>0</v>
      </c>
      <c r="N4" s="17">
        <f t="shared" si="0"/>
        <v>0</v>
      </c>
      <c r="O4" s="17">
        <f t="shared" si="0"/>
        <v>0</v>
      </c>
      <c r="P4" s="17">
        <f t="shared" si="0"/>
        <v>0</v>
      </c>
      <c r="R4" s="35">
        <v>1</v>
      </c>
      <c r="S4" s="17">
        <v>0</v>
      </c>
      <c r="T4" s="17">
        <v>0</v>
      </c>
      <c r="U4" s="17">
        <v>1</v>
      </c>
      <c r="V4" s="17">
        <v>0</v>
      </c>
      <c r="W4" s="36" t="s">
        <v>2</v>
      </c>
    </row>
    <row r="5" spans="1:23" ht="15.6" thickTop="1" thickBot="1" x14ac:dyDescent="0.35">
      <c r="A5" s="12">
        <v>3</v>
      </c>
      <c r="B5" s="13" t="s">
        <v>3</v>
      </c>
      <c r="E5" s="19" t="s">
        <v>28</v>
      </c>
      <c r="F5" s="17">
        <v>0</v>
      </c>
      <c r="G5" s="17">
        <v>0</v>
      </c>
      <c r="H5" s="17">
        <v>0</v>
      </c>
      <c r="I5" s="17">
        <v>1</v>
      </c>
      <c r="J5" s="17">
        <f>SUM(F5:I5)</f>
        <v>1</v>
      </c>
      <c r="L5" s="17"/>
      <c r="M5" s="17">
        <f t="shared" si="0"/>
        <v>0</v>
      </c>
      <c r="N5" s="17">
        <f t="shared" si="0"/>
        <v>0</v>
      </c>
      <c r="O5" s="17">
        <f t="shared" si="0"/>
        <v>0</v>
      </c>
      <c r="P5" s="17">
        <f t="shared" si="0"/>
        <v>0</v>
      </c>
      <c r="R5" s="35">
        <v>2</v>
      </c>
      <c r="S5" s="17">
        <v>0</v>
      </c>
      <c r="T5" s="17">
        <v>0</v>
      </c>
      <c r="U5" s="17">
        <v>1</v>
      </c>
      <c r="V5" s="17">
        <v>0</v>
      </c>
      <c r="W5" s="36" t="s">
        <v>2</v>
      </c>
    </row>
    <row r="6" spans="1:23" ht="15.6" thickTop="1" thickBot="1" x14ac:dyDescent="0.35">
      <c r="A6" s="12">
        <v>4</v>
      </c>
      <c r="B6" s="13" t="s">
        <v>4</v>
      </c>
      <c r="E6" s="19" t="s">
        <v>29</v>
      </c>
      <c r="F6" s="17">
        <v>0</v>
      </c>
      <c r="G6" s="17">
        <v>0</v>
      </c>
      <c r="H6" s="17">
        <v>0</v>
      </c>
      <c r="I6" s="17">
        <v>1</v>
      </c>
      <c r="J6" s="17">
        <f t="shared" ref="J6:J21" si="1">SUM(F6:I6)</f>
        <v>1</v>
      </c>
      <c r="L6" s="17"/>
      <c r="M6" s="17">
        <f t="shared" ref="M6:M14" si="2">IF(SUM(F6:F10)=5,1,0)</f>
        <v>0</v>
      </c>
      <c r="N6" s="17">
        <f t="shared" ref="N6:N17" si="3">IF(SUM(G6:G10)=5,1,0)</f>
        <v>0</v>
      </c>
      <c r="O6" s="17">
        <f t="shared" ref="O6:O17" si="4">IF(SUM(H6:H10)=5,1,0)</f>
        <v>0</v>
      </c>
      <c r="P6" s="17">
        <f t="shared" ref="P6:P17" si="5">IF(SUM(I6:I10)=5,1,0)</f>
        <v>0</v>
      </c>
      <c r="R6" s="35">
        <v>3</v>
      </c>
      <c r="S6" s="17">
        <v>1</v>
      </c>
      <c r="T6" s="17">
        <v>0</v>
      </c>
      <c r="U6" s="17">
        <v>0</v>
      </c>
      <c r="V6" s="17">
        <v>0</v>
      </c>
      <c r="W6" s="36" t="s">
        <v>3</v>
      </c>
    </row>
    <row r="7" spans="1:23" ht="15.6" thickTop="1" thickBot="1" x14ac:dyDescent="0.35">
      <c r="A7" s="12">
        <v>5</v>
      </c>
      <c r="B7" s="13" t="s">
        <v>5</v>
      </c>
      <c r="E7" s="19" t="s">
        <v>30</v>
      </c>
      <c r="F7" s="17">
        <v>0</v>
      </c>
      <c r="G7" s="17">
        <v>0</v>
      </c>
      <c r="H7" s="17">
        <v>0</v>
      </c>
      <c r="I7" s="17">
        <v>1</v>
      </c>
      <c r="J7" s="17">
        <f t="shared" si="1"/>
        <v>1</v>
      </c>
      <c r="L7" s="17"/>
      <c r="M7" s="17">
        <f t="shared" si="2"/>
        <v>0</v>
      </c>
      <c r="N7" s="17">
        <f t="shared" si="3"/>
        <v>0</v>
      </c>
      <c r="O7" s="17">
        <f t="shared" si="4"/>
        <v>0</v>
      </c>
      <c r="P7" s="17">
        <f t="shared" si="5"/>
        <v>0</v>
      </c>
      <c r="R7" s="35">
        <v>4</v>
      </c>
      <c r="S7" s="17">
        <v>0</v>
      </c>
      <c r="T7" s="17">
        <v>1</v>
      </c>
      <c r="U7" s="17">
        <v>0</v>
      </c>
      <c r="V7" s="17">
        <v>0</v>
      </c>
      <c r="W7" s="36" t="s">
        <v>4</v>
      </c>
    </row>
    <row r="8" spans="1:23" ht="15.6" thickTop="1" thickBot="1" x14ac:dyDescent="0.35">
      <c r="A8" s="12">
        <v>6</v>
      </c>
      <c r="B8" s="13" t="s">
        <v>2</v>
      </c>
      <c r="E8" s="19" t="s">
        <v>31</v>
      </c>
      <c r="F8" s="17">
        <v>0</v>
      </c>
      <c r="G8" s="17">
        <v>0</v>
      </c>
      <c r="H8" s="17">
        <v>1</v>
      </c>
      <c r="I8" s="17">
        <v>0</v>
      </c>
      <c r="J8" s="17">
        <f t="shared" si="1"/>
        <v>1</v>
      </c>
      <c r="L8" s="17"/>
      <c r="M8" s="17">
        <f t="shared" si="2"/>
        <v>0</v>
      </c>
      <c r="N8" s="17">
        <f t="shared" si="3"/>
        <v>0</v>
      </c>
      <c r="O8" s="17">
        <f t="shared" si="4"/>
        <v>0</v>
      </c>
      <c r="P8" s="17">
        <f t="shared" si="5"/>
        <v>0</v>
      </c>
      <c r="R8" s="35">
        <v>5</v>
      </c>
      <c r="S8" s="17">
        <v>0</v>
      </c>
      <c r="T8" s="17">
        <v>0</v>
      </c>
      <c r="U8" s="17">
        <v>0</v>
      </c>
      <c r="V8" s="17">
        <v>1</v>
      </c>
      <c r="W8" s="36" t="s">
        <v>5</v>
      </c>
    </row>
    <row r="9" spans="1:23" ht="15.6" thickTop="1" thickBot="1" x14ac:dyDescent="0.35">
      <c r="A9" s="12">
        <v>7</v>
      </c>
      <c r="B9" s="13" t="s">
        <v>4</v>
      </c>
      <c r="E9" s="19" t="s">
        <v>32</v>
      </c>
      <c r="F9" s="17">
        <v>0</v>
      </c>
      <c r="G9" s="17">
        <v>0</v>
      </c>
      <c r="H9" s="17">
        <v>0</v>
      </c>
      <c r="I9" s="17">
        <v>1</v>
      </c>
      <c r="J9" s="17">
        <f t="shared" si="1"/>
        <v>1</v>
      </c>
      <c r="L9" s="17"/>
      <c r="M9" s="17">
        <f t="shared" si="2"/>
        <v>0</v>
      </c>
      <c r="N9" s="17">
        <f t="shared" si="3"/>
        <v>0</v>
      </c>
      <c r="O9" s="17">
        <f t="shared" si="4"/>
        <v>0</v>
      </c>
      <c r="P9" s="17">
        <f t="shared" si="5"/>
        <v>0</v>
      </c>
      <c r="R9" s="35">
        <v>6</v>
      </c>
      <c r="S9" s="17">
        <v>0</v>
      </c>
      <c r="T9" s="17">
        <v>0</v>
      </c>
      <c r="U9" s="17">
        <v>1</v>
      </c>
      <c r="V9" s="17">
        <v>0</v>
      </c>
      <c r="W9" s="36" t="s">
        <v>2</v>
      </c>
    </row>
    <row r="10" spans="1:23" ht="15.6" thickTop="1" thickBot="1" x14ac:dyDescent="0.35">
      <c r="A10" s="12">
        <v>8</v>
      </c>
      <c r="B10" s="13" t="s">
        <v>5</v>
      </c>
      <c r="E10" s="19" t="s">
        <v>33</v>
      </c>
      <c r="F10" s="17">
        <v>0</v>
      </c>
      <c r="G10" s="17">
        <v>1</v>
      </c>
      <c r="H10" s="17">
        <v>0</v>
      </c>
      <c r="I10" s="17">
        <v>0</v>
      </c>
      <c r="J10" s="17">
        <f t="shared" si="1"/>
        <v>1</v>
      </c>
      <c r="L10" s="17"/>
      <c r="M10" s="17">
        <f t="shared" si="2"/>
        <v>0</v>
      </c>
      <c r="N10" s="17">
        <f t="shared" si="3"/>
        <v>0</v>
      </c>
      <c r="O10" s="17">
        <f t="shared" si="4"/>
        <v>0</v>
      </c>
      <c r="P10" s="17">
        <f t="shared" si="5"/>
        <v>0</v>
      </c>
      <c r="R10" s="35">
        <v>7</v>
      </c>
      <c r="S10" s="17">
        <v>0</v>
      </c>
      <c r="T10" s="17">
        <v>1</v>
      </c>
      <c r="U10" s="17">
        <v>0</v>
      </c>
      <c r="V10" s="17">
        <v>0</v>
      </c>
      <c r="W10" s="36" t="s">
        <v>4</v>
      </c>
    </row>
    <row r="11" spans="1:23" ht="15.6" thickTop="1" thickBot="1" x14ac:dyDescent="0.35">
      <c r="A11" s="12">
        <v>9</v>
      </c>
      <c r="B11" s="13" t="s">
        <v>2</v>
      </c>
      <c r="E11" s="19" t="s">
        <v>34</v>
      </c>
      <c r="F11" s="17">
        <v>0</v>
      </c>
      <c r="G11" s="17">
        <v>0</v>
      </c>
      <c r="H11" s="17">
        <v>1</v>
      </c>
      <c r="I11" s="17">
        <v>0</v>
      </c>
      <c r="J11" s="17">
        <f t="shared" si="1"/>
        <v>1</v>
      </c>
      <c r="L11" s="17"/>
      <c r="M11" s="17">
        <f t="shared" si="2"/>
        <v>0</v>
      </c>
      <c r="N11" s="17">
        <f t="shared" si="3"/>
        <v>0</v>
      </c>
      <c r="O11" s="17">
        <f t="shared" si="4"/>
        <v>0</v>
      </c>
      <c r="P11" s="17">
        <f t="shared" si="5"/>
        <v>0</v>
      </c>
      <c r="R11" s="35">
        <v>8</v>
      </c>
      <c r="S11" s="17">
        <v>0</v>
      </c>
      <c r="T11" s="17">
        <v>0</v>
      </c>
      <c r="U11" s="17">
        <v>0</v>
      </c>
      <c r="V11" s="17">
        <v>1</v>
      </c>
      <c r="W11" s="36" t="s">
        <v>5</v>
      </c>
    </row>
    <row r="12" spans="1:23" ht="15.6" thickTop="1" thickBot="1" x14ac:dyDescent="0.35">
      <c r="A12" s="12">
        <v>10</v>
      </c>
      <c r="B12" s="13" t="s">
        <v>4</v>
      </c>
      <c r="E12" s="19" t="s">
        <v>35</v>
      </c>
      <c r="F12" s="17">
        <v>0</v>
      </c>
      <c r="G12" s="17">
        <v>0</v>
      </c>
      <c r="H12" s="17">
        <v>1</v>
      </c>
      <c r="I12" s="17">
        <v>0</v>
      </c>
      <c r="J12" s="17">
        <f t="shared" si="1"/>
        <v>1</v>
      </c>
      <c r="L12" s="17"/>
      <c r="M12" s="17">
        <f t="shared" si="2"/>
        <v>0</v>
      </c>
      <c r="N12" s="17">
        <f t="shared" si="3"/>
        <v>0</v>
      </c>
      <c r="O12" s="17">
        <f t="shared" si="4"/>
        <v>0</v>
      </c>
      <c r="P12" s="17">
        <f t="shared" si="5"/>
        <v>0</v>
      </c>
      <c r="R12" s="35">
        <v>9</v>
      </c>
      <c r="S12" s="17">
        <v>0</v>
      </c>
      <c r="T12" s="17">
        <v>0</v>
      </c>
      <c r="U12" s="17">
        <v>1</v>
      </c>
      <c r="V12" s="17">
        <v>0</v>
      </c>
      <c r="W12" s="36" t="s">
        <v>2</v>
      </c>
    </row>
    <row r="13" spans="1:23" ht="15.6" thickTop="1" thickBot="1" x14ac:dyDescent="0.35">
      <c r="A13" s="12">
        <v>11</v>
      </c>
      <c r="B13" s="13" t="s">
        <v>3</v>
      </c>
      <c r="E13" s="19" t="s">
        <v>36</v>
      </c>
      <c r="F13" s="17">
        <v>0</v>
      </c>
      <c r="G13" s="17">
        <v>0</v>
      </c>
      <c r="H13" s="17">
        <v>1</v>
      </c>
      <c r="I13" s="17">
        <v>0</v>
      </c>
      <c r="J13" s="17">
        <f t="shared" si="1"/>
        <v>1</v>
      </c>
      <c r="L13" s="17"/>
      <c r="M13" s="17">
        <f t="shared" si="2"/>
        <v>0</v>
      </c>
      <c r="N13" s="17">
        <f t="shared" si="3"/>
        <v>0</v>
      </c>
      <c r="O13" s="17">
        <f t="shared" si="4"/>
        <v>0</v>
      </c>
      <c r="P13" s="17">
        <f t="shared" si="5"/>
        <v>0</v>
      </c>
      <c r="R13" s="35">
        <v>10</v>
      </c>
      <c r="S13" s="17">
        <v>0</v>
      </c>
      <c r="T13" s="17">
        <v>1</v>
      </c>
      <c r="U13" s="17">
        <v>0</v>
      </c>
      <c r="V13" s="17">
        <v>0</v>
      </c>
      <c r="W13" s="36" t="s">
        <v>4</v>
      </c>
    </row>
    <row r="14" spans="1:23" ht="15.6" thickTop="1" thickBot="1" x14ac:dyDescent="0.35">
      <c r="A14" s="12">
        <v>12</v>
      </c>
      <c r="B14" s="13" t="s">
        <v>5</v>
      </c>
      <c r="E14" s="19" t="s">
        <v>43</v>
      </c>
      <c r="F14" s="17">
        <v>0</v>
      </c>
      <c r="G14" s="17">
        <v>0</v>
      </c>
      <c r="H14" s="17">
        <v>1</v>
      </c>
      <c r="I14" s="17">
        <v>0</v>
      </c>
      <c r="J14" s="17">
        <f t="shared" si="1"/>
        <v>1</v>
      </c>
      <c r="L14" s="17"/>
      <c r="M14" s="17">
        <f t="shared" si="2"/>
        <v>0</v>
      </c>
      <c r="N14" s="17">
        <f t="shared" si="3"/>
        <v>0</v>
      </c>
      <c r="O14" s="17">
        <f t="shared" si="4"/>
        <v>0</v>
      </c>
      <c r="P14" s="17">
        <f t="shared" si="5"/>
        <v>0</v>
      </c>
      <c r="R14" s="35">
        <v>11</v>
      </c>
      <c r="S14" s="17">
        <v>1</v>
      </c>
      <c r="T14" s="17">
        <v>0</v>
      </c>
      <c r="U14" s="17">
        <v>0</v>
      </c>
      <c r="V14" s="17">
        <v>0</v>
      </c>
      <c r="W14" s="36" t="s">
        <v>3</v>
      </c>
    </row>
    <row r="15" spans="1:23" ht="15.6" thickTop="1" thickBot="1" x14ac:dyDescent="0.35">
      <c r="A15" s="12">
        <v>13</v>
      </c>
      <c r="B15" s="13" t="s">
        <v>4</v>
      </c>
      <c r="E15" s="19" t="s">
        <v>44</v>
      </c>
      <c r="F15" s="17">
        <v>0</v>
      </c>
      <c r="G15" s="17">
        <v>1</v>
      </c>
      <c r="H15" s="17">
        <v>0</v>
      </c>
      <c r="I15" s="17">
        <v>0</v>
      </c>
      <c r="J15" s="17">
        <f t="shared" si="1"/>
        <v>1</v>
      </c>
      <c r="L15" s="17"/>
      <c r="M15" s="17">
        <f>IF(SUM(F15:F19)=5,1,0)</f>
        <v>0</v>
      </c>
      <c r="N15" s="17">
        <f t="shared" si="3"/>
        <v>0</v>
      </c>
      <c r="O15" s="17">
        <f t="shared" si="4"/>
        <v>0</v>
      </c>
      <c r="P15" s="17">
        <f t="shared" si="5"/>
        <v>0</v>
      </c>
      <c r="R15" s="35">
        <v>12</v>
      </c>
      <c r="S15" s="17">
        <v>0</v>
      </c>
      <c r="T15" s="17">
        <v>0</v>
      </c>
      <c r="U15" s="17">
        <v>0</v>
      </c>
      <c r="V15" s="17">
        <v>1</v>
      </c>
      <c r="W15" s="36" t="s">
        <v>5</v>
      </c>
    </row>
    <row r="16" spans="1:23" ht="15.6" thickTop="1" thickBot="1" x14ac:dyDescent="0.35">
      <c r="A16" s="12">
        <v>14</v>
      </c>
      <c r="B16" s="13" t="s">
        <v>5</v>
      </c>
      <c r="E16" s="19" t="s">
        <v>45</v>
      </c>
      <c r="F16" s="17">
        <v>0</v>
      </c>
      <c r="G16" s="17">
        <v>0</v>
      </c>
      <c r="H16" s="17">
        <v>1</v>
      </c>
      <c r="I16" s="17">
        <v>0</v>
      </c>
      <c r="J16" s="17">
        <f t="shared" si="1"/>
        <v>1</v>
      </c>
      <c r="L16" s="17"/>
      <c r="M16" s="17">
        <f>IF(SUM(F16:F20)=5,1,0)</f>
        <v>0</v>
      </c>
      <c r="N16" s="17">
        <f t="shared" si="3"/>
        <v>0</v>
      </c>
      <c r="O16" s="17">
        <f t="shared" si="4"/>
        <v>0</v>
      </c>
      <c r="P16" s="17">
        <f t="shared" si="5"/>
        <v>0</v>
      </c>
      <c r="R16" s="35">
        <v>13</v>
      </c>
      <c r="S16" s="17">
        <v>0</v>
      </c>
      <c r="T16" s="17">
        <v>1</v>
      </c>
      <c r="U16" s="17">
        <v>0</v>
      </c>
      <c r="V16" s="17">
        <v>0</v>
      </c>
      <c r="W16" s="36" t="s">
        <v>4</v>
      </c>
    </row>
    <row r="17" spans="1:23" ht="15.6" thickTop="1" thickBot="1" x14ac:dyDescent="0.35">
      <c r="A17" s="12">
        <v>15</v>
      </c>
      <c r="B17" s="13" t="s">
        <v>2</v>
      </c>
      <c r="E17" s="19" t="s">
        <v>46</v>
      </c>
      <c r="F17" s="17">
        <v>0</v>
      </c>
      <c r="G17" s="17">
        <v>0</v>
      </c>
      <c r="H17" s="17">
        <v>0</v>
      </c>
      <c r="I17" s="17">
        <v>1</v>
      </c>
      <c r="J17" s="17">
        <f t="shared" si="1"/>
        <v>1</v>
      </c>
      <c r="L17" s="17"/>
      <c r="M17" s="17">
        <f t="shared" ref="M17" si="6">IF(SUM(F17:F21)=5,1,0)</f>
        <v>0</v>
      </c>
      <c r="N17" s="17">
        <f t="shared" si="3"/>
        <v>0</v>
      </c>
      <c r="O17" s="17">
        <f t="shared" si="4"/>
        <v>0</v>
      </c>
      <c r="P17" s="17">
        <f t="shared" si="5"/>
        <v>0</v>
      </c>
      <c r="R17" s="35">
        <v>14</v>
      </c>
      <c r="S17" s="17">
        <v>0</v>
      </c>
      <c r="T17" s="17">
        <v>0</v>
      </c>
      <c r="U17" s="17">
        <v>0</v>
      </c>
      <c r="V17" s="17">
        <v>1</v>
      </c>
      <c r="W17" s="36" t="s">
        <v>5</v>
      </c>
    </row>
    <row r="18" spans="1:23" ht="15.6" thickTop="1" thickBot="1" x14ac:dyDescent="0.35">
      <c r="A18" s="12">
        <v>16</v>
      </c>
      <c r="B18" s="13" t="s">
        <v>4</v>
      </c>
      <c r="E18" s="19" t="s">
        <v>47</v>
      </c>
      <c r="F18" s="17">
        <v>0</v>
      </c>
      <c r="G18" s="17">
        <v>0</v>
      </c>
      <c r="H18" s="17">
        <v>0</v>
      </c>
      <c r="I18" s="17">
        <v>1</v>
      </c>
      <c r="J18" s="17">
        <f t="shared" si="1"/>
        <v>1</v>
      </c>
      <c r="L18" t="s">
        <v>65</v>
      </c>
      <c r="M18" s="32">
        <f>SUM(M4:P17)</f>
        <v>0</v>
      </c>
      <c r="R18" s="35">
        <v>15</v>
      </c>
      <c r="S18" s="17">
        <v>0</v>
      </c>
      <c r="T18" s="17">
        <v>0</v>
      </c>
      <c r="U18" s="17">
        <v>1</v>
      </c>
      <c r="V18" s="17">
        <v>0</v>
      </c>
      <c r="W18" s="36" t="s">
        <v>2</v>
      </c>
    </row>
    <row r="19" spans="1:23" ht="15.6" thickTop="1" thickBot="1" x14ac:dyDescent="0.35">
      <c r="A19" s="12">
        <v>17</v>
      </c>
      <c r="B19" s="13" t="s">
        <v>3</v>
      </c>
      <c r="E19" s="19" t="s">
        <v>48</v>
      </c>
      <c r="F19" s="17">
        <v>0</v>
      </c>
      <c r="G19" s="17">
        <v>0</v>
      </c>
      <c r="H19" s="17">
        <v>1</v>
      </c>
      <c r="I19" s="17">
        <v>0</v>
      </c>
      <c r="J19" s="17">
        <f t="shared" si="1"/>
        <v>1</v>
      </c>
      <c r="R19" s="35">
        <v>16</v>
      </c>
      <c r="S19" s="17">
        <v>0</v>
      </c>
      <c r="T19" s="17">
        <v>1</v>
      </c>
      <c r="U19" s="17">
        <v>0</v>
      </c>
      <c r="V19" s="17">
        <v>0</v>
      </c>
      <c r="W19" s="36" t="s">
        <v>4</v>
      </c>
    </row>
    <row r="20" spans="1:23" ht="15.6" thickTop="1" thickBot="1" x14ac:dyDescent="0.35">
      <c r="A20" s="14">
        <v>18</v>
      </c>
      <c r="B20" s="15" t="s">
        <v>4</v>
      </c>
      <c r="E20" s="19" t="s">
        <v>49</v>
      </c>
      <c r="F20" s="17">
        <v>0</v>
      </c>
      <c r="G20" s="17">
        <v>0</v>
      </c>
      <c r="H20" s="17">
        <v>1</v>
      </c>
      <c r="I20" s="17">
        <v>0</v>
      </c>
      <c r="J20" s="17">
        <f t="shared" si="1"/>
        <v>1</v>
      </c>
      <c r="R20" s="35">
        <v>17</v>
      </c>
      <c r="S20" s="17">
        <v>1</v>
      </c>
      <c r="T20" s="17">
        <v>0</v>
      </c>
      <c r="U20" s="17">
        <v>0</v>
      </c>
      <c r="V20" s="17">
        <v>0</v>
      </c>
      <c r="W20" s="36" t="s">
        <v>3</v>
      </c>
    </row>
    <row r="21" spans="1:23" ht="15.6" thickTop="1" thickBot="1" x14ac:dyDescent="0.35">
      <c r="A21" t="s">
        <v>58</v>
      </c>
      <c r="B21">
        <v>11</v>
      </c>
      <c r="E21" s="19" t="s">
        <v>50</v>
      </c>
      <c r="F21" s="17">
        <v>0</v>
      </c>
      <c r="G21" s="17">
        <v>1</v>
      </c>
      <c r="H21" s="17">
        <v>0</v>
      </c>
      <c r="I21" s="17">
        <v>0</v>
      </c>
      <c r="J21" s="17">
        <f t="shared" si="1"/>
        <v>1</v>
      </c>
      <c r="R21" s="35">
        <v>18</v>
      </c>
      <c r="S21" s="17">
        <v>0</v>
      </c>
      <c r="T21" s="17">
        <v>1</v>
      </c>
      <c r="U21" s="17">
        <v>0</v>
      </c>
      <c r="V21" s="17">
        <v>0</v>
      </c>
      <c r="W21" s="36" t="s">
        <v>4</v>
      </c>
    </row>
    <row r="22" spans="1:23" ht="15.6" thickTop="1" thickBot="1" x14ac:dyDescent="0.35">
      <c r="A22" t="s">
        <v>59</v>
      </c>
      <c r="B22">
        <v>7</v>
      </c>
      <c r="E22" s="19" t="s">
        <v>51</v>
      </c>
      <c r="F22" s="17">
        <f>SUM(F4:F21)</f>
        <v>0</v>
      </c>
      <c r="G22" s="17">
        <f>SUM(G4:G21)</f>
        <v>3</v>
      </c>
      <c r="H22" s="17">
        <f>SUM(H4:H21)</f>
        <v>8</v>
      </c>
      <c r="I22" s="17">
        <f>SUM(I4:I21)</f>
        <v>7</v>
      </c>
      <c r="J22" s="17"/>
      <c r="R22" s="17" t="s">
        <v>51</v>
      </c>
      <c r="S22" s="17">
        <f>SUM(S4:S21)</f>
        <v>3</v>
      </c>
      <c r="T22" s="17">
        <f>SUM(T4:T21)</f>
        <v>6</v>
      </c>
      <c r="U22" s="17">
        <f>SUM(U4:U21)</f>
        <v>5</v>
      </c>
      <c r="V22" s="17">
        <f>SUM(V4:V21)</f>
        <v>4</v>
      </c>
      <c r="W22" s="17"/>
    </row>
    <row r="23" spans="1:23" ht="15.6" thickTop="1" thickBot="1" x14ac:dyDescent="0.35">
      <c r="E23" s="19" t="s">
        <v>54</v>
      </c>
      <c r="F23" s="17"/>
      <c r="G23" s="17">
        <f>SUM(G17:G21)</f>
        <v>1</v>
      </c>
      <c r="H23" s="17">
        <f>SUM(H17:H21)</f>
        <v>2</v>
      </c>
      <c r="I23" s="17"/>
      <c r="J23" s="17"/>
      <c r="R23" s="17" t="s">
        <v>58</v>
      </c>
      <c r="S23" s="17">
        <f>SUM(T22:U22)</f>
        <v>11</v>
      </c>
      <c r="T23" s="17"/>
      <c r="U23" s="17"/>
      <c r="V23" s="17"/>
      <c r="W23" s="17"/>
    </row>
    <row r="24" spans="1:23" ht="15.6" thickTop="1" thickBot="1" x14ac:dyDescent="0.35">
      <c r="R24" s="17" t="s">
        <v>59</v>
      </c>
      <c r="S24" s="17">
        <f>SUM(S22,V22)</f>
        <v>7</v>
      </c>
      <c r="T24" s="17"/>
      <c r="U24" s="17"/>
      <c r="V24" s="17"/>
      <c r="W24" s="17"/>
    </row>
    <row r="25" spans="1:23" ht="15.6" thickTop="1" thickBot="1" x14ac:dyDescent="0.35">
      <c r="E25" s="19" t="s">
        <v>60</v>
      </c>
    </row>
    <row r="26" spans="1:23" ht="15.6" thickTop="1" thickBot="1" x14ac:dyDescent="0.35">
      <c r="E26" s="19" t="s">
        <v>52</v>
      </c>
      <c r="F26" s="17">
        <f>SUM(G22:H22)</f>
        <v>11</v>
      </c>
      <c r="J26" s="47" t="s">
        <v>79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spans="1:23" ht="15.6" thickTop="1" thickBot="1" x14ac:dyDescent="0.35">
      <c r="E27" s="19" t="s">
        <v>53</v>
      </c>
      <c r="F27" s="17">
        <f>SUM(G23:H23)</f>
        <v>3</v>
      </c>
      <c r="J27" s="39" t="s">
        <v>66</v>
      </c>
      <c r="K27" s="39" t="s">
        <v>10</v>
      </c>
      <c r="L27" s="39" t="s">
        <v>70</v>
      </c>
      <c r="M27" s="39" t="s">
        <v>72</v>
      </c>
      <c r="N27" s="39" t="s">
        <v>67</v>
      </c>
      <c r="O27" s="39" t="s">
        <v>71</v>
      </c>
      <c r="P27" s="39" t="s">
        <v>73</v>
      </c>
      <c r="Q27" s="39" t="s">
        <v>74</v>
      </c>
      <c r="R27" s="39" t="s">
        <v>75</v>
      </c>
      <c r="S27" s="39" t="s">
        <v>76</v>
      </c>
      <c r="T27" s="39" t="s">
        <v>77</v>
      </c>
      <c r="U27" s="39" t="s">
        <v>68</v>
      </c>
      <c r="V27" s="39" t="s">
        <v>69</v>
      </c>
    </row>
    <row r="28" spans="1:23" ht="15.6" thickTop="1" thickBot="1" x14ac:dyDescent="0.35">
      <c r="E28" s="19" t="s">
        <v>56</v>
      </c>
      <c r="F28" s="17">
        <f>(4*(G22+H22))+2*(I22+F22)</f>
        <v>58</v>
      </c>
      <c r="J28" s="17"/>
      <c r="K28" s="17">
        <f>IF((F4+I5+F6+I7)=4,1,0)</f>
        <v>0</v>
      </c>
      <c r="L28" s="17">
        <f>IF((F4+G5+F6+G7)=4,1,0)</f>
        <v>0</v>
      </c>
      <c r="M28" s="17">
        <f>IF((F4+H5+F6+H7)=4,1,0)</f>
        <v>0</v>
      </c>
      <c r="N28" s="17">
        <f>IF((I4+F5+I6+F7)=4,1,0)</f>
        <v>0</v>
      </c>
      <c r="O28" s="17">
        <f>IF((G4+F5+G6+F7)=4,1,0)</f>
        <v>0</v>
      </c>
      <c r="P28" s="17">
        <f>IF((H4+F5+H6+F7)=4,1,0)</f>
        <v>0</v>
      </c>
      <c r="Q28" s="17">
        <f>IF((I4+G5+I6+G7)=4,1,0)</f>
        <v>0</v>
      </c>
      <c r="R28" s="17">
        <f>IF((I4+H5+I6+H7)=4,1,0)</f>
        <v>0</v>
      </c>
      <c r="S28" s="17">
        <f>IF(SUM(G4+I5+G6+I7)=4,1,0)</f>
        <v>0</v>
      </c>
      <c r="T28" s="17">
        <f>IF((H4+I5+H6+I7)=4,1,0)</f>
        <v>0</v>
      </c>
      <c r="U28" s="17">
        <f>IF((G4+H5+G6+H7)=4,1,0)</f>
        <v>0</v>
      </c>
      <c r="V28" s="17">
        <f>IF((H4+G5+H6+G7)=4,1,0)</f>
        <v>0</v>
      </c>
    </row>
    <row r="29" spans="1:23" ht="15.6" thickTop="1" thickBot="1" x14ac:dyDescent="0.35">
      <c r="E29" s="19" t="s">
        <v>57</v>
      </c>
      <c r="F29" s="17">
        <f>4*B21+2*B22</f>
        <v>58</v>
      </c>
      <c r="J29" s="17"/>
      <c r="K29" s="17">
        <f t="shared" ref="K29:K42" si="7">IF((F5+I6+F7+I8)=4,1,0)</f>
        <v>0</v>
      </c>
      <c r="L29" s="17">
        <f t="shared" ref="L29:L42" si="8">IF((F5+G6+F7+G8)=4,1,0)</f>
        <v>0</v>
      </c>
      <c r="M29" s="17">
        <f t="shared" ref="M29:M42" si="9">IF((F5+H6+F7+H8)=4,1,0)</f>
        <v>0</v>
      </c>
      <c r="N29" s="17">
        <f t="shared" ref="N29:N42" si="10">IF((I5+F6+I7+F8)=4,1,0)</f>
        <v>0</v>
      </c>
      <c r="O29" s="17">
        <f t="shared" ref="O29:O42" si="11">IF((G5+F6+G7+F8)=4,1,0)</f>
        <v>0</v>
      </c>
      <c r="P29" s="17">
        <f t="shared" ref="P29:Q29" si="12">IF((H5+F6+H7+F8)=4,1,0)</f>
        <v>0</v>
      </c>
      <c r="Q29" s="17">
        <f t="shared" si="12"/>
        <v>0</v>
      </c>
      <c r="R29" s="17">
        <f t="shared" ref="R29:R42" si="13">IF((I5+H6+I7+H8)=4,1,0)</f>
        <v>0</v>
      </c>
      <c r="S29" s="17">
        <f t="shared" ref="S29:S42" si="14">IF(SUM(G5+I6+G7+I8)=4,1,0)</f>
        <v>0</v>
      </c>
      <c r="T29" s="17">
        <f t="shared" ref="T29:T42" si="15">IF((H5+I6+H7+I8)=4,1,0)</f>
        <v>0</v>
      </c>
      <c r="U29" s="17">
        <f t="shared" ref="U29:U42" si="16">IF((G5+H6+G7+H8)=4,1,0)</f>
        <v>0</v>
      </c>
      <c r="V29" s="17">
        <f t="shared" ref="V29:V42" si="17">IF((H5+G6+H7+G8)=4,1,0)</f>
        <v>0</v>
      </c>
    </row>
    <row r="30" spans="1:23" ht="15" thickTop="1" x14ac:dyDescent="0.3">
      <c r="J30" s="17"/>
      <c r="K30" s="17">
        <f t="shared" si="7"/>
        <v>0</v>
      </c>
      <c r="L30" s="17">
        <f t="shared" si="8"/>
        <v>0</v>
      </c>
      <c r="M30" s="17">
        <f t="shared" si="9"/>
        <v>0</v>
      </c>
      <c r="N30" s="17">
        <f t="shared" si="10"/>
        <v>0</v>
      </c>
      <c r="O30" s="17">
        <f t="shared" si="11"/>
        <v>0</v>
      </c>
      <c r="P30" s="17">
        <f t="shared" ref="P30:Q30" si="18">IF((H6+F7+H8+F9)=4,1,0)</f>
        <v>0</v>
      </c>
      <c r="Q30" s="17">
        <f t="shared" si="18"/>
        <v>0</v>
      </c>
      <c r="R30" s="17">
        <f t="shared" si="13"/>
        <v>0</v>
      </c>
      <c r="S30" s="17">
        <f t="shared" si="14"/>
        <v>0</v>
      </c>
      <c r="T30" s="17">
        <f t="shared" si="15"/>
        <v>0</v>
      </c>
      <c r="U30" s="17">
        <f t="shared" si="16"/>
        <v>0</v>
      </c>
      <c r="V30" s="17">
        <f t="shared" si="17"/>
        <v>0</v>
      </c>
    </row>
    <row r="31" spans="1:23" x14ac:dyDescent="0.3">
      <c r="J31" s="17"/>
      <c r="K31" s="17">
        <f t="shared" si="7"/>
        <v>0</v>
      </c>
      <c r="L31" s="17">
        <f t="shared" si="8"/>
        <v>0</v>
      </c>
      <c r="M31" s="17">
        <f t="shared" si="9"/>
        <v>0</v>
      </c>
      <c r="N31" s="17">
        <f t="shared" si="10"/>
        <v>0</v>
      </c>
      <c r="O31" s="17">
        <f t="shared" si="11"/>
        <v>0</v>
      </c>
      <c r="P31" s="17">
        <f t="shared" ref="P31:Q31" si="19">IF((H7+F8+H9+F10)=4,1,0)</f>
        <v>0</v>
      </c>
      <c r="Q31" s="17">
        <f t="shared" si="19"/>
        <v>0</v>
      </c>
      <c r="R31" s="17">
        <f t="shared" si="13"/>
        <v>0</v>
      </c>
      <c r="S31" s="17">
        <f t="shared" si="14"/>
        <v>0</v>
      </c>
      <c r="T31" s="17">
        <f t="shared" si="15"/>
        <v>0</v>
      </c>
      <c r="U31" s="17">
        <f t="shared" si="16"/>
        <v>0</v>
      </c>
      <c r="V31" s="17">
        <f t="shared" si="17"/>
        <v>0</v>
      </c>
    </row>
    <row r="32" spans="1:23" x14ac:dyDescent="0.3">
      <c r="J32" s="17"/>
      <c r="K32" s="17">
        <f t="shared" si="7"/>
        <v>0</v>
      </c>
      <c r="L32" s="17">
        <f t="shared" si="8"/>
        <v>0</v>
      </c>
      <c r="M32" s="17">
        <f t="shared" si="9"/>
        <v>0</v>
      </c>
      <c r="N32" s="17">
        <f t="shared" si="10"/>
        <v>0</v>
      </c>
      <c r="O32" s="17">
        <f t="shared" si="11"/>
        <v>0</v>
      </c>
      <c r="P32" s="17">
        <f t="shared" ref="P32:Q32" si="20">IF((H8+F9+H10+F11)=4,1,0)</f>
        <v>0</v>
      </c>
      <c r="Q32" s="17">
        <f t="shared" si="20"/>
        <v>0</v>
      </c>
      <c r="R32" s="17">
        <f t="shared" si="13"/>
        <v>0</v>
      </c>
      <c r="S32" s="17">
        <f t="shared" si="14"/>
        <v>0</v>
      </c>
      <c r="T32" s="17">
        <f t="shared" si="15"/>
        <v>0</v>
      </c>
      <c r="U32" s="17">
        <f t="shared" si="16"/>
        <v>0</v>
      </c>
      <c r="V32" s="17">
        <f t="shared" si="17"/>
        <v>0</v>
      </c>
    </row>
    <row r="33" spans="10:22" x14ac:dyDescent="0.3">
      <c r="J33" s="17"/>
      <c r="K33" s="17">
        <f t="shared" si="7"/>
        <v>0</v>
      </c>
      <c r="L33" s="17">
        <f t="shared" si="8"/>
        <v>0</v>
      </c>
      <c r="M33" s="17">
        <f t="shared" si="9"/>
        <v>0</v>
      </c>
      <c r="N33" s="17">
        <f t="shared" si="10"/>
        <v>0</v>
      </c>
      <c r="O33" s="17">
        <f t="shared" si="11"/>
        <v>0</v>
      </c>
      <c r="P33" s="17">
        <f t="shared" ref="P33:Q33" si="21">IF((H9+F10+H11+F12)=4,1,0)</f>
        <v>0</v>
      </c>
      <c r="Q33" s="17">
        <f t="shared" si="21"/>
        <v>0</v>
      </c>
      <c r="R33" s="17">
        <f t="shared" si="13"/>
        <v>0</v>
      </c>
      <c r="S33" s="17">
        <f t="shared" si="14"/>
        <v>0</v>
      </c>
      <c r="T33" s="17">
        <f t="shared" si="15"/>
        <v>0</v>
      </c>
      <c r="U33" s="17">
        <f t="shared" si="16"/>
        <v>0</v>
      </c>
      <c r="V33" s="17">
        <f t="shared" si="17"/>
        <v>0</v>
      </c>
    </row>
    <row r="34" spans="10:22" x14ac:dyDescent="0.3">
      <c r="J34" s="17"/>
      <c r="K34" s="17">
        <f t="shared" si="7"/>
        <v>0</v>
      </c>
      <c r="L34" s="17">
        <f t="shared" si="8"/>
        <v>0</v>
      </c>
      <c r="M34" s="17">
        <f t="shared" si="9"/>
        <v>0</v>
      </c>
      <c r="N34" s="17">
        <f t="shared" si="10"/>
        <v>0</v>
      </c>
      <c r="O34" s="17">
        <f t="shared" si="11"/>
        <v>0</v>
      </c>
      <c r="P34" s="17">
        <f t="shared" ref="P34:Q34" si="22">IF((H10+F11+H12+F13)=4,1,0)</f>
        <v>0</v>
      </c>
      <c r="Q34" s="17">
        <f t="shared" si="22"/>
        <v>0</v>
      </c>
      <c r="R34" s="17">
        <f t="shared" si="13"/>
        <v>0</v>
      </c>
      <c r="S34" s="17">
        <f t="shared" si="14"/>
        <v>0</v>
      </c>
      <c r="T34" s="17">
        <f t="shared" si="15"/>
        <v>0</v>
      </c>
      <c r="U34" s="17">
        <f t="shared" si="16"/>
        <v>0</v>
      </c>
      <c r="V34" s="17">
        <f t="shared" si="17"/>
        <v>0</v>
      </c>
    </row>
    <row r="35" spans="10:22" x14ac:dyDescent="0.3">
      <c r="J35" s="17"/>
      <c r="K35" s="17">
        <f t="shared" si="7"/>
        <v>0</v>
      </c>
      <c r="L35" s="17">
        <f t="shared" si="8"/>
        <v>0</v>
      </c>
      <c r="M35" s="17">
        <f t="shared" si="9"/>
        <v>0</v>
      </c>
      <c r="N35" s="17">
        <f t="shared" si="10"/>
        <v>0</v>
      </c>
      <c r="O35" s="17">
        <f t="shared" si="11"/>
        <v>0</v>
      </c>
      <c r="P35" s="17">
        <f t="shared" ref="P35:Q35" si="23">IF((H11+F12+H13+F14)=4,1,0)</f>
        <v>0</v>
      </c>
      <c r="Q35" s="17">
        <f t="shared" si="23"/>
        <v>0</v>
      </c>
      <c r="R35" s="17">
        <f t="shared" si="13"/>
        <v>0</v>
      </c>
      <c r="S35" s="17">
        <f t="shared" si="14"/>
        <v>0</v>
      </c>
      <c r="T35" s="17">
        <f t="shared" si="15"/>
        <v>0</v>
      </c>
      <c r="U35" s="17">
        <f t="shared" si="16"/>
        <v>0</v>
      </c>
      <c r="V35" s="17">
        <f t="shared" si="17"/>
        <v>0</v>
      </c>
    </row>
    <row r="36" spans="10:22" x14ac:dyDescent="0.3">
      <c r="J36" s="17"/>
      <c r="K36" s="17">
        <f t="shared" si="7"/>
        <v>0</v>
      </c>
      <c r="L36" s="17">
        <f t="shared" si="8"/>
        <v>0</v>
      </c>
      <c r="M36" s="17">
        <f t="shared" si="9"/>
        <v>0</v>
      </c>
      <c r="N36" s="17">
        <f t="shared" si="10"/>
        <v>0</v>
      </c>
      <c r="O36" s="17">
        <f t="shared" si="11"/>
        <v>0</v>
      </c>
      <c r="P36" s="17">
        <f t="shared" ref="P36:Q36" si="24">IF((H12+F13+H14+F15)=4,1,0)</f>
        <v>0</v>
      </c>
      <c r="Q36" s="17">
        <f t="shared" si="24"/>
        <v>0</v>
      </c>
      <c r="R36" s="17">
        <f t="shared" si="13"/>
        <v>0</v>
      </c>
      <c r="S36" s="17">
        <f t="shared" si="14"/>
        <v>0</v>
      </c>
      <c r="T36" s="17">
        <f t="shared" si="15"/>
        <v>0</v>
      </c>
      <c r="U36" s="17">
        <f t="shared" si="16"/>
        <v>0</v>
      </c>
      <c r="V36" s="17">
        <f t="shared" si="17"/>
        <v>0</v>
      </c>
    </row>
    <row r="37" spans="10:22" x14ac:dyDescent="0.3">
      <c r="J37" s="17"/>
      <c r="K37" s="17">
        <f t="shared" si="7"/>
        <v>0</v>
      </c>
      <c r="L37" s="17">
        <f t="shared" si="8"/>
        <v>0</v>
      </c>
      <c r="M37" s="17">
        <f t="shared" si="9"/>
        <v>0</v>
      </c>
      <c r="N37" s="17">
        <f t="shared" si="10"/>
        <v>0</v>
      </c>
      <c r="O37" s="17">
        <f t="shared" si="11"/>
        <v>0</v>
      </c>
      <c r="P37" s="17">
        <f t="shared" ref="P37:Q37" si="25">IF((H13+F14+H15+F16)=4,1,0)</f>
        <v>0</v>
      </c>
      <c r="Q37" s="17">
        <f t="shared" si="25"/>
        <v>0</v>
      </c>
      <c r="R37" s="17">
        <f t="shared" si="13"/>
        <v>0</v>
      </c>
      <c r="S37" s="17">
        <f t="shared" si="14"/>
        <v>0</v>
      </c>
      <c r="T37" s="17">
        <f t="shared" si="15"/>
        <v>0</v>
      </c>
      <c r="U37" s="17">
        <f t="shared" si="16"/>
        <v>0</v>
      </c>
      <c r="V37" s="17">
        <f t="shared" si="17"/>
        <v>0</v>
      </c>
    </row>
    <row r="38" spans="10:22" x14ac:dyDescent="0.3">
      <c r="J38" s="17"/>
      <c r="K38" s="17">
        <f t="shared" si="7"/>
        <v>0</v>
      </c>
      <c r="L38" s="17">
        <f t="shared" si="8"/>
        <v>0</v>
      </c>
      <c r="M38" s="17">
        <f t="shared" si="9"/>
        <v>0</v>
      </c>
      <c r="N38" s="17">
        <f t="shared" si="10"/>
        <v>0</v>
      </c>
      <c r="O38" s="17">
        <f t="shared" si="11"/>
        <v>0</v>
      </c>
      <c r="P38" s="17">
        <f t="shared" ref="P38:Q38" si="26">IF((H14+F15+H16+F17)=4,1,0)</f>
        <v>0</v>
      </c>
      <c r="Q38" s="17">
        <f t="shared" si="26"/>
        <v>0</v>
      </c>
      <c r="R38" s="17">
        <f t="shared" si="13"/>
        <v>0</v>
      </c>
      <c r="S38" s="17">
        <f t="shared" si="14"/>
        <v>0</v>
      </c>
      <c r="T38" s="17">
        <f t="shared" si="15"/>
        <v>0</v>
      </c>
      <c r="U38" s="17">
        <f t="shared" si="16"/>
        <v>0</v>
      </c>
      <c r="V38" s="17">
        <f t="shared" si="17"/>
        <v>0</v>
      </c>
    </row>
    <row r="39" spans="10:22" x14ac:dyDescent="0.3">
      <c r="J39" s="17"/>
      <c r="K39" s="17">
        <f t="shared" si="7"/>
        <v>0</v>
      </c>
      <c r="L39" s="17">
        <f t="shared" si="8"/>
        <v>0</v>
      </c>
      <c r="M39" s="17">
        <f t="shared" si="9"/>
        <v>0</v>
      </c>
      <c r="N39" s="17">
        <f t="shared" si="10"/>
        <v>0</v>
      </c>
      <c r="O39" s="17">
        <f t="shared" si="11"/>
        <v>0</v>
      </c>
      <c r="P39" s="17">
        <f t="shared" ref="P39:Q39" si="27">IF((H15+F16+H17+F18)=4,1,0)</f>
        <v>0</v>
      </c>
      <c r="Q39" s="17">
        <f t="shared" si="27"/>
        <v>0</v>
      </c>
      <c r="R39" s="17">
        <f t="shared" si="13"/>
        <v>0</v>
      </c>
      <c r="S39" s="17">
        <f t="shared" si="14"/>
        <v>0</v>
      </c>
      <c r="T39" s="17">
        <f t="shared" si="15"/>
        <v>0</v>
      </c>
      <c r="U39" s="17">
        <f t="shared" si="16"/>
        <v>0</v>
      </c>
      <c r="V39" s="17">
        <f t="shared" si="17"/>
        <v>0</v>
      </c>
    </row>
    <row r="40" spans="10:22" x14ac:dyDescent="0.3">
      <c r="J40" s="17"/>
      <c r="K40" s="17">
        <f t="shared" si="7"/>
        <v>0</v>
      </c>
      <c r="L40" s="17">
        <f t="shared" si="8"/>
        <v>0</v>
      </c>
      <c r="M40" s="17">
        <f t="shared" si="9"/>
        <v>0</v>
      </c>
      <c r="N40" s="17">
        <f t="shared" si="10"/>
        <v>0</v>
      </c>
      <c r="O40" s="17">
        <f t="shared" si="11"/>
        <v>0</v>
      </c>
      <c r="P40" s="17">
        <f t="shared" ref="P40:Q40" si="28">IF((H16+F17+H18+F19)=4,1,0)</f>
        <v>0</v>
      </c>
      <c r="Q40" s="17">
        <f t="shared" si="28"/>
        <v>0</v>
      </c>
      <c r="R40" s="17">
        <f t="shared" si="13"/>
        <v>0</v>
      </c>
      <c r="S40" s="17">
        <f t="shared" si="14"/>
        <v>0</v>
      </c>
      <c r="T40" s="17">
        <f t="shared" si="15"/>
        <v>0</v>
      </c>
      <c r="U40" s="17">
        <f t="shared" si="16"/>
        <v>0</v>
      </c>
      <c r="V40" s="17">
        <f t="shared" si="17"/>
        <v>0</v>
      </c>
    </row>
    <row r="41" spans="10:22" x14ac:dyDescent="0.3">
      <c r="J41" s="17"/>
      <c r="K41" s="17">
        <f t="shared" si="7"/>
        <v>0</v>
      </c>
      <c r="L41" s="17">
        <f t="shared" si="8"/>
        <v>0</v>
      </c>
      <c r="M41" s="17">
        <f t="shared" si="9"/>
        <v>0</v>
      </c>
      <c r="N41" s="17">
        <f t="shared" si="10"/>
        <v>0</v>
      </c>
      <c r="O41" s="17">
        <f t="shared" si="11"/>
        <v>0</v>
      </c>
      <c r="P41" s="17">
        <f t="shared" ref="P41:Q41" si="29">IF((H17+F18+H19+F20)=4,1,0)</f>
        <v>0</v>
      </c>
      <c r="Q41" s="17">
        <f t="shared" si="29"/>
        <v>0</v>
      </c>
      <c r="R41" s="17">
        <f t="shared" si="13"/>
        <v>0</v>
      </c>
      <c r="S41" s="17">
        <f t="shared" si="14"/>
        <v>0</v>
      </c>
      <c r="T41" s="17">
        <f t="shared" si="15"/>
        <v>0</v>
      </c>
      <c r="U41" s="17">
        <f t="shared" si="16"/>
        <v>0</v>
      </c>
      <c r="V41" s="17">
        <f t="shared" si="17"/>
        <v>0</v>
      </c>
    </row>
    <row r="42" spans="10:22" x14ac:dyDescent="0.3">
      <c r="J42" s="17"/>
      <c r="K42" s="17">
        <f t="shared" si="7"/>
        <v>0</v>
      </c>
      <c r="L42" s="17">
        <f t="shared" si="8"/>
        <v>0</v>
      </c>
      <c r="M42" s="17">
        <f t="shared" si="9"/>
        <v>0</v>
      </c>
      <c r="N42" s="17">
        <f t="shared" si="10"/>
        <v>0</v>
      </c>
      <c r="O42" s="17">
        <f t="shared" si="11"/>
        <v>0</v>
      </c>
      <c r="P42" s="17">
        <f t="shared" ref="P42:Q42" si="30">IF((H18+F19+H20+F21)=4,1,0)</f>
        <v>0</v>
      </c>
      <c r="Q42" s="17">
        <f t="shared" si="30"/>
        <v>0</v>
      </c>
      <c r="R42" s="17">
        <f t="shared" si="13"/>
        <v>0</v>
      </c>
      <c r="S42" s="17">
        <f t="shared" si="14"/>
        <v>0</v>
      </c>
      <c r="T42" s="17">
        <f t="shared" si="15"/>
        <v>0</v>
      </c>
      <c r="U42" s="17">
        <f t="shared" si="16"/>
        <v>0</v>
      </c>
      <c r="V42" s="17">
        <f t="shared" si="17"/>
        <v>0</v>
      </c>
    </row>
    <row r="43" spans="10:22" x14ac:dyDescent="0.3">
      <c r="J43" s="17" t="s">
        <v>78</v>
      </c>
      <c r="K43" s="40">
        <f>SUM(K28:V42)</f>
        <v>0</v>
      </c>
    </row>
    <row r="45" spans="10:22" x14ac:dyDescent="0.3">
      <c r="J45" s="47" t="s">
        <v>87</v>
      </c>
      <c r="K45" s="47"/>
      <c r="L45" s="47"/>
      <c r="M45" s="47"/>
      <c r="N45" s="47"/>
    </row>
    <row r="46" spans="10:22" x14ac:dyDescent="0.3">
      <c r="J46" s="39" t="s">
        <v>80</v>
      </c>
      <c r="K46" s="39" t="s">
        <v>82</v>
      </c>
      <c r="L46" s="39" t="s">
        <v>83</v>
      </c>
      <c r="M46" s="39" t="s">
        <v>84</v>
      </c>
      <c r="N46" s="39" t="s">
        <v>85</v>
      </c>
    </row>
    <row r="47" spans="10:22" x14ac:dyDescent="0.3">
      <c r="J47" s="39" t="s">
        <v>81</v>
      </c>
      <c r="K47" s="17">
        <f t="shared" ref="K47:K64" si="31">IF((F4+V4)=2,1,0)</f>
        <v>0</v>
      </c>
      <c r="L47" s="17">
        <f t="shared" ref="L47:L64" si="32">IF((I4+S4)=2,1,0)</f>
        <v>0</v>
      </c>
      <c r="M47" s="17">
        <f t="shared" ref="M47:M64" si="33">IF((G4+U4)=2,1,0)</f>
        <v>0</v>
      </c>
      <c r="N47" s="17">
        <f t="shared" ref="N47:N64" si="34">IF((H4+T4)=2,1,0)</f>
        <v>0</v>
      </c>
    </row>
    <row r="48" spans="10:22" x14ac:dyDescent="0.3">
      <c r="J48" s="17"/>
      <c r="K48" s="17">
        <f t="shared" si="31"/>
        <v>0</v>
      </c>
      <c r="L48" s="17">
        <f t="shared" si="32"/>
        <v>0</v>
      </c>
      <c r="M48" s="17">
        <f t="shared" si="33"/>
        <v>0</v>
      </c>
      <c r="N48" s="17">
        <f t="shared" si="34"/>
        <v>0</v>
      </c>
    </row>
    <row r="49" spans="10:14" x14ac:dyDescent="0.3">
      <c r="J49" s="17"/>
      <c r="K49" s="17">
        <f t="shared" si="31"/>
        <v>0</v>
      </c>
      <c r="L49" s="17">
        <f t="shared" si="32"/>
        <v>1</v>
      </c>
      <c r="M49" s="17">
        <f t="shared" si="33"/>
        <v>0</v>
      </c>
      <c r="N49" s="17">
        <f t="shared" si="34"/>
        <v>0</v>
      </c>
    </row>
    <row r="50" spans="10:14" x14ac:dyDescent="0.3">
      <c r="J50" s="17"/>
      <c r="K50" s="17">
        <f t="shared" si="31"/>
        <v>0</v>
      </c>
      <c r="L50" s="17">
        <f t="shared" si="32"/>
        <v>0</v>
      </c>
      <c r="M50" s="17">
        <f t="shared" si="33"/>
        <v>0</v>
      </c>
      <c r="N50" s="17">
        <f t="shared" si="34"/>
        <v>0</v>
      </c>
    </row>
    <row r="51" spans="10:14" x14ac:dyDescent="0.3">
      <c r="J51" s="17"/>
      <c r="K51" s="17">
        <f t="shared" si="31"/>
        <v>0</v>
      </c>
      <c r="L51" s="17">
        <f t="shared" si="32"/>
        <v>0</v>
      </c>
      <c r="M51" s="17">
        <f t="shared" si="33"/>
        <v>0</v>
      </c>
      <c r="N51" s="17">
        <f t="shared" si="34"/>
        <v>0</v>
      </c>
    </row>
    <row r="52" spans="10:14" x14ac:dyDescent="0.3">
      <c r="J52" s="17"/>
      <c r="K52" s="17">
        <f t="shared" si="31"/>
        <v>0</v>
      </c>
      <c r="L52" s="17">
        <f t="shared" si="32"/>
        <v>0</v>
      </c>
      <c r="M52" s="17">
        <f t="shared" si="33"/>
        <v>0</v>
      </c>
      <c r="N52" s="17">
        <f t="shared" si="34"/>
        <v>0</v>
      </c>
    </row>
    <row r="53" spans="10:14" x14ac:dyDescent="0.3">
      <c r="J53" s="17"/>
      <c r="K53" s="17">
        <f t="shared" si="31"/>
        <v>0</v>
      </c>
      <c r="L53" s="17">
        <f t="shared" si="32"/>
        <v>0</v>
      </c>
      <c r="M53" s="17">
        <f t="shared" si="33"/>
        <v>0</v>
      </c>
      <c r="N53" s="17">
        <f t="shared" si="34"/>
        <v>0</v>
      </c>
    </row>
    <row r="54" spans="10:14" x14ac:dyDescent="0.3">
      <c r="J54" s="17"/>
      <c r="K54" s="17">
        <f t="shared" si="31"/>
        <v>0</v>
      </c>
      <c r="L54" s="17">
        <f t="shared" si="32"/>
        <v>0</v>
      </c>
      <c r="M54" s="17">
        <f t="shared" si="33"/>
        <v>0</v>
      </c>
      <c r="N54" s="17">
        <f t="shared" si="34"/>
        <v>0</v>
      </c>
    </row>
    <row r="55" spans="10:14" x14ac:dyDescent="0.3">
      <c r="J55" s="17"/>
      <c r="K55" s="17">
        <f t="shared" si="31"/>
        <v>0</v>
      </c>
      <c r="L55" s="17">
        <f t="shared" si="32"/>
        <v>0</v>
      </c>
      <c r="M55" s="17">
        <f t="shared" si="33"/>
        <v>0</v>
      </c>
      <c r="N55" s="17">
        <f t="shared" si="34"/>
        <v>0</v>
      </c>
    </row>
    <row r="56" spans="10:14" x14ac:dyDescent="0.3">
      <c r="J56" s="17"/>
      <c r="K56" s="17">
        <f t="shared" si="31"/>
        <v>0</v>
      </c>
      <c r="L56" s="17">
        <f t="shared" si="32"/>
        <v>0</v>
      </c>
      <c r="M56" s="17">
        <f t="shared" si="33"/>
        <v>0</v>
      </c>
      <c r="N56" s="17">
        <f t="shared" si="34"/>
        <v>1</v>
      </c>
    </row>
    <row r="57" spans="10:14" x14ac:dyDescent="0.3">
      <c r="J57" s="17"/>
      <c r="K57" s="17">
        <f t="shared" si="31"/>
        <v>0</v>
      </c>
      <c r="L57" s="17">
        <f t="shared" si="32"/>
        <v>0</v>
      </c>
      <c r="M57" s="17">
        <f t="shared" si="33"/>
        <v>0</v>
      </c>
      <c r="N57" s="17">
        <f t="shared" si="34"/>
        <v>0</v>
      </c>
    </row>
    <row r="58" spans="10:14" x14ac:dyDescent="0.3">
      <c r="J58" s="17"/>
      <c r="K58" s="17">
        <f t="shared" si="31"/>
        <v>0</v>
      </c>
      <c r="L58" s="17">
        <f t="shared" si="32"/>
        <v>0</v>
      </c>
      <c r="M58" s="17">
        <f t="shared" si="33"/>
        <v>0</v>
      </c>
      <c r="N58" s="17">
        <f t="shared" si="34"/>
        <v>0</v>
      </c>
    </row>
    <row r="59" spans="10:14" x14ac:dyDescent="0.3">
      <c r="J59" s="17"/>
      <c r="K59" s="17">
        <f t="shared" si="31"/>
        <v>0</v>
      </c>
      <c r="L59" s="17">
        <f t="shared" si="32"/>
        <v>0</v>
      </c>
      <c r="M59" s="17">
        <f t="shared" si="33"/>
        <v>0</v>
      </c>
      <c r="N59" s="17">
        <f t="shared" si="34"/>
        <v>1</v>
      </c>
    </row>
    <row r="60" spans="10:14" x14ac:dyDescent="0.3">
      <c r="J60" s="17"/>
      <c r="K60" s="17">
        <f t="shared" si="31"/>
        <v>0</v>
      </c>
      <c r="L60" s="17">
        <f t="shared" si="32"/>
        <v>0</v>
      </c>
      <c r="M60" s="17">
        <f t="shared" si="33"/>
        <v>0</v>
      </c>
      <c r="N60" s="17">
        <f t="shared" si="34"/>
        <v>0</v>
      </c>
    </row>
    <row r="61" spans="10:14" x14ac:dyDescent="0.3">
      <c r="J61" s="17"/>
      <c r="K61" s="17">
        <f t="shared" si="31"/>
        <v>0</v>
      </c>
      <c r="L61" s="17">
        <f t="shared" si="32"/>
        <v>0</v>
      </c>
      <c r="M61" s="17">
        <f t="shared" si="33"/>
        <v>0</v>
      </c>
      <c r="N61" s="17">
        <f t="shared" si="34"/>
        <v>0</v>
      </c>
    </row>
    <row r="62" spans="10:14" x14ac:dyDescent="0.3">
      <c r="J62" s="17"/>
      <c r="K62" s="17">
        <f t="shared" si="31"/>
        <v>0</v>
      </c>
      <c r="L62" s="17">
        <f t="shared" si="32"/>
        <v>0</v>
      </c>
      <c r="M62" s="17">
        <f t="shared" si="33"/>
        <v>0</v>
      </c>
      <c r="N62" s="17">
        <f t="shared" si="34"/>
        <v>1</v>
      </c>
    </row>
    <row r="63" spans="10:14" x14ac:dyDescent="0.3">
      <c r="J63" s="17"/>
      <c r="K63" s="17">
        <f t="shared" si="31"/>
        <v>0</v>
      </c>
      <c r="L63" s="17">
        <f t="shared" si="32"/>
        <v>0</v>
      </c>
      <c r="M63" s="17">
        <f t="shared" si="33"/>
        <v>0</v>
      </c>
      <c r="N63" s="17">
        <f t="shared" si="34"/>
        <v>0</v>
      </c>
    </row>
    <row r="64" spans="10:14" x14ac:dyDescent="0.3">
      <c r="J64" s="17"/>
      <c r="K64" s="17">
        <f t="shared" si="31"/>
        <v>0</v>
      </c>
      <c r="L64" s="17">
        <f t="shared" si="32"/>
        <v>0</v>
      </c>
      <c r="M64" s="17">
        <f t="shared" si="33"/>
        <v>0</v>
      </c>
      <c r="N64" s="17">
        <f t="shared" si="34"/>
        <v>0</v>
      </c>
    </row>
    <row r="65" spans="10:14" x14ac:dyDescent="0.3">
      <c r="J65" s="37" t="s">
        <v>86</v>
      </c>
      <c r="K65" s="17">
        <f>SUM(K47:N64)</f>
        <v>4</v>
      </c>
      <c r="L65" s="17"/>
      <c r="M65" s="17"/>
      <c r="N65" s="17"/>
    </row>
  </sheetData>
  <mergeCells count="3">
    <mergeCell ref="L2:P2"/>
    <mergeCell ref="J26:V26"/>
    <mergeCell ref="J45:N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QA1</vt:lpstr>
      <vt:lpstr>QA5</vt:lpstr>
      <vt:lpstr>QB1</vt:lpstr>
      <vt:lpstr>QB2</vt:lpstr>
      <vt:lpstr>QB3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Nicholas</cp:lastModifiedBy>
  <dcterms:created xsi:type="dcterms:W3CDTF">2018-04-04T20:03:39Z</dcterms:created>
  <dcterms:modified xsi:type="dcterms:W3CDTF">2019-04-16T08:22:30Z</dcterms:modified>
</cp:coreProperties>
</file>