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phili\Dokumente\Studium\Konstanz\7. Semester\FP\EFNMR-Remote\Auswertung-MR\Excel\"/>
    </mc:Choice>
  </mc:AlternateContent>
  <xr:revisionPtr revIDLastSave="0" documentId="13_ncr:1_{2FA884ED-1449-44A3-BC23-30D415F0169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" i="1" l="1"/>
  <c r="O9" i="1"/>
  <c r="J6" i="1"/>
  <c r="J5" i="1"/>
  <c r="J18" i="1"/>
  <c r="J17" i="1"/>
  <c r="V15" i="1" l="1"/>
  <c r="V17" i="1"/>
  <c r="V16" i="1"/>
  <c r="V5" i="1"/>
  <c r="V4" i="1"/>
  <c r="V3" i="1"/>
  <c r="T17" i="1"/>
  <c r="T16" i="1"/>
  <c r="T15" i="1"/>
  <c r="T5" i="1"/>
  <c r="T4" i="1"/>
  <c r="T3" i="1"/>
  <c r="S17" i="1"/>
  <c r="S16" i="1"/>
  <c r="S15" i="1"/>
  <c r="S4" i="1"/>
  <c r="S3" i="1"/>
  <c r="S5" i="1"/>
  <c r="I26" i="1"/>
  <c r="H26" i="1"/>
  <c r="I25" i="1"/>
  <c r="H25" i="1"/>
  <c r="L9" i="1"/>
  <c r="M17" i="1"/>
  <c r="M18" i="1"/>
  <c r="I18" i="1"/>
  <c r="I17" i="1"/>
  <c r="O21" i="1" s="1"/>
  <c r="M6" i="1"/>
  <c r="M5" i="1"/>
  <c r="M9" i="1" l="1"/>
  <c r="M21" i="1"/>
  <c r="L21" i="1"/>
  <c r="N21" i="1" s="1"/>
  <c r="I6" i="1" l="1"/>
  <c r="I5" i="1"/>
</calcChain>
</file>

<file path=xl/sharedStrings.xml><?xml version="1.0" encoding="utf-8"?>
<sst xmlns="http://schemas.openxmlformats.org/spreadsheetml/2006/main" count="58" uniqueCount="29">
  <si>
    <t>Fit Parameter</t>
  </si>
  <si>
    <t>Wert</t>
  </si>
  <si>
    <t>U</t>
  </si>
  <si>
    <t>Grundrauschen a</t>
  </si>
  <si>
    <t>Peak 1724</t>
  </si>
  <si>
    <t>sigma s</t>
  </si>
  <si>
    <t>Pos d</t>
  </si>
  <si>
    <t>Fläche b</t>
  </si>
  <si>
    <t>Peak 1730</t>
  </si>
  <si>
    <t>Peak 1736</t>
  </si>
  <si>
    <t>Peak 1834</t>
  </si>
  <si>
    <t>Peak 1840</t>
  </si>
  <si>
    <t>Peak 1846</t>
  </si>
  <si>
    <t>GR a5</t>
  </si>
  <si>
    <t>Kopplungskonstante</t>
  </si>
  <si>
    <t>u</t>
  </si>
  <si>
    <t>gewichteter Mittelwert</t>
  </si>
  <si>
    <t>Gewichte</t>
  </si>
  <si>
    <t>MW</t>
  </si>
  <si>
    <t>uint</t>
  </si>
  <si>
    <t>Stabw</t>
  </si>
  <si>
    <t>uext</t>
  </si>
  <si>
    <t>abstand Hauptpeaks</t>
  </si>
  <si>
    <t>durch 2PI</t>
  </si>
  <si>
    <t>Verhältnis der Peakflächen</t>
  </si>
  <si>
    <t>1 zu 2</t>
  </si>
  <si>
    <t>1 zu 3</t>
  </si>
  <si>
    <t>2 zu 3</t>
  </si>
  <si>
    <t>Normierung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</si>
</sst>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tabSelected="1" zoomScale="85" zoomScaleNormal="85" workbookViewId="0">
      <selection activeCell="B9" sqref="B9"/>
    </sheetView>
  </sheetViews>
  <sheetFormatPr baseColWidth="10" defaultColWidth="8.88671875" defaultRowHeight="14.4" x14ac:dyDescent="0.3"/>
  <cols>
    <col min="1" max="1" width="14.6640625" bestFit="1" customWidth="1"/>
    <col min="2" max="2" width="10" bestFit="1" customWidth="1"/>
    <col min="8" max="8" width="18.44140625" bestFit="1" customWidth="1"/>
    <col min="15" max="15" width="8.21875" customWidth="1"/>
  </cols>
  <sheetData>
    <row r="1" spans="1:22" x14ac:dyDescent="0.3">
      <c r="A1" t="s">
        <v>0</v>
      </c>
    </row>
    <row r="2" spans="1:22" x14ac:dyDescent="0.3">
      <c r="M2" t="s">
        <v>16</v>
      </c>
      <c r="R2" t="s">
        <v>24</v>
      </c>
      <c r="V2" t="s">
        <v>28</v>
      </c>
    </row>
    <row r="3" spans="1:22" x14ac:dyDescent="0.3">
      <c r="B3" t="s">
        <v>1</v>
      </c>
      <c r="C3" t="s">
        <v>2</v>
      </c>
      <c r="R3" s="2" t="s">
        <v>25</v>
      </c>
      <c r="S3">
        <f>B10/B7</f>
        <v>1.5384763311333671</v>
      </c>
      <c r="T3">
        <f>SQRT(((1/B7)*C10)^2+((B10/B7^2)*C7)^2)</f>
        <v>0.62894645107241065</v>
      </c>
      <c r="V3">
        <f>B7/B7</f>
        <v>1</v>
      </c>
    </row>
    <row r="4" spans="1:22" x14ac:dyDescent="0.3">
      <c r="A4" t="s">
        <v>3</v>
      </c>
      <c r="B4">
        <v>0.20000499999999999</v>
      </c>
      <c r="C4">
        <v>5.9909999999999998E-2</v>
      </c>
      <c r="H4" t="s">
        <v>14</v>
      </c>
      <c r="J4" t="s">
        <v>15</v>
      </c>
      <c r="M4" t="s">
        <v>17</v>
      </c>
      <c r="R4" s="2" t="s">
        <v>27</v>
      </c>
      <c r="S4">
        <f>B10/B13</f>
        <v>1.5384881654756499</v>
      </c>
      <c r="T4">
        <f>SQRT(((1/B13)*C10)^2+((B10/B13^2)*C13)^2)</f>
        <v>0.5380013477232094</v>
      </c>
      <c r="V4">
        <f>B10/B7</f>
        <v>1.5384763311333671</v>
      </c>
    </row>
    <row r="5" spans="1:22" x14ac:dyDescent="0.3">
      <c r="A5" t="s">
        <v>5</v>
      </c>
      <c r="B5">
        <v>0.99999700000000002</v>
      </c>
      <c r="C5">
        <v>0.33300000000000002</v>
      </c>
      <c r="E5" t="s">
        <v>4</v>
      </c>
      <c r="H5">
        <v>1</v>
      </c>
      <c r="I5">
        <f>SQRT((B6-B9)^2)</f>
        <v>6.2899999999999636</v>
      </c>
      <c r="J5">
        <f>SQRT((B5)^2+(B8)^2)</f>
        <v>1.516426193525092</v>
      </c>
      <c r="K5">
        <v>1</v>
      </c>
      <c r="M5">
        <f>1/J5^2</f>
        <v>0.43486799400357873</v>
      </c>
      <c r="R5" s="2" t="s">
        <v>26</v>
      </c>
      <c r="S5">
        <f>B7/B13</f>
        <v>1.000007692248521</v>
      </c>
      <c r="T5">
        <f>SQRT(((1/B13)*C7)^2+((B7/B13^2)*C13)^2)</f>
        <v>0.42148727059649665</v>
      </c>
      <c r="V5">
        <f>B13/B7</f>
        <v>0.99999230781064918</v>
      </c>
    </row>
    <row r="6" spans="1:22" x14ac:dyDescent="0.3">
      <c r="A6" t="s">
        <v>6</v>
      </c>
      <c r="B6">
        <v>1724.26</v>
      </c>
      <c r="C6">
        <v>0.4294</v>
      </c>
      <c r="H6">
        <v>2</v>
      </c>
      <c r="I6">
        <f>SQRT((B12-B9)^2)</f>
        <v>6.4500000000000455</v>
      </c>
      <c r="J6">
        <f>SQRT((B8)^2+(B11)^2)</f>
        <v>1.5164279080787717</v>
      </c>
      <c r="M6">
        <f>1/J6^2</f>
        <v>0.43486701063457867</v>
      </c>
    </row>
    <row r="7" spans="1:22" x14ac:dyDescent="0.3">
      <c r="A7" t="s">
        <v>7</v>
      </c>
      <c r="B7">
        <v>1.30002</v>
      </c>
      <c r="C7">
        <v>0.43359999999999999</v>
      </c>
    </row>
    <row r="8" spans="1:22" x14ac:dyDescent="0.3">
      <c r="A8" t="s">
        <v>5</v>
      </c>
      <c r="B8">
        <v>1.13998</v>
      </c>
      <c r="C8">
        <v>0.2646</v>
      </c>
      <c r="E8" t="s">
        <v>8</v>
      </c>
      <c r="L8" t="s">
        <v>18</v>
      </c>
      <c r="M8" t="s">
        <v>19</v>
      </c>
      <c r="N8" t="s">
        <v>21</v>
      </c>
      <c r="O8" t="s">
        <v>20</v>
      </c>
    </row>
    <row r="9" spans="1:22" x14ac:dyDescent="0.3">
      <c r="A9" t="s">
        <v>6</v>
      </c>
      <c r="B9">
        <v>1730.55</v>
      </c>
      <c r="C9">
        <v>0.31390000000000001</v>
      </c>
      <c r="L9">
        <f>(I5*M5+I6*M6)/(M5+M6)</f>
        <v>6.3699999095477189</v>
      </c>
      <c r="M9">
        <f>SQRT(1/(M5+M6))</f>
        <v>1.0722758507962491</v>
      </c>
      <c r="N9">
        <f>SQRT(((M5*(I5-L9)^2)+(M6*(I6-L9)^2))/(M5+M6))</f>
        <v>7.9999999999989788E-2</v>
      </c>
      <c r="O9" s="1">
        <f>STDEV(I5,I6)/SQRT(2)</f>
        <v>8.0000000000040913E-2</v>
      </c>
    </row>
    <row r="10" spans="1:22" x14ac:dyDescent="0.3">
      <c r="A10" t="s">
        <v>7</v>
      </c>
      <c r="B10">
        <v>2.0000499999999999</v>
      </c>
      <c r="C10">
        <v>0.4728</v>
      </c>
    </row>
    <row r="11" spans="1:22" x14ac:dyDescent="0.3">
      <c r="A11" t="s">
        <v>5</v>
      </c>
      <c r="B11">
        <v>0.99999959999999999</v>
      </c>
      <c r="C11">
        <v>0.32569999999999999</v>
      </c>
      <c r="E11" t="s">
        <v>9</v>
      </c>
    </row>
    <row r="12" spans="1:22" x14ac:dyDescent="0.3">
      <c r="A12" t="s">
        <v>6</v>
      </c>
      <c r="B12">
        <v>1737</v>
      </c>
      <c r="C12">
        <v>0.43259999999999998</v>
      </c>
    </row>
    <row r="13" spans="1:22" x14ac:dyDescent="0.3">
      <c r="A13" t="s">
        <v>7</v>
      </c>
      <c r="B13">
        <v>1.3000100000000001</v>
      </c>
      <c r="C13">
        <v>0.33500000000000002</v>
      </c>
    </row>
    <row r="14" spans="1:22" x14ac:dyDescent="0.3">
      <c r="M14" t="s">
        <v>16</v>
      </c>
      <c r="R14" t="s">
        <v>24</v>
      </c>
      <c r="V14" t="s">
        <v>28</v>
      </c>
    </row>
    <row r="15" spans="1:22" x14ac:dyDescent="0.3">
      <c r="A15" t="s">
        <v>13</v>
      </c>
      <c r="B15">
        <v>0.50000199999999995</v>
      </c>
      <c r="C15">
        <v>7.6289999999999997E-2</v>
      </c>
      <c r="R15" s="2" t="s">
        <v>25</v>
      </c>
      <c r="S15">
        <f>B21/B18</f>
        <v>2.4000159999999999</v>
      </c>
      <c r="T15">
        <f>SQRT(((1/B18)*C21)^2+((B21/B18^2)*C18)^2)</f>
        <v>0.55255292835604941</v>
      </c>
      <c r="V15">
        <f>B18/B24</f>
        <v>1.1904761904761905</v>
      </c>
    </row>
    <row r="16" spans="1:22" x14ac:dyDescent="0.3">
      <c r="A16" t="s">
        <v>5</v>
      </c>
      <c r="B16">
        <v>0.67</v>
      </c>
      <c r="C16">
        <v>0.11849999999999999</v>
      </c>
      <c r="E16" t="s">
        <v>10</v>
      </c>
      <c r="H16" t="s">
        <v>14</v>
      </c>
      <c r="J16" t="s">
        <v>15</v>
      </c>
      <c r="M16" t="s">
        <v>17</v>
      </c>
      <c r="R16" s="2" t="s">
        <v>27</v>
      </c>
      <c r="S16">
        <f>B21/B24</f>
        <v>2.8571619047619046</v>
      </c>
      <c r="T16">
        <f>SQRT(((1/B24)*C21)^2+((B21/B24^2)*C24)^2)</f>
        <v>0.76682987088992571</v>
      </c>
      <c r="V16">
        <f>B21/B24</f>
        <v>2.8571619047619046</v>
      </c>
    </row>
    <row r="17" spans="1:22" x14ac:dyDescent="0.3">
      <c r="A17" t="s">
        <v>6</v>
      </c>
      <c r="B17">
        <v>1833.79</v>
      </c>
      <c r="C17">
        <v>0.26029999999999998</v>
      </c>
      <c r="H17">
        <v>1</v>
      </c>
      <c r="I17">
        <f>SQRT((B17-B20)^2)</f>
        <v>6.3199999999999363</v>
      </c>
      <c r="J17">
        <f>SQRT((B16)^2+(B19)^2)</f>
        <v>1.0511882609713639</v>
      </c>
      <c r="M17">
        <f>1/J17^2</f>
        <v>0.90498002907843811</v>
      </c>
      <c r="R17" s="2" t="s">
        <v>26</v>
      </c>
      <c r="S17">
        <f>B18/B24</f>
        <v>1.1904761904761905</v>
      </c>
      <c r="T17">
        <f>SQRT(((1/B24)*C18)^2+((B18/B24^2)*C24)^2)</f>
        <v>0.39050003325275567</v>
      </c>
      <c r="V17">
        <f>B24/B24</f>
        <v>1</v>
      </c>
    </row>
    <row r="18" spans="1:22" x14ac:dyDescent="0.3">
      <c r="A18" t="s">
        <v>7</v>
      </c>
      <c r="B18">
        <v>2.5</v>
      </c>
      <c r="C18">
        <v>0.52610000000000001</v>
      </c>
      <c r="H18">
        <v>2</v>
      </c>
      <c r="I18">
        <f>SQRT((B23-B20)^2)</f>
        <v>6.2300000000000182</v>
      </c>
      <c r="J18">
        <f>SQRT((B19)^2+(B22)^2)</f>
        <v>1.038555130941059</v>
      </c>
      <c r="M18">
        <f>1/J18^2</f>
        <v>0.92713054320345933</v>
      </c>
    </row>
    <row r="19" spans="1:22" x14ac:dyDescent="0.3">
      <c r="A19" t="s">
        <v>5</v>
      </c>
      <c r="B19">
        <v>0.809998</v>
      </c>
      <c r="C19">
        <v>6.8019999999999997E-2</v>
      </c>
      <c r="E19" t="s">
        <v>11</v>
      </c>
    </row>
    <row r="20" spans="1:22" x14ac:dyDescent="0.3">
      <c r="A20" t="s">
        <v>6</v>
      </c>
      <c r="B20">
        <v>1840.11</v>
      </c>
      <c r="C20">
        <v>0.1237</v>
      </c>
      <c r="L20" t="s">
        <v>18</v>
      </c>
      <c r="M20" t="s">
        <v>19</v>
      </c>
      <c r="N20" t="s">
        <v>21</v>
      </c>
      <c r="O20" t="s">
        <v>20</v>
      </c>
    </row>
    <row r="21" spans="1:22" x14ac:dyDescent="0.3">
      <c r="A21" t="s">
        <v>7</v>
      </c>
      <c r="B21">
        <v>6.0000400000000003</v>
      </c>
      <c r="C21">
        <v>0.56030000000000002</v>
      </c>
      <c r="L21">
        <f>(I17*M17+I18*M18)/(M17+M18)</f>
        <v>6.2744559426975925</v>
      </c>
      <c r="M21">
        <f>SQRT(1/(M17+M18))</f>
        <v>0.73879536065881168</v>
      </c>
      <c r="N21">
        <f>SQRT(((M17*(I17-L21)^2)+(M18*(I18-L21)^2))/(M17+M18))</f>
        <v>4.4996711009228654E-2</v>
      </c>
      <c r="O21">
        <f>STDEV(I17,I18)/SQRT(2)</f>
        <v>4.4999999999959073E-2</v>
      </c>
    </row>
    <row r="22" spans="1:22" x14ac:dyDescent="0.3">
      <c r="A22" t="s">
        <v>5</v>
      </c>
      <c r="B22">
        <v>0.65</v>
      </c>
      <c r="C22">
        <v>0.1736</v>
      </c>
      <c r="E22" t="s">
        <v>12</v>
      </c>
    </row>
    <row r="23" spans="1:22" x14ac:dyDescent="0.3">
      <c r="A23" t="s">
        <v>6</v>
      </c>
      <c r="B23">
        <v>1846.34</v>
      </c>
      <c r="C23">
        <v>0.2969</v>
      </c>
    </row>
    <row r="24" spans="1:22" x14ac:dyDescent="0.3">
      <c r="A24" t="s">
        <v>7</v>
      </c>
      <c r="B24">
        <v>2.1</v>
      </c>
      <c r="C24">
        <v>0.52839999999999998</v>
      </c>
      <c r="H24" t="s">
        <v>22</v>
      </c>
      <c r="I24" t="s">
        <v>15</v>
      </c>
    </row>
    <row r="25" spans="1:22" x14ac:dyDescent="0.3">
      <c r="H25">
        <f>SQRT((B9-B20)^2)</f>
        <v>109.55999999999995</v>
      </c>
      <c r="I25">
        <f>SQRT((C20)^2+(C9)^2)</f>
        <v>0.33739427973811298</v>
      </c>
    </row>
    <row r="26" spans="1:22" x14ac:dyDescent="0.3">
      <c r="G26" t="s">
        <v>23</v>
      </c>
      <c r="H26">
        <f>H25/(2*PI())</f>
        <v>17.437015565148045</v>
      </c>
      <c r="I26">
        <f>I25/(2*PI())</f>
        <v>5.3697967391250385E-2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Gebauer</dc:creator>
  <cp:lastModifiedBy>Philipp Gebauer</cp:lastModifiedBy>
  <dcterms:created xsi:type="dcterms:W3CDTF">2015-06-05T18:19:34Z</dcterms:created>
  <dcterms:modified xsi:type="dcterms:W3CDTF">2020-08-18T10:04:28Z</dcterms:modified>
</cp:coreProperties>
</file>