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DDB11D7-2549-4F81-AB7B-0F402D858098}" xr6:coauthVersionLast="45" xr6:coauthVersionMax="45" xr10:uidLastSave="{00000000-0000-0000-0000-000000000000}"/>
  <bookViews>
    <workbookView xWindow="10164" yWindow="2544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M25" i="1"/>
  <c r="N25" i="1" s="1"/>
  <c r="U28" i="1"/>
  <c r="U29" i="1"/>
  <c r="W26" i="1"/>
  <c r="W12" i="1"/>
  <c r="V26" i="1"/>
  <c r="U26" i="1"/>
  <c r="T26" i="1"/>
  <c r="V12" i="1"/>
  <c r="U12" i="1"/>
  <c r="T12" i="1"/>
  <c r="R12" i="1"/>
  <c r="R26" i="1"/>
  <c r="R11" i="1"/>
  <c r="N12" i="1"/>
  <c r="N26" i="1"/>
  <c r="Q25" i="1"/>
  <c r="R25" i="1" s="1"/>
  <c r="Q26" i="1"/>
  <c r="P26" i="1"/>
  <c r="M26" i="1"/>
  <c r="L26" i="1"/>
  <c r="L25" i="1"/>
  <c r="P18" i="1"/>
  <c r="L18" i="1"/>
  <c r="N11" i="1" l="1"/>
  <c r="U11" i="1" s="1"/>
  <c r="U25" i="1" s="1"/>
  <c r="L21" i="1"/>
  <c r="P22" i="1"/>
  <c r="P21" i="1"/>
  <c r="L22" i="1"/>
  <c r="P57" i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T11" i="1" l="1"/>
  <c r="T25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W11" i="1" l="1"/>
  <c r="W25" i="1" s="1"/>
  <c r="V11" i="1"/>
  <c r="V25" i="1" s="1"/>
  <c r="A133" i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<sst xmlns="http://schemas.openxmlformats.org/spreadsheetml/2006/main" count="132" uniqueCount="76">
  <si>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</si>
  <si>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</si>
  <si>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</si>
  <si>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</si>
  <si>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</si>
  <si>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</si>
  <si>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</si>
  <si>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</si>
  <si>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</si>
  <si>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</si>
  <si>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</si>
  <si>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</si>
  <si>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</si>
  <si>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</si>
  <si>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</si>
  <si>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</si>
  <si>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</si>
  <si>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</si>
  <si>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</si>
  <si>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</si>
  <si>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</si>
  <si>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</si>
  <si>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</si>
  <si>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</si>
  <si>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</si>
  <si>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</si>
  <si>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</si>
  <si>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</si>
  <si>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</si>
  <si>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</si>
  <si>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</si>
  <si>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</si>
  <si>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</si>
  <si>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</si>
  <si>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</si>
  <si>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</si>
  <si>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</si>
  <si>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</si>
  <si>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</si>
  <si>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</si>
  <si>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</si>
  <si>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</si>
  <si>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</si>
  <si>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</si>
  <si>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</si>
  <si>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</si>
  <si>
    <t>Öffnung Teleskop</t>
  </si>
  <si>
    <t>Az</t>
  </si>
  <si>
    <t>Alt</t>
  </si>
  <si>
    <t>sigma</t>
  </si>
  <si>
    <t>w</t>
  </si>
  <si>
    <t>fwhm</t>
  </si>
  <si>
    <t>const</t>
  </si>
  <si>
    <t>f</t>
  </si>
  <si>
    <t>c</t>
  </si>
  <si>
    <t>l</t>
  </si>
  <si>
    <t>Std-Wert</t>
  </si>
  <si>
    <t>FWHM-Wert</t>
  </si>
  <si>
    <t>D:</t>
  </si>
  <si>
    <t>c2</t>
  </si>
  <si>
    <t>2. Variante</t>
  </si>
  <si>
    <t>1. Variante</t>
  </si>
  <si>
    <t>c3</t>
  </si>
  <si>
    <t>Gewichte</t>
  </si>
  <si>
    <t>gewichte</t>
  </si>
  <si>
    <t>uint</t>
  </si>
  <si>
    <t>uex</t>
  </si>
  <si>
    <t>gwichteter MW vorab</t>
  </si>
  <si>
    <t>stabw</t>
  </si>
  <si>
    <t>Stabw(excel)</t>
  </si>
  <si>
    <t>Stabw selber</t>
  </si>
  <si>
    <t>von einzel Werten</t>
  </si>
  <si>
    <t>zusatz werte</t>
  </si>
  <si>
    <t>alt</t>
  </si>
  <si>
    <t>az</t>
  </si>
  <si>
    <t>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</si>
</sst>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"/>
  <sheetViews>
    <sheetView tabSelected="1" topLeftCell="L4" zoomScale="90" zoomScaleNormal="90" workbookViewId="0">
      <selection activeCell="P6" sqref="P6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  <col min="19" max="19" width="16.6640625" bestFit="1" customWidth="1"/>
    <col min="20" max="20" width="13.5546875" customWidth="1"/>
  </cols>
  <sheetData>
    <row r="1" spans="1:23" ht="18" x14ac:dyDescent="0.35">
      <c r="A1" s="1" t="s">
        <v>1</v>
      </c>
      <c r="F1" s="2">
        <v>43964</v>
      </c>
    </row>
    <row r="2" spans="1:23" x14ac:dyDescent="0.3">
      <c r="F2" s="3" t="s">
        <v>0</v>
      </c>
    </row>
    <row r="4" spans="1:23" ht="15.6" x14ac:dyDescent="0.3">
      <c r="A4" s="6" t="s">
        <v>2</v>
      </c>
    </row>
    <row r="5" spans="1:23" x14ac:dyDescent="0.3">
      <c r="A5" s="7" t="s">
        <v>10</v>
      </c>
      <c r="N5" t="s">
        <v>72</v>
      </c>
      <c r="O5" t="s">
        <v>73</v>
      </c>
      <c r="P5" t="s">
        <v>74</v>
      </c>
    </row>
    <row r="6" spans="1:23" x14ac:dyDescent="0.3">
      <c r="A6" s="8" t="s">
        <v>13</v>
      </c>
      <c r="N6" t="s">
        <v>40</v>
      </c>
      <c r="O6">
        <v>0.98366200000000004</v>
      </c>
      <c r="P6">
        <v>0.96792699999999998</v>
      </c>
    </row>
    <row r="7" spans="1:23" x14ac:dyDescent="0.3">
      <c r="A7" s="8">
        <v>1410</v>
      </c>
      <c r="G7" s="13" t="s">
        <v>24</v>
      </c>
      <c r="H7" s="11"/>
      <c r="N7" t="s">
        <v>75</v>
      </c>
      <c r="O7">
        <v>4.7730000000000002E-2</v>
      </c>
      <c r="P7">
        <v>4.7239999999999997E-2</v>
      </c>
    </row>
    <row r="8" spans="1:23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  <c r="K8" s="13" t="s">
        <v>46</v>
      </c>
    </row>
    <row r="9" spans="1:23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  <c r="P9" t="s">
        <v>48</v>
      </c>
      <c r="T9" t="s">
        <v>67</v>
      </c>
    </row>
    <row r="10" spans="1:23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  <c r="K10" t="s">
        <v>47</v>
      </c>
      <c r="L10" t="s">
        <v>50</v>
      </c>
      <c r="M10" t="s">
        <v>42</v>
      </c>
      <c r="N10" t="s">
        <v>63</v>
      </c>
      <c r="P10" t="s">
        <v>50</v>
      </c>
      <c r="Q10" t="s">
        <v>42</v>
      </c>
      <c r="R10" t="s">
        <v>64</v>
      </c>
      <c r="U10" t="s">
        <v>65</v>
      </c>
      <c r="V10" t="s">
        <v>66</v>
      </c>
      <c r="W10" t="s">
        <v>68</v>
      </c>
    </row>
    <row r="11" spans="1:23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  <c r="K11" t="s">
        <v>49</v>
      </c>
      <c r="L11">
        <v>3.3129200000000001</v>
      </c>
      <c r="M11">
        <v>5.5120000000000002E-2</v>
      </c>
      <c r="N11">
        <f>1/M11^2</f>
        <v>329.14069527153845</v>
      </c>
      <c r="P11">
        <v>2.3889800000000001</v>
      </c>
      <c r="Q11">
        <v>5.2330000000000002E-2</v>
      </c>
      <c r="R11">
        <f>1/Q11^2</f>
        <v>365.1728916533126</v>
      </c>
      <c r="T11">
        <f>(L11*N11+P11*R11)/(N11+R11)</f>
        <v>2.8269755393586444</v>
      </c>
      <c r="U11">
        <f>(1/(N11+R11))^(1/2)</f>
        <v>3.7950907726869078E-2</v>
      </c>
      <c r="V11">
        <f>(((N11*(L11-T11)^2)+(R11*(P11-T11)^2))/(R11+N11))^(1/2)</f>
        <v>0.46134748957478472</v>
      </c>
      <c r="W11">
        <f>(((T11-P11)^2+(T11-L11)^2)^(1/2))/SQRT(2)</f>
        <v>0.46259167271260282</v>
      </c>
    </row>
    <row r="12" spans="1:23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  <c r="K12" t="s">
        <v>51</v>
      </c>
      <c r="L12">
        <v>7.8</v>
      </c>
      <c r="M12">
        <v>0.13</v>
      </c>
      <c r="N12">
        <f t="shared" ref="N12:N26" si="0">1/M12^2</f>
        <v>59.171597633136088</v>
      </c>
      <c r="P12">
        <v>5.63</v>
      </c>
      <c r="Q12">
        <v>0.12</v>
      </c>
      <c r="R12">
        <f t="shared" ref="R12:R26" si="1">1/Q12^2</f>
        <v>69.444444444444443</v>
      </c>
      <c r="T12">
        <f>(L12*N12+P12*R12)/(N12+R12)</f>
        <v>6.6283386581469657</v>
      </c>
      <c r="U12">
        <f>(1/(N12+R12))^(1/2)</f>
        <v>8.8176413355298564E-2</v>
      </c>
      <c r="V12">
        <f>(((N12*(L12-T12)^2)+(R12*(P12-T12)^2))/(R12+N12))^(1/2)</f>
        <v>1.0815335463258786</v>
      </c>
      <c r="W12">
        <f>(((T12-P12)^2+(T12-L12)^2)^(1/2))/SQRT(2)</f>
        <v>1.0884554139567537</v>
      </c>
    </row>
    <row r="13" spans="1:23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  <c r="K13" t="s">
        <v>52</v>
      </c>
      <c r="L13">
        <v>1.22</v>
      </c>
      <c r="P13">
        <v>1.22</v>
      </c>
    </row>
    <row r="14" spans="1:23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  <c r="K14" t="s">
        <v>59</v>
      </c>
      <c r="L14">
        <v>6.9999999999999999E-4</v>
      </c>
      <c r="P14">
        <v>6.9999999999999999E-4</v>
      </c>
    </row>
    <row r="15" spans="1:23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  <c r="K15" t="s">
        <v>62</v>
      </c>
      <c r="L15" s="22">
        <v>100000</v>
      </c>
      <c r="P15" s="22">
        <v>100000</v>
      </c>
    </row>
    <row r="16" spans="1:23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  <c r="K16" t="s">
        <v>53</v>
      </c>
      <c r="L16" s="22">
        <v>1420000000</v>
      </c>
      <c r="P16" s="22">
        <v>1420000000</v>
      </c>
    </row>
    <row r="17" spans="1:23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  <c r="K17" t="s">
        <v>54</v>
      </c>
      <c r="L17">
        <v>299792458</v>
      </c>
      <c r="P17">
        <v>299792458</v>
      </c>
    </row>
    <row r="18" spans="1:23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  <c r="K18" t="s">
        <v>55</v>
      </c>
      <c r="L18" s="22">
        <f>L17/L16</f>
        <v>0.21112144929577464</v>
      </c>
      <c r="M18">
        <v>0.21</v>
      </c>
      <c r="P18" s="22">
        <f>P17/P16</f>
        <v>0.21112144929577464</v>
      </c>
      <c r="Q18">
        <v>0.21</v>
      </c>
    </row>
    <row r="19" spans="1:23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  <c r="K19" t="s">
        <v>61</v>
      </c>
    </row>
    <row r="20" spans="1:23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  <c r="K20" t="s">
        <v>58</v>
      </c>
    </row>
    <row r="21" spans="1:23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  <c r="K21" t="s">
        <v>56</v>
      </c>
      <c r="L21" s="4">
        <f>L13*L18/L11</f>
        <v>7.7746570439625781E-2</v>
      </c>
      <c r="P21" s="4">
        <f>P13*P18/P11</f>
        <v>0.10781512115666311</v>
      </c>
    </row>
    <row r="22" spans="1:23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  <c r="K22" t="s">
        <v>57</v>
      </c>
      <c r="L22" s="4">
        <f>L13*L18/L12</f>
        <v>3.3021560018057054E-2</v>
      </c>
      <c r="P22" s="4">
        <f>P13*P18/P12</f>
        <v>4.5749230575638553E-2</v>
      </c>
    </row>
    <row r="23" spans="1:23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  <c r="K23" t="s">
        <v>60</v>
      </c>
    </row>
    <row r="24" spans="1:23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  <c r="K24" t="s">
        <v>58</v>
      </c>
    </row>
    <row r="25" spans="1:23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  <c r="K25" t="s">
        <v>56</v>
      </c>
      <c r="L25" s="22">
        <f>$L$14*$L$18/L11*$L$15</f>
        <v>4.460868795716233</v>
      </c>
      <c r="M25" s="22">
        <f>$L$14*$L$18/M11*$L$15</f>
        <v>268.11504808969926</v>
      </c>
      <c r="N25">
        <f t="shared" si="0"/>
        <v>1.3910976619294318E-5</v>
      </c>
      <c r="P25" s="22">
        <f>$P$14*$P$18/P11*$P$15</f>
        <v>6.1861135089888668</v>
      </c>
      <c r="Q25" s="22">
        <f>$P$14*$P$18/Q11*$P$15</f>
        <v>282.40973534691807</v>
      </c>
      <c r="R25">
        <f t="shared" si="1"/>
        <v>1.2538358188776886E-5</v>
      </c>
      <c r="T25" s="22">
        <f>$P$14*$P$18/T11*$P$15</f>
        <v>5.227672204782154</v>
      </c>
      <c r="U25" s="22">
        <f>$P$14*$P$18/U11*$P$15</f>
        <v>389.41101375135509</v>
      </c>
      <c r="V25" s="22">
        <f>$P$14*$P$18/V11*$P$15</f>
        <v>32.033340994930505</v>
      </c>
      <c r="W25" s="22">
        <f>$P$14*$P$18/W11*$P$15</f>
        <v>31.947184358171</v>
      </c>
    </row>
    <row r="26" spans="1:23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  <c r="K26" t="s">
        <v>57</v>
      </c>
      <c r="L26" s="22">
        <f>$L$14*$L$18/L12*$L$15</f>
        <v>1.8946796731672082</v>
      </c>
      <c r="M26" s="22">
        <f>$L$14*$L$18/M12*$L$15</f>
        <v>113.68078039003248</v>
      </c>
      <c r="N26">
        <f t="shared" si="0"/>
        <v>7.7379497926832936E-5</v>
      </c>
      <c r="P26" s="22">
        <f>$P$14*$P$18/P12*$P$15</f>
        <v>2.6249558527005727</v>
      </c>
      <c r="Q26" s="22">
        <f>$P$14*$P$18/Q12*$P$15</f>
        <v>123.15417875586854</v>
      </c>
      <c r="R26">
        <f t="shared" si="1"/>
        <v>6.5932826635881292E-5</v>
      </c>
      <c r="T26" s="22">
        <f>$P$14*$P$18/T12*$P$15</f>
        <v>2.229593599979959</v>
      </c>
      <c r="U26" s="22">
        <f>$P$14*$P$18/U12*$P$15</f>
        <v>167.6015261718079</v>
      </c>
      <c r="V26" s="22">
        <f>$P$14*$P$18/V12*$P$15</f>
        <v>13.66439487791097</v>
      </c>
      <c r="W26" s="22">
        <f>$P$14*$P$18/W12*$P$15</f>
        <v>13.577498224737941</v>
      </c>
    </row>
    <row r="27" spans="1:23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23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  <c r="S28" t="s">
        <v>71</v>
      </c>
      <c r="T28" t="s">
        <v>69</v>
      </c>
      <c r="U28" s="22">
        <f>STDEV(L26,P26)/SQRT(2)</f>
        <v>0.36513808976668338</v>
      </c>
    </row>
    <row r="29" spans="1:23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  <c r="T29" t="s">
        <v>70</v>
      </c>
      <c r="U29" s="22">
        <f>SQRT((L26-T26)^2+(P26-T26)^2)/SQRT(2)</f>
        <v>0.36638685105326518</v>
      </c>
    </row>
    <row r="30" spans="1:23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23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23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2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2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2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2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2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2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2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2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2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2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2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2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2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2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2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2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3">D56+2</f>
        <v>-14</v>
      </c>
      <c r="E57">
        <v>0</v>
      </c>
      <c r="G57">
        <v>2160.6999999999998</v>
      </c>
      <c r="H57">
        <v>316.10000000000002</v>
      </c>
      <c r="K57">
        <f t="shared" ref="K57:K72" si="4">((((2*PI()*$L$51^2))^(1/2))^(-1))*$L$53*EXP(-((D57-$L$52)^2)/(2*$L$51^2))+$L$50</f>
        <v>313.05062130886046</v>
      </c>
      <c r="O57" s="4">
        <f t="shared" ref="O57:O72" si="5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3"/>
        <v>-12</v>
      </c>
      <c r="E58">
        <v>0</v>
      </c>
      <c r="G58">
        <v>2202.5</v>
      </c>
      <c r="H58">
        <v>321.10000000000002</v>
      </c>
      <c r="K58">
        <f t="shared" si="4"/>
        <v>313.06966923504677</v>
      </c>
      <c r="O58" s="4">
        <f t="shared" si="5"/>
        <v>312.00200000000001</v>
      </c>
    </row>
    <row r="59" spans="1:17" x14ac:dyDescent="0.3">
      <c r="A59" s="9">
        <v>0.37680555555555556</v>
      </c>
      <c r="B59" s="4">
        <v>10</v>
      </c>
      <c r="D59">
        <f t="shared" si="3"/>
        <v>-10</v>
      </c>
      <c r="E59">
        <v>0</v>
      </c>
      <c r="G59">
        <v>2185</v>
      </c>
      <c r="H59">
        <v>320.3</v>
      </c>
      <c r="K59">
        <f t="shared" si="4"/>
        <v>313.23201963643135</v>
      </c>
      <c r="O59" s="4">
        <f t="shared" si="5"/>
        <v>312.00200000000001</v>
      </c>
    </row>
    <row r="60" spans="1:17" x14ac:dyDescent="0.3">
      <c r="A60" s="9">
        <v>0.37731481481481483</v>
      </c>
      <c r="B60" s="4">
        <v>10</v>
      </c>
      <c r="D60">
        <f t="shared" si="3"/>
        <v>-8</v>
      </c>
      <c r="E60">
        <v>0</v>
      </c>
      <c r="G60">
        <v>2160.6999999999998</v>
      </c>
      <c r="H60">
        <v>316.10000000000002</v>
      </c>
      <c r="K60">
        <f t="shared" si="4"/>
        <v>314.17460395134867</v>
      </c>
      <c r="O60" s="4">
        <f t="shared" si="5"/>
        <v>312.00200000000001</v>
      </c>
    </row>
    <row r="61" spans="1:17" x14ac:dyDescent="0.3">
      <c r="A61" s="9">
        <v>0.37783564814814818</v>
      </c>
      <c r="B61" s="4">
        <v>10</v>
      </c>
      <c r="D61">
        <f t="shared" si="3"/>
        <v>-6</v>
      </c>
      <c r="E61">
        <v>0</v>
      </c>
      <c r="G61">
        <v>2196.9</v>
      </c>
      <c r="H61">
        <v>347</v>
      </c>
      <c r="K61">
        <f t="shared" si="4"/>
        <v>317.85726246447695</v>
      </c>
      <c r="O61" s="4">
        <f t="shared" si="5"/>
        <v>312.00200000000001</v>
      </c>
    </row>
    <row r="62" spans="1:17" x14ac:dyDescent="0.3">
      <c r="A62" s="9">
        <v>0.37820601851851854</v>
      </c>
      <c r="B62" s="4">
        <v>10</v>
      </c>
      <c r="D62">
        <f t="shared" si="3"/>
        <v>-4</v>
      </c>
      <c r="E62">
        <v>0</v>
      </c>
      <c r="G62">
        <v>2174.9</v>
      </c>
      <c r="H62">
        <v>435.5</v>
      </c>
      <c r="K62">
        <f t="shared" si="4"/>
        <v>327.31510314331132</v>
      </c>
      <c r="O62" s="4">
        <f t="shared" si="5"/>
        <v>312.00200000000001</v>
      </c>
    </row>
    <row r="63" spans="1:17" x14ac:dyDescent="0.3">
      <c r="A63" s="9">
        <v>0.3785648148148148</v>
      </c>
      <c r="B63" s="4">
        <v>10</v>
      </c>
      <c r="D63">
        <f t="shared" si="3"/>
        <v>-2</v>
      </c>
      <c r="E63">
        <v>0</v>
      </c>
      <c r="G63">
        <v>2216.8000000000002</v>
      </c>
      <c r="H63">
        <v>560</v>
      </c>
      <c r="K63">
        <f t="shared" si="4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3"/>
        <v>0</v>
      </c>
      <c r="E64">
        <v>0</v>
      </c>
      <c r="G64">
        <v>2209.4</v>
      </c>
      <c r="H64">
        <v>660.9</v>
      </c>
      <c r="K64">
        <f t="shared" si="4"/>
        <v>355.12976786050245</v>
      </c>
      <c r="O64" s="4">
        <f t="shared" si="5"/>
        <v>312.00200000000001</v>
      </c>
    </row>
    <row r="65" spans="1:15" x14ac:dyDescent="0.3">
      <c r="A65" s="9">
        <v>0.37952546296296297</v>
      </c>
      <c r="B65" s="4">
        <v>10</v>
      </c>
      <c r="D65">
        <f t="shared" si="3"/>
        <v>2</v>
      </c>
      <c r="E65">
        <v>0</v>
      </c>
      <c r="G65">
        <v>2249.6</v>
      </c>
      <c r="H65">
        <v>654.5</v>
      </c>
      <c r="K65">
        <f t="shared" si="4"/>
        <v>354.88448023642945</v>
      </c>
      <c r="O65" s="4">
        <f t="shared" si="5"/>
        <v>312.00200000000001</v>
      </c>
    </row>
    <row r="66" spans="1:15" x14ac:dyDescent="0.3">
      <c r="A66" s="9">
        <v>0.37996527777777778</v>
      </c>
      <c r="B66" s="4">
        <v>10</v>
      </c>
      <c r="D66">
        <f t="shared" si="3"/>
        <v>4</v>
      </c>
      <c r="E66">
        <v>0</v>
      </c>
      <c r="G66">
        <v>2219.3000000000002</v>
      </c>
      <c r="H66">
        <v>561.20000000000005</v>
      </c>
      <c r="K66">
        <f t="shared" si="4"/>
        <v>341.93720104538266</v>
      </c>
      <c r="O66" s="4">
        <f t="shared" si="5"/>
        <v>312.00200000000001</v>
      </c>
    </row>
    <row r="67" spans="1:15" x14ac:dyDescent="0.3">
      <c r="A67" s="9">
        <v>0.38030092592592596</v>
      </c>
      <c r="B67" s="4">
        <v>10</v>
      </c>
      <c r="D67">
        <f t="shared" si="3"/>
        <v>6</v>
      </c>
      <c r="E67">
        <v>0</v>
      </c>
      <c r="G67">
        <v>2193.4</v>
      </c>
      <c r="H67">
        <v>429.4</v>
      </c>
      <c r="K67">
        <f t="shared" si="4"/>
        <v>326.90413856357321</v>
      </c>
      <c r="O67" s="4">
        <f t="shared" si="5"/>
        <v>312.00200000000001</v>
      </c>
    </row>
    <row r="68" spans="1:15" x14ac:dyDescent="0.3">
      <c r="A68" s="9">
        <v>0.38081018518518522</v>
      </c>
      <c r="B68" s="4">
        <v>10</v>
      </c>
      <c r="D68">
        <f t="shared" si="3"/>
        <v>8</v>
      </c>
      <c r="E68">
        <v>0</v>
      </c>
      <c r="G68">
        <v>2183.9</v>
      </c>
      <c r="H68">
        <v>344.2</v>
      </c>
      <c r="K68">
        <f t="shared" si="4"/>
        <v>317.66446950078614</v>
      </c>
      <c r="O68" s="4">
        <f t="shared" si="5"/>
        <v>312.00200000000001</v>
      </c>
    </row>
    <row r="69" spans="1:15" x14ac:dyDescent="0.3">
      <c r="A69" s="9">
        <v>0.38122685185185184</v>
      </c>
      <c r="B69" s="4">
        <v>10</v>
      </c>
      <c r="D69">
        <f t="shared" si="3"/>
        <v>10</v>
      </c>
      <c r="E69">
        <v>0</v>
      </c>
      <c r="G69">
        <v>2191.1</v>
      </c>
      <c r="H69">
        <v>310.2</v>
      </c>
      <c r="K69">
        <f t="shared" si="4"/>
        <v>314.11691216535593</v>
      </c>
      <c r="O69" s="4">
        <f t="shared" si="5"/>
        <v>312.00200000000001</v>
      </c>
    </row>
    <row r="70" spans="1:15" x14ac:dyDescent="0.3">
      <c r="A70" s="9">
        <v>0.38184027777777779</v>
      </c>
      <c r="B70" s="4">
        <v>10</v>
      </c>
      <c r="D70">
        <f t="shared" si="3"/>
        <v>12</v>
      </c>
      <c r="E70">
        <v>0</v>
      </c>
      <c r="G70">
        <v>2233.6</v>
      </c>
      <c r="H70">
        <v>315.2</v>
      </c>
      <c r="K70">
        <f t="shared" si="4"/>
        <v>313.22062075916307</v>
      </c>
      <c r="O70" s="4">
        <f t="shared" si="5"/>
        <v>312.00200000000001</v>
      </c>
    </row>
    <row r="71" spans="1:15" x14ac:dyDescent="0.3">
      <c r="A71" s="9">
        <v>0.38221064814814815</v>
      </c>
      <c r="B71" s="4">
        <v>10</v>
      </c>
      <c r="D71">
        <f t="shared" si="3"/>
        <v>14</v>
      </c>
      <c r="E71">
        <v>0</v>
      </c>
      <c r="G71">
        <v>2172.4</v>
      </c>
      <c r="H71">
        <v>316.89999999999998</v>
      </c>
      <c r="K71">
        <f t="shared" si="4"/>
        <v>313.06815661362793</v>
      </c>
      <c r="O71" s="4">
        <f t="shared" si="5"/>
        <v>312.00200000000001</v>
      </c>
    </row>
    <row r="72" spans="1:15" x14ac:dyDescent="0.3">
      <c r="A72" s="9">
        <v>0.3825810185185185</v>
      </c>
      <c r="B72" s="4">
        <v>10</v>
      </c>
      <c r="D72">
        <f t="shared" si="3"/>
        <v>16</v>
      </c>
      <c r="E72">
        <v>0</v>
      </c>
      <c r="G72">
        <v>2177.4</v>
      </c>
      <c r="H72">
        <v>314.39999999999998</v>
      </c>
      <c r="K72">
        <f t="shared" si="4"/>
        <v>313.05048519096181</v>
      </c>
      <c r="O72" s="4">
        <f t="shared" si="5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6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6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6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6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6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6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6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6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6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7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7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7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7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7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7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7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8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8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8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8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8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8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9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9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9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9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9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9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2020-05-25T21:09:17Z</dcterms:modified>
</cp:coreProperties>
</file>