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5510BEFB-E171-42FD-93FE-BC840BDF95CE}" xr6:coauthVersionLast="45" xr6:coauthVersionMax="45" xr10:uidLastSave="{00000000-0000-0000-0000-000000000000}"/>
  <bookViews>
    <workbookView xWindow="-28920" yWindow="495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20" i="1" l="1"/>
  <c r="AF138" i="1"/>
  <c r="AE126" i="1"/>
  <c r="AE129" i="1"/>
  <c r="AE138" i="1"/>
  <c r="AD115" i="1"/>
  <c r="AD126" i="1"/>
  <c r="AD127" i="1"/>
  <c r="AD129" i="1"/>
  <c r="AD130" i="1"/>
  <c r="AD134" i="1"/>
  <c r="AD138" i="1"/>
  <c r="AC116" i="1"/>
  <c r="AC126" i="1"/>
  <c r="AC127" i="1"/>
  <c r="AC128" i="1"/>
  <c r="AC129" i="1"/>
  <c r="AC130" i="1"/>
  <c r="AC131" i="1"/>
  <c r="AC132" i="1"/>
  <c r="AC133" i="1"/>
  <c r="AC134" i="1"/>
  <c r="AC138" i="1"/>
  <c r="AB115" i="1"/>
  <c r="AB116" i="1"/>
  <c r="AB117" i="1"/>
  <c r="AB118" i="1"/>
  <c r="AB123" i="1"/>
  <c r="AB124" i="1"/>
  <c r="AB125" i="1"/>
  <c r="AB126" i="1"/>
  <c r="AB127" i="1"/>
  <c r="AB128" i="1"/>
  <c r="AB129" i="1"/>
  <c r="AB130" i="1"/>
  <c r="AB131" i="1"/>
  <c r="AB133" i="1"/>
  <c r="AB135" i="1"/>
  <c r="AB138" i="1"/>
  <c r="AA115" i="1"/>
  <c r="AA116" i="1"/>
  <c r="AA117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8" i="1"/>
  <c r="AC114" i="1"/>
  <c r="AB114" i="1"/>
  <c r="AA114" i="1"/>
  <c r="R114" i="1"/>
  <c r="Z119" i="1"/>
  <c r="Z115" i="1"/>
  <c r="Z116" i="1"/>
  <c r="Z117" i="1"/>
  <c r="Z118" i="1"/>
  <c r="Z120" i="1"/>
  <c r="Z121" i="1"/>
  <c r="Z122" i="1"/>
  <c r="Z123" i="1"/>
  <c r="Z126" i="1"/>
  <c r="Z128" i="1"/>
  <c r="Z129" i="1"/>
  <c r="Z130" i="1"/>
  <c r="Z131" i="1"/>
  <c r="Z133" i="1"/>
  <c r="Z134" i="1"/>
  <c r="Z135" i="1"/>
  <c r="Z137" i="1"/>
  <c r="Z138" i="1"/>
  <c r="Z114" i="1"/>
  <c r="Q114" i="1"/>
  <c r="F92" i="1"/>
  <c r="AK362" i="1" l="1"/>
  <c r="AK361" i="1"/>
  <c r="AK360" i="1"/>
  <c r="AK359" i="1"/>
  <c r="AK358" i="1"/>
  <c r="AK357" i="1"/>
  <c r="AK356" i="1"/>
  <c r="AK355" i="1"/>
  <c r="AK371" i="1" s="1"/>
  <c r="AK354" i="1"/>
  <c r="AK370" i="1" s="1"/>
  <c r="AK353" i="1"/>
  <c r="AK369" i="1" s="1"/>
  <c r="AK352" i="1"/>
  <c r="AK368" i="1" s="1"/>
  <c r="AK351" i="1"/>
  <c r="AK367" i="1" s="1"/>
  <c r="AK350" i="1"/>
  <c r="AK366" i="1" s="1"/>
  <c r="AK349" i="1"/>
  <c r="AK365" i="1" s="1"/>
  <c r="AK348" i="1"/>
  <c r="AK364" i="1" s="1"/>
  <c r="AK347" i="1"/>
  <c r="AK363" i="1" s="1"/>
  <c r="U158" i="1"/>
  <c r="T155" i="1"/>
  <c r="T166" i="1"/>
  <c r="R151" i="1"/>
  <c r="R155" i="1"/>
  <c r="R159" i="1"/>
  <c r="Q148" i="1"/>
  <c r="Q152" i="1"/>
  <c r="Q156" i="1"/>
  <c r="Q160" i="1"/>
  <c r="Q166" i="1"/>
  <c r="M157" i="1"/>
  <c r="L155" i="1"/>
  <c r="L166" i="1"/>
  <c r="J151" i="1"/>
  <c r="J155" i="1"/>
  <c r="J159" i="1"/>
  <c r="I148" i="1"/>
  <c r="I152" i="1"/>
  <c r="I156" i="1"/>
  <c r="I161" i="1"/>
  <c r="H158" i="1"/>
  <c r="H163" i="1"/>
  <c r="G145" i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W138" i="1"/>
  <c r="V166" i="1" s="1"/>
  <c r="V138" i="1"/>
  <c r="U166" i="1" s="1"/>
  <c r="V129" i="1"/>
  <c r="U157" i="1" s="1"/>
  <c r="V126" i="1"/>
  <c r="U154" i="1" s="1"/>
  <c r="U138" i="1"/>
  <c r="U134" i="1"/>
  <c r="T162" i="1" s="1"/>
  <c r="U130" i="1"/>
  <c r="T158" i="1" s="1"/>
  <c r="U129" i="1"/>
  <c r="T157" i="1" s="1"/>
  <c r="U127" i="1"/>
  <c r="U126" i="1"/>
  <c r="T154" i="1" s="1"/>
  <c r="T138" i="1"/>
  <c r="S166" i="1" s="1"/>
  <c r="T126" i="1"/>
  <c r="S154" i="1" s="1"/>
  <c r="T127" i="1"/>
  <c r="S155" i="1" s="1"/>
  <c r="T128" i="1"/>
  <c r="S156" i="1" s="1"/>
  <c r="T129" i="1"/>
  <c r="S157" i="1" s="1"/>
  <c r="T130" i="1"/>
  <c r="S158" i="1" s="1"/>
  <c r="T131" i="1"/>
  <c r="S159" i="1" s="1"/>
  <c r="T132" i="1"/>
  <c r="S160" i="1" s="1"/>
  <c r="T133" i="1"/>
  <c r="S161" i="1" s="1"/>
  <c r="T134" i="1"/>
  <c r="S162" i="1" s="1"/>
  <c r="S124" i="1"/>
  <c r="R152" i="1" s="1"/>
  <c r="S125" i="1"/>
  <c r="R153" i="1" s="1"/>
  <c r="S126" i="1"/>
  <c r="R154" i="1" s="1"/>
  <c r="S127" i="1"/>
  <c r="S128" i="1"/>
  <c r="R156" i="1" s="1"/>
  <c r="S129" i="1"/>
  <c r="R157" i="1" s="1"/>
  <c r="S130" i="1"/>
  <c r="R158" i="1" s="1"/>
  <c r="S131" i="1"/>
  <c r="R160" i="1"/>
  <c r="S133" i="1"/>
  <c r="R161" i="1" s="1"/>
  <c r="S135" i="1"/>
  <c r="R163" i="1" s="1"/>
  <c r="S138" i="1"/>
  <c r="R166" i="1" s="1"/>
  <c r="S123" i="1"/>
  <c r="S115" i="1"/>
  <c r="S116" i="1"/>
  <c r="S117" i="1"/>
  <c r="R145" i="1" s="1"/>
  <c r="S118" i="1"/>
  <c r="R146" i="1" s="1"/>
  <c r="S114" i="1"/>
  <c r="R115" i="1"/>
  <c r="R116" i="1"/>
  <c r="R117" i="1"/>
  <c r="R119" i="1"/>
  <c r="Q147" i="1" s="1"/>
  <c r="R120" i="1"/>
  <c r="R121" i="1"/>
  <c r="Q149" i="1" s="1"/>
  <c r="R122" i="1"/>
  <c r="Q150" i="1" s="1"/>
  <c r="R123" i="1"/>
  <c r="Q151" i="1" s="1"/>
  <c r="R124" i="1"/>
  <c r="R125" i="1"/>
  <c r="Q153" i="1" s="1"/>
  <c r="R126" i="1"/>
  <c r="Q154" i="1" s="1"/>
  <c r="R127" i="1"/>
  <c r="Q155" i="1" s="1"/>
  <c r="R128" i="1"/>
  <c r="R129" i="1"/>
  <c r="Q157" i="1" s="1"/>
  <c r="R130" i="1"/>
  <c r="I158" i="1" s="1"/>
  <c r="R131" i="1"/>
  <c r="I159" i="1" s="1"/>
  <c r="R132" i="1"/>
  <c r="I160" i="1" s="1"/>
  <c r="R133" i="1"/>
  <c r="Q161" i="1" s="1"/>
  <c r="R134" i="1"/>
  <c r="I162" i="1" s="1"/>
  <c r="R135" i="1"/>
  <c r="I163" i="1" s="1"/>
  <c r="R138" i="1"/>
  <c r="I166" i="1" s="1"/>
  <c r="Q115" i="1"/>
  <c r="Q116" i="1"/>
  <c r="Q117" i="1"/>
  <c r="Q118" i="1"/>
  <c r="Q119" i="1"/>
  <c r="Q121" i="1"/>
  <c r="Q122" i="1"/>
  <c r="Q123" i="1"/>
  <c r="Q126" i="1"/>
  <c r="H154" i="1" s="1"/>
  <c r="Q128" i="1"/>
  <c r="H156" i="1" s="1"/>
  <c r="Q129" i="1"/>
  <c r="P157" i="1" s="1"/>
  <c r="Q130" i="1"/>
  <c r="P158" i="1" s="1"/>
  <c r="Q131" i="1"/>
  <c r="H159" i="1" s="1"/>
  <c r="Q133" i="1"/>
  <c r="H161" i="1" s="1"/>
  <c r="Q134" i="1"/>
  <c r="P162" i="1" s="1"/>
  <c r="Q135" i="1"/>
  <c r="P163" i="1" s="1"/>
  <c r="Q137" i="1"/>
  <c r="H165" i="1" s="1"/>
  <c r="Q138" i="1"/>
  <c r="H166" i="1" s="1"/>
  <c r="U115" i="1"/>
  <c r="T143" i="1" s="1"/>
  <c r="T116" i="1"/>
  <c r="S144" i="1" s="1"/>
  <c r="T114" i="1"/>
  <c r="S142" i="1" s="1"/>
  <c r="G89" i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I126" i="1"/>
  <c r="I115" i="1"/>
  <c r="I116" i="1"/>
  <c r="I117" i="1"/>
  <c r="I119" i="1"/>
  <c r="I120" i="1"/>
  <c r="I121" i="1"/>
  <c r="I122" i="1"/>
  <c r="I123" i="1"/>
  <c r="I124" i="1"/>
  <c r="I125" i="1"/>
  <c r="I127" i="1"/>
  <c r="I128" i="1"/>
  <c r="I129" i="1"/>
  <c r="I130" i="1"/>
  <c r="I131" i="1"/>
  <c r="I132" i="1"/>
  <c r="I133" i="1"/>
  <c r="I134" i="1"/>
  <c r="I135" i="1"/>
  <c r="I138" i="1"/>
  <c r="G117" i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K129" i="1"/>
  <c r="H118" i="1"/>
  <c r="K160" i="1" l="1"/>
  <c r="K156" i="1"/>
  <c r="P166" i="1"/>
  <c r="P161" i="1"/>
  <c r="P156" i="1"/>
  <c r="K142" i="1"/>
  <c r="H162" i="1"/>
  <c r="H157" i="1"/>
  <c r="I155" i="1"/>
  <c r="I151" i="1"/>
  <c r="I147" i="1"/>
  <c r="J166" i="1"/>
  <c r="J158" i="1"/>
  <c r="J154" i="1"/>
  <c r="J146" i="1"/>
  <c r="K166" i="1"/>
  <c r="K159" i="1"/>
  <c r="K155" i="1"/>
  <c r="L162" i="1"/>
  <c r="L154" i="1"/>
  <c r="M154" i="1"/>
  <c r="Q163" i="1"/>
  <c r="Q159" i="1"/>
  <c r="P165" i="1"/>
  <c r="P159" i="1"/>
  <c r="P154" i="1"/>
  <c r="I154" i="1"/>
  <c r="I150" i="1"/>
  <c r="J163" i="1"/>
  <c r="J157" i="1"/>
  <c r="J153" i="1"/>
  <c r="J145" i="1"/>
  <c r="K162" i="1"/>
  <c r="K158" i="1"/>
  <c r="K154" i="1"/>
  <c r="L158" i="1"/>
  <c r="L143" i="1"/>
  <c r="N166" i="1"/>
  <c r="Q162" i="1"/>
  <c r="Q158" i="1"/>
  <c r="I157" i="1"/>
  <c r="I153" i="1"/>
  <c r="I149" i="1"/>
  <c r="J161" i="1"/>
  <c r="J156" i="1"/>
  <c r="J152" i="1"/>
  <c r="K161" i="1"/>
  <c r="K157" i="1"/>
  <c r="K144" i="1"/>
  <c r="L157" i="1"/>
  <c r="M166" i="1"/>
  <c r="W166" i="1"/>
  <c r="N138" i="1"/>
  <c r="M126" i="1"/>
  <c r="M129" i="1"/>
  <c r="M138" i="1"/>
  <c r="L115" i="1"/>
  <c r="L126" i="1"/>
  <c r="L127" i="1"/>
  <c r="L129" i="1"/>
  <c r="L130" i="1"/>
  <c r="L131" i="1"/>
  <c r="L134" i="1"/>
  <c r="L138" i="1"/>
  <c r="K116" i="1"/>
  <c r="K126" i="1"/>
  <c r="K127" i="1"/>
  <c r="K128" i="1"/>
  <c r="K130" i="1"/>
  <c r="K131" i="1"/>
  <c r="K132" i="1"/>
  <c r="K133" i="1"/>
  <c r="K134" i="1"/>
  <c r="K138" i="1"/>
  <c r="J115" i="1"/>
  <c r="J116" i="1"/>
  <c r="J117" i="1"/>
  <c r="J118" i="1"/>
  <c r="J123" i="1"/>
  <c r="J124" i="1"/>
  <c r="J125" i="1"/>
  <c r="J126" i="1"/>
  <c r="J127" i="1"/>
  <c r="J128" i="1"/>
  <c r="J129" i="1"/>
  <c r="J130" i="1"/>
  <c r="J131" i="1"/>
  <c r="J133" i="1"/>
  <c r="J135" i="1"/>
  <c r="J138" i="1"/>
  <c r="J114" i="1"/>
  <c r="K114" i="1"/>
  <c r="I114" i="1"/>
  <c r="H114" i="1"/>
  <c r="H116" i="1"/>
  <c r="H117" i="1"/>
  <c r="H119" i="1"/>
  <c r="H120" i="1"/>
  <c r="H121" i="1"/>
  <c r="H122" i="1"/>
  <c r="H123" i="1"/>
  <c r="H126" i="1"/>
  <c r="H128" i="1"/>
  <c r="H129" i="1"/>
  <c r="H130" i="1"/>
  <c r="H131" i="1"/>
  <c r="H133" i="1"/>
  <c r="H134" i="1"/>
  <c r="H135" i="1"/>
  <c r="H137" i="1"/>
  <c r="H138" i="1"/>
  <c r="H115" i="1"/>
  <c r="Y86" i="1" l="1"/>
  <c r="X86" i="1"/>
  <c r="Y87" i="1"/>
  <c r="Y90" i="1"/>
  <c r="Y97" i="1"/>
  <c r="Y96" i="1"/>
  <c r="Y95" i="1"/>
  <c r="Y94" i="1"/>
  <c r="Y93" i="1"/>
  <c r="Y92" i="1"/>
  <c r="Y91" i="1"/>
  <c r="Y89" i="1"/>
  <c r="Y88" i="1"/>
  <c r="X87" i="1"/>
  <c r="X88" i="1"/>
  <c r="X89" i="1"/>
  <c r="X90" i="1"/>
  <c r="X91" i="1"/>
  <c r="X92" i="1"/>
  <c r="X93" i="1"/>
  <c r="X94" i="1"/>
  <c r="X95" i="1"/>
  <c r="X96" i="1"/>
  <c r="X97" i="1"/>
  <c r="O49" i="1" l="1"/>
  <c r="K57" i="1" l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56" i="1"/>
  <c r="E40" i="1" l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A133" i="1" l="1"/>
  <c r="A134" i="1" s="1"/>
  <c r="A135" i="1" s="1"/>
  <c r="A136" i="1" s="1"/>
  <c r="A137" i="1" s="1"/>
  <c r="A138" i="1" s="1"/>
  <c r="A140" i="1" s="1"/>
  <c r="A141" i="1" s="1"/>
  <c r="A142" i="1" s="1"/>
  <c r="A118" i="1"/>
  <c r="A119" i="1" s="1"/>
  <c r="A120" i="1" s="1"/>
  <c r="A121" i="1" s="1"/>
  <c r="A122" i="1" s="1"/>
  <c r="A123" i="1" s="1"/>
  <c r="A125" i="1" s="1"/>
  <c r="A126" i="1" s="1"/>
  <c r="A127" i="1" s="1"/>
  <c r="D57" i="1" l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A89" i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l="1"/>
  <c r="A104" i="1" s="1"/>
  <c r="A105" i="1" s="1"/>
  <c r="A106" i="1" s="1"/>
  <c r="A107" i="1" s="1"/>
  <c r="A108" i="1" s="1"/>
  <c r="A109" i="1" s="1"/>
  <c r="A110" i="1" s="1"/>
</calcChain>
</file>

<file path=xl/sharedStrings.xml><?xml version="1.0" encoding="utf-8"?>
<sst xmlns="http://schemas.openxmlformats.org/spreadsheetml/2006/main" count="189" uniqueCount="82">
  <si>
    <t>Simon Keegan, Philipp Gebauer</t>
  </si>
  <si>
    <t>FP II: Radioteleskop</t>
  </si>
  <si>
    <t>Beobachtung der Sonne</t>
  </si>
  <si>
    <t>Beobachtung der Milchstraße</t>
  </si>
  <si>
    <t>Zeitpunkt</t>
  </si>
  <si>
    <t>Dateiname</t>
  </si>
  <si>
    <t>GK (b=0) l</t>
  </si>
  <si>
    <t>Bel.d. in s</t>
  </si>
  <si>
    <t>Punkt 9</t>
  </si>
  <si>
    <t>Punkt 8</t>
  </si>
  <si>
    <t>Punkt 5</t>
  </si>
  <si>
    <t>Azimuth (off)</t>
  </si>
  <si>
    <t>Altitude (off)</t>
  </si>
  <si>
    <t>Freq (MHz)</t>
  </si>
  <si>
    <t>Total power measured</t>
  </si>
  <si>
    <t>Punkt 6</t>
  </si>
  <si>
    <t>GK Länge</t>
  </si>
  <si>
    <t>GK Breite</t>
  </si>
  <si>
    <t>S_Kreuz_Az+00Al-16</t>
  </si>
  <si>
    <t>Saz-10Al10</t>
  </si>
  <si>
    <t>M_Bel1s_l84_b0</t>
  </si>
  <si>
    <t>Ml33b0</t>
  </si>
  <si>
    <t>Ml33b1</t>
  </si>
  <si>
    <t>Ml38b-1</t>
  </si>
  <si>
    <t>Maxima</t>
  </si>
  <si>
    <t>velocity km/s</t>
  </si>
  <si>
    <t>Maxima 1</t>
  </si>
  <si>
    <t>temperature [K]</t>
  </si>
  <si>
    <t>Maxima 2</t>
  </si>
  <si>
    <t>Maxima 3</t>
  </si>
  <si>
    <t>Maxima 4</t>
  </si>
  <si>
    <t>Maxima 5</t>
  </si>
  <si>
    <t>Maxima 6</t>
  </si>
  <si>
    <t>Maxima 7</t>
  </si>
  <si>
    <t>Maxima 8</t>
  </si>
  <si>
    <t>S_Kreuz_Az-16Al00</t>
  </si>
  <si>
    <t>FWHM</t>
  </si>
  <si>
    <t>a</t>
  </si>
  <si>
    <t>s</t>
  </si>
  <si>
    <t>d</t>
  </si>
  <si>
    <t>b</t>
  </si>
  <si>
    <t>u</t>
  </si>
  <si>
    <t>Max:</t>
  </si>
  <si>
    <t>Fv</t>
  </si>
  <si>
    <t>V_0 in km/s</t>
  </si>
  <si>
    <t>R_0 in m</t>
  </si>
  <si>
    <t>Bahnradius Tangentpunkt</t>
  </si>
  <si>
    <t>V von R</t>
  </si>
  <si>
    <t>Radius 1</t>
  </si>
  <si>
    <t>Radius 2</t>
  </si>
  <si>
    <t>Radius 3</t>
  </si>
  <si>
    <t>Radius 4</t>
  </si>
  <si>
    <t>Radius 5</t>
  </si>
  <si>
    <t>Radius 6</t>
  </si>
  <si>
    <t>Radius 7</t>
  </si>
  <si>
    <t>Radius 8</t>
  </si>
  <si>
    <t>l</t>
  </si>
  <si>
    <t>i</t>
  </si>
  <si>
    <t>r1</t>
  </si>
  <si>
    <t>r2</t>
  </si>
  <si>
    <t>r3</t>
  </si>
  <si>
    <t>r4</t>
  </si>
  <si>
    <t>r5</t>
  </si>
  <si>
    <t>r6</t>
  </si>
  <si>
    <t>r7</t>
  </si>
  <si>
    <t>r8</t>
  </si>
  <si>
    <t>x1</t>
  </si>
  <si>
    <t>x2</t>
  </si>
  <si>
    <t>x3</t>
  </si>
  <si>
    <t>x4</t>
  </si>
  <si>
    <t>x5</t>
  </si>
  <si>
    <t>x6</t>
  </si>
  <si>
    <t>x7</t>
  </si>
  <si>
    <t>x8</t>
  </si>
  <si>
    <t>y1</t>
  </si>
  <si>
    <t>y2</t>
  </si>
  <si>
    <t>y3</t>
  </si>
  <si>
    <t>y4</t>
  </si>
  <si>
    <t>y5</t>
  </si>
  <si>
    <t>y6</t>
  </si>
  <si>
    <t>y7</t>
  </si>
  <si>
    <t>y8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</si>
</sst>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0" fillId="0" borderId="0" xfId="0" applyAlignment="1">
      <alignment horizontal="right"/>
    </xf>
    <xf numFmtId="0" fontId="0" fillId="0" borderId="0" xfId="0" applyNumberFormat="1"/>
    <xf numFmtId="0" fontId="3" fillId="0" borderId="0" xfId="0" applyFont="1"/>
    <xf numFmtId="0" fontId="4" fillId="0" borderId="0" xfId="0" applyFont="1" applyBorder="1"/>
    <xf numFmtId="0" fontId="3" fillId="0" borderId="0" xfId="0" applyFont="1" applyBorder="1"/>
    <xf numFmtId="0" fontId="0" fillId="0" borderId="0" xfId="0" applyFont="1"/>
    <xf numFmtId="21" fontId="0" fillId="0" borderId="0" xfId="0" applyNumberFormat="1"/>
    <xf numFmtId="0" fontId="4" fillId="0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 applyFill="1"/>
    <xf numFmtId="21" fontId="0" fillId="0" borderId="0" xfId="0" applyNumberFormat="1" applyFill="1"/>
    <xf numFmtId="0" fontId="0" fillId="0" borderId="0" xfId="0" applyNumberFormat="1" applyFill="1"/>
    <xf numFmtId="20" fontId="0" fillId="0" borderId="0" xfId="0" applyNumberFormat="1" applyFill="1"/>
    <xf numFmtId="0" fontId="5" fillId="0" borderId="0" xfId="0" applyFont="1" applyFill="1"/>
    <xf numFmtId="0" fontId="5" fillId="0" borderId="0" xfId="0" applyNumberFormat="1" applyFont="1" applyFill="1"/>
    <xf numFmtId="0" fontId="0" fillId="2" borderId="0" xfId="0" applyFill="1"/>
    <xf numFmtId="0" fontId="6" fillId="2" borderId="0" xfId="0" applyFont="1" applyFill="1"/>
    <xf numFmtId="11" fontId="0" fillId="0" borderId="0" xfId="0" applyNumberFormat="1"/>
    <xf numFmtId="11" fontId="0" fillId="2" borderId="0" xfId="0" applyNumberFormat="1" applyFill="1"/>
    <xf numFmtId="1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71"/>
  <sheetViews>
    <sheetView tabSelected="1" topLeftCell="A67" zoomScale="55" zoomScaleNormal="55" workbookViewId="0">
      <selection activeCell="G98" sqref="G98:H98"/>
    </sheetView>
  </sheetViews>
  <sheetFormatPr defaultColWidth="9.1328125" defaultRowHeight="14.25" x14ac:dyDescent="0.45"/>
  <cols>
    <col min="1" max="1" width="10.19921875" customWidth="1"/>
    <col min="2" max="2" width="9" bestFit="1" customWidth="1"/>
    <col min="3" max="3" width="10.1328125" bestFit="1" customWidth="1"/>
    <col min="4" max="4" width="17.1328125" customWidth="1"/>
    <col min="5" max="5" width="12.19921875" bestFit="1" customWidth="1"/>
    <col min="6" max="6" width="30.53125" bestFit="1" customWidth="1"/>
    <col min="7" max="7" width="12.19921875" bestFit="1" customWidth="1"/>
    <col min="8" max="8" width="29" customWidth="1"/>
    <col min="9" max="9" width="12.19921875" bestFit="1" customWidth="1"/>
    <col min="10" max="10" width="14.53125" bestFit="1" customWidth="1"/>
    <col min="11" max="11" width="19.86328125" bestFit="1" customWidth="1"/>
    <col min="12" max="12" width="14.53125" bestFit="1" customWidth="1"/>
    <col min="13" max="13" width="12.19921875" bestFit="1" customWidth="1"/>
    <col min="14" max="14" width="14.53125" bestFit="1" customWidth="1"/>
    <col min="15" max="15" width="12.19921875" bestFit="1" customWidth="1"/>
    <col min="16" max="16" width="14.53125" bestFit="1" customWidth="1"/>
    <col min="17" max="17" width="18.19921875" bestFit="1" customWidth="1"/>
    <col min="18" max="18" width="14.53125" bestFit="1" customWidth="1"/>
    <col min="19" max="19" width="19.3984375" customWidth="1"/>
    <col min="20" max="20" width="14.59765625" bestFit="1" customWidth="1"/>
    <col min="21" max="21" width="22.59765625" bestFit="1" customWidth="1"/>
    <col min="22" max="22" width="14.86328125" bestFit="1" customWidth="1"/>
    <col min="23" max="23" width="19.3984375" bestFit="1" customWidth="1"/>
    <col min="24" max="24" width="30.33203125" bestFit="1" customWidth="1"/>
    <col min="26" max="26" width="10.73046875" bestFit="1" customWidth="1"/>
    <col min="27" max="28" width="11" bestFit="1" customWidth="1"/>
    <col min="29" max="29" width="10.73046875" bestFit="1" customWidth="1"/>
    <col min="30" max="30" width="11" bestFit="1" customWidth="1"/>
    <col min="31" max="31" width="10.73046875" bestFit="1" customWidth="1"/>
    <col min="32" max="32" width="10.46484375" bestFit="1" customWidth="1"/>
    <col min="33" max="33" width="8.33203125" customWidth="1"/>
  </cols>
  <sheetData>
    <row r="1" spans="1:8" ht="18" x14ac:dyDescent="0.55000000000000004">
      <c r="A1" s="1" t="s">
        <v>1</v>
      </c>
      <c r="F1" s="2">
        <v>43964</v>
      </c>
    </row>
    <row r="2" spans="1:8" x14ac:dyDescent="0.45">
      <c r="F2" s="3" t="s">
        <v>0</v>
      </c>
    </row>
    <row r="4" spans="1:8" ht="15.75" x14ac:dyDescent="0.5">
      <c r="A4" s="6" t="s">
        <v>2</v>
      </c>
    </row>
    <row r="5" spans="1:8" x14ac:dyDescent="0.45">
      <c r="A5" s="7" t="s">
        <v>10</v>
      </c>
    </row>
    <row r="6" spans="1:8" x14ac:dyDescent="0.45">
      <c r="A6" s="8" t="s">
        <v>13</v>
      </c>
    </row>
    <row r="7" spans="1:8" x14ac:dyDescent="0.45">
      <c r="A7" s="8">
        <v>1410</v>
      </c>
      <c r="G7" s="13" t="s">
        <v>24</v>
      </c>
      <c r="H7" s="11"/>
    </row>
    <row r="8" spans="1:8" x14ac:dyDescent="0.45">
      <c r="A8" s="5" t="s">
        <v>4</v>
      </c>
      <c r="B8" s="5" t="s">
        <v>7</v>
      </c>
      <c r="C8" s="5" t="s">
        <v>5</v>
      </c>
      <c r="D8" s="5" t="s">
        <v>11</v>
      </c>
      <c r="E8" s="5" t="s">
        <v>12</v>
      </c>
      <c r="F8" s="5" t="s">
        <v>14</v>
      </c>
      <c r="G8" s="13" t="s">
        <v>25</v>
      </c>
      <c r="H8" s="13" t="s">
        <v>27</v>
      </c>
    </row>
    <row r="9" spans="1:8" x14ac:dyDescent="0.45">
      <c r="A9" s="9">
        <v>0.35391203703703705</v>
      </c>
      <c r="B9" s="4">
        <v>10</v>
      </c>
      <c r="D9">
        <v>-10</v>
      </c>
      <c r="E9">
        <v>10</v>
      </c>
      <c r="F9" t="s">
        <v>19</v>
      </c>
      <c r="G9">
        <v>2200</v>
      </c>
      <c r="H9">
        <v>308.3</v>
      </c>
    </row>
    <row r="10" spans="1:8" x14ac:dyDescent="0.45">
      <c r="A10" s="9">
        <v>0.35440972222222222</v>
      </c>
      <c r="B10" s="4">
        <v>10</v>
      </c>
      <c r="D10">
        <v>-5</v>
      </c>
      <c r="E10">
        <v>10</v>
      </c>
      <c r="G10">
        <v>2181.1</v>
      </c>
      <c r="H10">
        <v>318.5</v>
      </c>
    </row>
    <row r="11" spans="1:8" x14ac:dyDescent="0.45">
      <c r="A11" s="9">
        <v>0.35487268518518517</v>
      </c>
      <c r="B11" s="4">
        <v>10</v>
      </c>
      <c r="D11">
        <v>0</v>
      </c>
      <c r="E11">
        <v>10</v>
      </c>
      <c r="G11">
        <v>2200</v>
      </c>
      <c r="H11">
        <v>324.8</v>
      </c>
    </row>
    <row r="12" spans="1:8" x14ac:dyDescent="0.45">
      <c r="A12" s="9">
        <v>0.3552777777777778</v>
      </c>
      <c r="B12" s="4">
        <v>10</v>
      </c>
      <c r="D12">
        <v>5</v>
      </c>
      <c r="E12">
        <v>10</v>
      </c>
      <c r="G12">
        <v>2198.9</v>
      </c>
      <c r="H12">
        <v>322.39999999999998</v>
      </c>
    </row>
    <row r="13" spans="1:8" x14ac:dyDescent="0.45">
      <c r="A13" s="9">
        <v>0.35570601851851852</v>
      </c>
      <c r="B13" s="4">
        <v>10</v>
      </c>
      <c r="D13">
        <v>10</v>
      </c>
      <c r="E13">
        <v>10</v>
      </c>
      <c r="G13">
        <v>2194.6999999999998</v>
      </c>
      <c r="H13">
        <v>312.89999999999998</v>
      </c>
    </row>
    <row r="14" spans="1:8" x14ac:dyDescent="0.45">
      <c r="A14" s="9">
        <v>0.3562731481481482</v>
      </c>
      <c r="B14" s="4">
        <v>10</v>
      </c>
      <c r="D14">
        <v>-10</v>
      </c>
      <c r="E14">
        <v>5</v>
      </c>
      <c r="G14">
        <v>2193.8000000000002</v>
      </c>
      <c r="H14">
        <v>314.5</v>
      </c>
    </row>
    <row r="15" spans="1:8" x14ac:dyDescent="0.45">
      <c r="A15" s="9">
        <v>0.35671296296296301</v>
      </c>
      <c r="B15" s="4">
        <v>10</v>
      </c>
      <c r="D15">
        <v>-5</v>
      </c>
      <c r="E15">
        <v>5</v>
      </c>
      <c r="G15">
        <v>2195.1</v>
      </c>
      <c r="H15">
        <v>312.89999999999998</v>
      </c>
    </row>
    <row r="16" spans="1:8" x14ac:dyDescent="0.45">
      <c r="A16" s="9">
        <v>0.35741898148148149</v>
      </c>
      <c r="B16" s="4">
        <v>10</v>
      </c>
      <c r="D16">
        <v>0</v>
      </c>
      <c r="E16">
        <v>5</v>
      </c>
      <c r="G16">
        <v>2191.1</v>
      </c>
      <c r="H16">
        <v>361.2</v>
      </c>
    </row>
    <row r="17" spans="1:8" x14ac:dyDescent="0.45">
      <c r="A17" s="9">
        <v>0.3578587962962963</v>
      </c>
      <c r="B17" s="4">
        <v>10</v>
      </c>
      <c r="D17">
        <v>5</v>
      </c>
      <c r="E17">
        <v>5</v>
      </c>
      <c r="G17">
        <v>2192.9</v>
      </c>
      <c r="H17">
        <v>327.2</v>
      </c>
    </row>
    <row r="18" spans="1:8" x14ac:dyDescent="0.45">
      <c r="A18" s="9">
        <v>0.35844907407407406</v>
      </c>
      <c r="B18" s="4">
        <v>10</v>
      </c>
      <c r="D18">
        <v>10</v>
      </c>
      <c r="E18">
        <v>5</v>
      </c>
      <c r="G18">
        <v>2105</v>
      </c>
      <c r="H18">
        <v>335.3</v>
      </c>
    </row>
    <row r="19" spans="1:8" x14ac:dyDescent="0.45">
      <c r="A19" s="9">
        <v>0.35903935185185182</v>
      </c>
      <c r="B19" s="4">
        <v>10</v>
      </c>
      <c r="D19">
        <v>-10</v>
      </c>
      <c r="E19">
        <v>0</v>
      </c>
      <c r="G19">
        <v>2160.6</v>
      </c>
      <c r="H19">
        <v>318.5</v>
      </c>
    </row>
    <row r="20" spans="1:8" x14ac:dyDescent="0.45">
      <c r="A20" s="9">
        <v>0.35951388888888891</v>
      </c>
      <c r="B20" s="4">
        <v>10</v>
      </c>
      <c r="D20">
        <v>-5</v>
      </c>
      <c r="E20">
        <v>0</v>
      </c>
      <c r="G20">
        <v>2201.1</v>
      </c>
      <c r="H20">
        <v>387.3</v>
      </c>
    </row>
    <row r="21" spans="1:8" x14ac:dyDescent="0.45">
      <c r="A21" s="9">
        <v>0.36000000000000004</v>
      </c>
      <c r="B21" s="4">
        <v>10</v>
      </c>
      <c r="D21">
        <v>0</v>
      </c>
      <c r="E21">
        <v>0</v>
      </c>
      <c r="G21">
        <v>2172.1999999999998</v>
      </c>
      <c r="H21">
        <v>685.2</v>
      </c>
    </row>
    <row r="22" spans="1:8" x14ac:dyDescent="0.45">
      <c r="A22" s="9">
        <v>0.3605902777777778</v>
      </c>
      <c r="B22" s="4">
        <v>10</v>
      </c>
      <c r="D22">
        <v>5</v>
      </c>
      <c r="E22">
        <v>0</v>
      </c>
      <c r="G22">
        <v>2213.6</v>
      </c>
      <c r="H22">
        <v>407.4</v>
      </c>
    </row>
    <row r="23" spans="1:8" x14ac:dyDescent="0.45">
      <c r="A23" s="9">
        <v>0.36108796296296292</v>
      </c>
      <c r="B23" s="4">
        <v>10</v>
      </c>
      <c r="D23">
        <v>10</v>
      </c>
      <c r="E23">
        <v>0</v>
      </c>
      <c r="G23">
        <v>2217.9</v>
      </c>
      <c r="H23">
        <v>313.5</v>
      </c>
    </row>
    <row r="24" spans="1:8" x14ac:dyDescent="0.45">
      <c r="A24" s="9">
        <v>0.36185185185185187</v>
      </c>
      <c r="B24" s="4">
        <v>10</v>
      </c>
      <c r="D24">
        <v>-10</v>
      </c>
      <c r="E24">
        <v>-5</v>
      </c>
      <c r="G24">
        <v>2211.5</v>
      </c>
      <c r="H24">
        <v>329.1</v>
      </c>
    </row>
    <row r="25" spans="1:8" x14ac:dyDescent="0.45">
      <c r="A25" s="9">
        <v>0.36234953703703704</v>
      </c>
      <c r="B25" s="4">
        <v>10</v>
      </c>
      <c r="D25">
        <v>-5</v>
      </c>
      <c r="E25">
        <v>-5</v>
      </c>
      <c r="G25">
        <v>2161.8000000000002</v>
      </c>
      <c r="H25">
        <v>326</v>
      </c>
    </row>
    <row r="26" spans="1:8" x14ac:dyDescent="0.45">
      <c r="A26" s="9">
        <v>0.3628703703703704</v>
      </c>
      <c r="B26" s="4">
        <v>10</v>
      </c>
      <c r="D26">
        <v>0</v>
      </c>
      <c r="E26">
        <v>-5</v>
      </c>
      <c r="G26">
        <v>2203.1</v>
      </c>
      <c r="H26">
        <v>318.8</v>
      </c>
    </row>
    <row r="27" spans="1:8" x14ac:dyDescent="0.45">
      <c r="A27" s="9">
        <v>0.36346064814814816</v>
      </c>
      <c r="B27" s="4">
        <v>10</v>
      </c>
      <c r="D27">
        <v>5</v>
      </c>
      <c r="E27">
        <v>-5</v>
      </c>
      <c r="G27">
        <v>2193.1</v>
      </c>
      <c r="H27">
        <v>307.60000000000002</v>
      </c>
    </row>
    <row r="28" spans="1:8" x14ac:dyDescent="0.45">
      <c r="A28" s="9">
        <v>0.36398148148148146</v>
      </c>
      <c r="B28" s="4">
        <v>10</v>
      </c>
      <c r="D28">
        <v>10</v>
      </c>
      <c r="E28">
        <v>-5</v>
      </c>
      <c r="G28">
        <v>2183.4</v>
      </c>
      <c r="H28">
        <v>315.60000000000002</v>
      </c>
    </row>
    <row r="29" spans="1:8" x14ac:dyDescent="0.45">
      <c r="A29" s="9">
        <v>0.36464120370370368</v>
      </c>
      <c r="B29" s="4">
        <v>10</v>
      </c>
      <c r="D29">
        <v>-10</v>
      </c>
      <c r="E29">
        <v>-10</v>
      </c>
      <c r="G29">
        <v>2168.4</v>
      </c>
      <c r="H29">
        <v>306.7</v>
      </c>
    </row>
    <row r="30" spans="1:8" x14ac:dyDescent="0.45">
      <c r="A30" s="9">
        <v>0.36515046296296294</v>
      </c>
      <c r="B30" s="4">
        <v>10</v>
      </c>
      <c r="D30">
        <v>-5</v>
      </c>
      <c r="E30">
        <v>-10</v>
      </c>
      <c r="G30">
        <v>2160.1</v>
      </c>
      <c r="H30">
        <v>313.39999999999998</v>
      </c>
    </row>
    <row r="31" spans="1:8" x14ac:dyDescent="0.45">
      <c r="A31" s="9">
        <v>0.3656712962962963</v>
      </c>
      <c r="B31" s="4">
        <v>10</v>
      </c>
      <c r="D31">
        <v>0</v>
      </c>
      <c r="E31">
        <v>-10</v>
      </c>
      <c r="G31">
        <v>2185.1999999999998</v>
      </c>
      <c r="H31">
        <v>321.89999999999998</v>
      </c>
    </row>
    <row r="32" spans="1:8" x14ac:dyDescent="0.45">
      <c r="A32" s="9">
        <v>0.3661342592592593</v>
      </c>
      <c r="B32" s="4">
        <v>10</v>
      </c>
      <c r="D32">
        <v>5</v>
      </c>
      <c r="E32">
        <v>-10</v>
      </c>
      <c r="G32">
        <v>2187.3000000000002</v>
      </c>
      <c r="H32">
        <v>314.7</v>
      </c>
    </row>
    <row r="33" spans="1:15" x14ac:dyDescent="0.45">
      <c r="A33" s="9">
        <v>0.36663194444444441</v>
      </c>
      <c r="B33" s="4">
        <v>10</v>
      </c>
      <c r="D33">
        <v>10</v>
      </c>
      <c r="E33">
        <v>-10</v>
      </c>
      <c r="G33">
        <v>2169.3000000000002</v>
      </c>
      <c r="H33">
        <v>305.3</v>
      </c>
    </row>
    <row r="34" spans="1:15" x14ac:dyDescent="0.45">
      <c r="A34" s="9"/>
      <c r="B34" s="4"/>
    </row>
    <row r="35" spans="1:15" x14ac:dyDescent="0.45">
      <c r="A35" s="7" t="s">
        <v>15</v>
      </c>
    </row>
    <row r="36" spans="1:15" x14ac:dyDescent="0.45">
      <c r="A36" s="8" t="s">
        <v>13</v>
      </c>
    </row>
    <row r="37" spans="1:15" x14ac:dyDescent="0.45">
      <c r="A37" s="8">
        <v>1410</v>
      </c>
      <c r="G37" s="13" t="s">
        <v>24</v>
      </c>
      <c r="H37" s="11"/>
    </row>
    <row r="38" spans="1:15" x14ac:dyDescent="0.45">
      <c r="A38" s="5" t="s">
        <v>4</v>
      </c>
      <c r="B38" s="5" t="s">
        <v>7</v>
      </c>
      <c r="C38" s="5" t="s">
        <v>5</v>
      </c>
      <c r="D38" s="5" t="s">
        <v>11</v>
      </c>
      <c r="E38" s="5" t="s">
        <v>12</v>
      </c>
      <c r="F38" s="5" t="s">
        <v>14</v>
      </c>
      <c r="G38" s="13" t="s">
        <v>25</v>
      </c>
      <c r="H38" s="13" t="s">
        <v>27</v>
      </c>
    </row>
    <row r="39" spans="1:15" x14ac:dyDescent="0.45">
      <c r="A39" s="9">
        <v>0.36813657407407407</v>
      </c>
      <c r="B39" s="4">
        <v>10</v>
      </c>
      <c r="D39">
        <v>0</v>
      </c>
      <c r="E39">
        <v>-16</v>
      </c>
      <c r="F39" t="s">
        <v>18</v>
      </c>
      <c r="G39">
        <v>2203</v>
      </c>
      <c r="H39">
        <v>306.89999999999998</v>
      </c>
    </row>
    <row r="40" spans="1:15" x14ac:dyDescent="0.45">
      <c r="A40" s="9">
        <v>0.36921296296296297</v>
      </c>
      <c r="B40" s="4">
        <v>10</v>
      </c>
      <c r="D40">
        <v>0</v>
      </c>
      <c r="E40">
        <f t="shared" ref="E40:E55" si="0">E39+2</f>
        <v>-14</v>
      </c>
      <c r="G40">
        <v>2171.1999999999998</v>
      </c>
      <c r="H40">
        <v>306.2</v>
      </c>
    </row>
    <row r="41" spans="1:15" x14ac:dyDescent="0.45">
      <c r="A41" s="9">
        <v>0.36958333333333332</v>
      </c>
      <c r="B41" s="4">
        <v>10</v>
      </c>
      <c r="D41">
        <v>0</v>
      </c>
      <c r="E41">
        <f t="shared" si="0"/>
        <v>-12</v>
      </c>
      <c r="G41">
        <v>2206.8000000000002</v>
      </c>
      <c r="H41">
        <v>309.2</v>
      </c>
    </row>
    <row r="42" spans="1:15" x14ac:dyDescent="0.45">
      <c r="A42" s="9">
        <v>0.36994212962962963</v>
      </c>
      <c r="B42" s="4">
        <v>10</v>
      </c>
      <c r="D42">
        <v>0</v>
      </c>
      <c r="E42">
        <f t="shared" si="0"/>
        <v>-10</v>
      </c>
      <c r="G42">
        <v>2186.9</v>
      </c>
      <c r="H42">
        <v>316.89999999999998</v>
      </c>
    </row>
    <row r="43" spans="1:15" x14ac:dyDescent="0.45">
      <c r="A43" s="9">
        <v>0.37041666666666667</v>
      </c>
      <c r="B43" s="4">
        <v>10</v>
      </c>
      <c r="D43">
        <v>0</v>
      </c>
      <c r="E43">
        <f t="shared" si="0"/>
        <v>-8</v>
      </c>
      <c r="G43">
        <v>2216.4</v>
      </c>
      <c r="H43">
        <v>327.9</v>
      </c>
    </row>
    <row r="44" spans="1:15" x14ac:dyDescent="0.45">
      <c r="A44" s="9">
        <v>0.3707523148148148</v>
      </c>
      <c r="B44" s="4">
        <v>10</v>
      </c>
      <c r="D44">
        <v>0</v>
      </c>
      <c r="E44">
        <f t="shared" si="0"/>
        <v>-6</v>
      </c>
      <c r="G44">
        <v>2192.4</v>
      </c>
      <c r="H44">
        <v>320</v>
      </c>
    </row>
    <row r="45" spans="1:15" x14ac:dyDescent="0.45">
      <c r="A45" s="9">
        <v>0.37123842592592587</v>
      </c>
      <c r="B45" s="4">
        <v>10</v>
      </c>
      <c r="D45">
        <v>0</v>
      </c>
      <c r="E45">
        <f t="shared" si="0"/>
        <v>-4</v>
      </c>
      <c r="G45">
        <v>2242.9</v>
      </c>
      <c r="H45">
        <v>346.1</v>
      </c>
    </row>
    <row r="46" spans="1:15" x14ac:dyDescent="0.45">
      <c r="A46" s="9">
        <v>0.37170138888888887</v>
      </c>
      <c r="B46" s="4">
        <v>10</v>
      </c>
      <c r="D46">
        <v>0</v>
      </c>
      <c r="E46">
        <f t="shared" si="0"/>
        <v>-2</v>
      </c>
      <c r="G46">
        <v>2181.6</v>
      </c>
      <c r="H46">
        <v>489.4</v>
      </c>
    </row>
    <row r="47" spans="1:15" x14ac:dyDescent="0.45">
      <c r="A47" s="9">
        <v>0.37208333333333332</v>
      </c>
      <c r="B47" s="4">
        <v>10</v>
      </c>
      <c r="D47">
        <v>0</v>
      </c>
      <c r="E47">
        <f t="shared" si="0"/>
        <v>0</v>
      </c>
      <c r="G47">
        <v>2209.4</v>
      </c>
      <c r="H47">
        <v>660.9</v>
      </c>
    </row>
    <row r="48" spans="1:15" x14ac:dyDescent="0.45">
      <c r="A48" s="9">
        <v>0.37248842592592596</v>
      </c>
      <c r="B48" s="4">
        <v>10</v>
      </c>
      <c r="D48">
        <v>0</v>
      </c>
      <c r="E48">
        <f t="shared" si="0"/>
        <v>2</v>
      </c>
      <c r="G48">
        <v>2207.8000000000002</v>
      </c>
      <c r="H48">
        <v>655.1</v>
      </c>
      <c r="O48" t="s">
        <v>43</v>
      </c>
    </row>
    <row r="49" spans="1:15" x14ac:dyDescent="0.45">
      <c r="A49" s="9">
        <v>0.37283564814814812</v>
      </c>
      <c r="B49" s="4">
        <v>10</v>
      </c>
      <c r="D49">
        <v>0</v>
      </c>
      <c r="E49">
        <f t="shared" si="0"/>
        <v>4</v>
      </c>
      <c r="G49">
        <v>2198.1999999999998</v>
      </c>
      <c r="H49">
        <v>486.3</v>
      </c>
      <c r="K49" t="s">
        <v>36</v>
      </c>
      <c r="M49" t="s">
        <v>41</v>
      </c>
      <c r="O49">
        <f>1/((2*PI()*L51^2))^(1/2)</f>
        <v>0.12042268149823648</v>
      </c>
    </row>
    <row r="50" spans="1:15" x14ac:dyDescent="0.45">
      <c r="A50" s="9">
        <v>0.37321759259259263</v>
      </c>
      <c r="B50" s="4">
        <v>10</v>
      </c>
      <c r="D50">
        <v>0</v>
      </c>
      <c r="E50">
        <f t="shared" si="0"/>
        <v>6</v>
      </c>
      <c r="G50">
        <v>2217.6</v>
      </c>
      <c r="H50">
        <v>352.6</v>
      </c>
      <c r="K50" t="s">
        <v>37</v>
      </c>
      <c r="L50">
        <v>313.04899999999998</v>
      </c>
      <c r="M50">
        <v>2.2000000000000002</v>
      </c>
    </row>
    <row r="51" spans="1:15" x14ac:dyDescent="0.45">
      <c r="A51" s="9">
        <v>0.37354166666666666</v>
      </c>
      <c r="B51" s="4">
        <v>10</v>
      </c>
      <c r="D51">
        <v>0</v>
      </c>
      <c r="E51">
        <f t="shared" si="0"/>
        <v>8</v>
      </c>
      <c r="G51">
        <v>2199.9</v>
      </c>
      <c r="H51">
        <v>313.5</v>
      </c>
      <c r="K51" t="s">
        <v>38</v>
      </c>
      <c r="L51">
        <v>3.3128500000000001</v>
      </c>
      <c r="M51">
        <v>5.5100000000000003E-2</v>
      </c>
    </row>
    <row r="52" spans="1:15" x14ac:dyDescent="0.45">
      <c r="A52" s="9">
        <v>0.3739467592592593</v>
      </c>
      <c r="B52" s="4">
        <v>10</v>
      </c>
      <c r="D52">
        <v>0</v>
      </c>
      <c r="E52">
        <f t="shared" si="0"/>
        <v>10</v>
      </c>
      <c r="G52">
        <v>2200.8000000000002</v>
      </c>
      <c r="H52">
        <v>324.10000000000002</v>
      </c>
      <c r="K52" t="s">
        <v>39</v>
      </c>
      <c r="L52">
        <v>0.96792</v>
      </c>
      <c r="M52">
        <v>4.7199999999999999E-2</v>
      </c>
    </row>
    <row r="53" spans="1:15" x14ac:dyDescent="0.45">
      <c r="A53" s="9">
        <v>0.37436342592592592</v>
      </c>
      <c r="B53" s="4">
        <v>10</v>
      </c>
      <c r="D53">
        <v>0</v>
      </c>
      <c r="E53">
        <f t="shared" si="0"/>
        <v>12</v>
      </c>
      <c r="G53">
        <v>2187</v>
      </c>
      <c r="H53">
        <v>317</v>
      </c>
      <c r="K53" t="s">
        <v>40</v>
      </c>
      <c r="L53">
        <v>5646.81</v>
      </c>
      <c r="M53">
        <v>4.76</v>
      </c>
    </row>
    <row r="54" spans="1:15" x14ac:dyDescent="0.45">
      <c r="A54" s="9">
        <v>0.3747685185185185</v>
      </c>
      <c r="B54" s="4">
        <v>10</v>
      </c>
      <c r="D54">
        <v>0</v>
      </c>
      <c r="E54">
        <f t="shared" si="0"/>
        <v>14</v>
      </c>
      <c r="G54">
        <v>2200.4</v>
      </c>
      <c r="H54">
        <v>304.39999999999998</v>
      </c>
    </row>
    <row r="55" spans="1:15" x14ac:dyDescent="0.45">
      <c r="A55" s="9">
        <v>0.37513888888888891</v>
      </c>
      <c r="B55" s="4">
        <v>10</v>
      </c>
      <c r="D55">
        <v>0</v>
      </c>
      <c r="E55">
        <f t="shared" si="0"/>
        <v>16</v>
      </c>
      <c r="G55">
        <v>2217.5</v>
      </c>
      <c r="H55">
        <v>302.2</v>
      </c>
      <c r="K55" t="s">
        <v>42</v>
      </c>
    </row>
    <row r="56" spans="1:15" x14ac:dyDescent="0.45">
      <c r="A56" s="9">
        <v>0.37572916666666667</v>
      </c>
      <c r="B56" s="4">
        <v>10</v>
      </c>
      <c r="D56">
        <v>-16</v>
      </c>
      <c r="E56">
        <v>0</v>
      </c>
      <c r="F56" t="s">
        <v>35</v>
      </c>
      <c r="G56">
        <v>2183.1999999999998</v>
      </c>
      <c r="H56">
        <v>313</v>
      </c>
      <c r="K56">
        <f>((((2*PI()*$L$51^2))^(1/2))^(-1))*$L$53*EXP(-((D56-$L$52)^2)/(2*$L$51^2))</f>
        <v>1.3677696844008986E-3</v>
      </c>
    </row>
    <row r="57" spans="1:15" x14ac:dyDescent="0.45">
      <c r="A57" s="9">
        <v>0.37606481481481485</v>
      </c>
      <c r="B57" s="4">
        <v>10</v>
      </c>
      <c r="D57">
        <f t="shared" ref="D57:D72" si="1">D56+2</f>
        <v>-14</v>
      </c>
      <c r="E57">
        <v>0</v>
      </c>
      <c r="G57">
        <v>2160.6999999999998</v>
      </c>
      <c r="H57">
        <v>316.10000000000002</v>
      </c>
      <c r="K57">
        <f t="shared" ref="K57:K72" si="2">((((2*PI()*$L$51^2))^(1/2))^(-1))*$L$53*EXP(-((D57-$L$52)^2)/(2*$L$51^2))</f>
        <v>2.5104812675327524E-2</v>
      </c>
    </row>
    <row r="58" spans="1:15" x14ac:dyDescent="0.45">
      <c r="A58" s="9">
        <v>0.37643518518518521</v>
      </c>
      <c r="B58" s="4">
        <v>10</v>
      </c>
      <c r="D58">
        <f t="shared" si="1"/>
        <v>-12</v>
      </c>
      <c r="E58">
        <v>0</v>
      </c>
      <c r="G58">
        <v>2202.5</v>
      </c>
      <c r="H58">
        <v>321.10000000000002</v>
      </c>
      <c r="K58">
        <f t="shared" si="2"/>
        <v>0.3200483798249073</v>
      </c>
    </row>
    <row r="59" spans="1:15" x14ac:dyDescent="0.45">
      <c r="A59" s="9">
        <v>0.37680555555555556</v>
      </c>
      <c r="B59" s="4">
        <v>10</v>
      </c>
      <c r="D59">
        <f t="shared" si="1"/>
        <v>-10</v>
      </c>
      <c r="E59">
        <v>0</v>
      </c>
      <c r="G59">
        <v>2185</v>
      </c>
      <c r="H59">
        <v>320.3</v>
      </c>
      <c r="K59">
        <f t="shared" si="2"/>
        <v>2.8339286859628974</v>
      </c>
    </row>
    <row r="60" spans="1:15" x14ac:dyDescent="0.45">
      <c r="A60" s="9">
        <v>0.37731481481481483</v>
      </c>
      <c r="B60" s="4">
        <v>10</v>
      </c>
      <c r="D60">
        <f t="shared" si="1"/>
        <v>-8</v>
      </c>
      <c r="E60">
        <v>0</v>
      </c>
      <c r="G60">
        <v>2160.6999999999998</v>
      </c>
      <c r="H60">
        <v>316.10000000000002</v>
      </c>
      <c r="K60">
        <f t="shared" si="2"/>
        <v>17.429175300305687</v>
      </c>
    </row>
    <row r="61" spans="1:15" x14ac:dyDescent="0.45">
      <c r="A61" s="9">
        <v>0.37783564814814818</v>
      </c>
      <c r="B61" s="4">
        <v>10</v>
      </c>
      <c r="D61">
        <f t="shared" si="1"/>
        <v>-6</v>
      </c>
      <c r="E61">
        <v>0</v>
      </c>
      <c r="G61">
        <v>2196.9</v>
      </c>
      <c r="H61">
        <v>347</v>
      </c>
      <c r="K61">
        <f t="shared" si="2"/>
        <v>74.452518830298629</v>
      </c>
    </row>
    <row r="62" spans="1:15" x14ac:dyDescent="0.45">
      <c r="A62" s="9">
        <v>0.37820601851851854</v>
      </c>
      <c r="B62" s="4">
        <v>10</v>
      </c>
      <c r="D62">
        <f t="shared" si="1"/>
        <v>-4</v>
      </c>
      <c r="E62">
        <v>0</v>
      </c>
      <c r="G62">
        <v>2174.9</v>
      </c>
      <c r="H62">
        <v>435.5</v>
      </c>
      <c r="K62">
        <f t="shared" si="2"/>
        <v>220.90044392530959</v>
      </c>
    </row>
    <row r="63" spans="1:15" x14ac:dyDescent="0.45">
      <c r="A63" s="9">
        <v>0.3785648148148148</v>
      </c>
      <c r="B63" s="4">
        <v>10</v>
      </c>
      <c r="D63">
        <f t="shared" si="1"/>
        <v>-2</v>
      </c>
      <c r="E63">
        <v>0</v>
      </c>
      <c r="G63">
        <v>2216.8000000000002</v>
      </c>
      <c r="H63">
        <v>560</v>
      </c>
      <c r="K63">
        <f t="shared" si="2"/>
        <v>455.22742552414496</v>
      </c>
    </row>
    <row r="64" spans="1:15" x14ac:dyDescent="0.45">
      <c r="A64" s="9">
        <v>0.3790162037037037</v>
      </c>
      <c r="B64" s="4">
        <v>10</v>
      </c>
      <c r="D64">
        <f t="shared" si="1"/>
        <v>0</v>
      </c>
      <c r="E64">
        <v>0</v>
      </c>
      <c r="G64">
        <v>2209.4</v>
      </c>
      <c r="H64">
        <v>660.9</v>
      </c>
      <c r="K64">
        <f t="shared" si="2"/>
        <v>651.59071175376778</v>
      </c>
    </row>
    <row r="65" spans="1:11" x14ac:dyDescent="0.45">
      <c r="A65" s="9">
        <v>0.37952546296296297</v>
      </c>
      <c r="B65" s="4">
        <v>10</v>
      </c>
      <c r="D65">
        <f t="shared" si="1"/>
        <v>2</v>
      </c>
      <c r="E65">
        <v>0</v>
      </c>
      <c r="G65">
        <v>2249.6</v>
      </c>
      <c r="H65">
        <v>654.5</v>
      </c>
      <c r="K65">
        <f t="shared" si="2"/>
        <v>647.79260763922457</v>
      </c>
    </row>
    <row r="66" spans="1:11" x14ac:dyDescent="0.45">
      <c r="A66" s="9">
        <v>0.37996527777777778</v>
      </c>
      <c r="B66" s="4">
        <v>10</v>
      </c>
      <c r="D66">
        <f t="shared" si="1"/>
        <v>4</v>
      </c>
      <c r="E66">
        <v>0</v>
      </c>
      <c r="G66">
        <v>2219.3000000000002</v>
      </c>
      <c r="H66">
        <v>561.20000000000005</v>
      </c>
      <c r="K66">
        <f t="shared" si="2"/>
        <v>447.31321307743031</v>
      </c>
    </row>
    <row r="67" spans="1:11" x14ac:dyDescent="0.45">
      <c r="A67" s="9">
        <v>0.38030092592592596</v>
      </c>
      <c r="B67" s="4">
        <v>10</v>
      </c>
      <c r="D67">
        <f t="shared" si="1"/>
        <v>6</v>
      </c>
      <c r="E67">
        <v>0</v>
      </c>
      <c r="G67">
        <v>2193.4</v>
      </c>
      <c r="H67">
        <v>429.4</v>
      </c>
      <c r="K67">
        <f t="shared" si="2"/>
        <v>214.53695018144941</v>
      </c>
    </row>
    <row r="68" spans="1:11" x14ac:dyDescent="0.45">
      <c r="A68" s="9">
        <v>0.38081018518518522</v>
      </c>
      <c r="B68" s="4">
        <v>10</v>
      </c>
      <c r="D68">
        <f t="shared" si="1"/>
        <v>8</v>
      </c>
      <c r="E68">
        <v>0</v>
      </c>
      <c r="G68">
        <v>2183.9</v>
      </c>
      <c r="H68">
        <v>344.2</v>
      </c>
      <c r="K68">
        <f t="shared" si="2"/>
        <v>71.467257134293789</v>
      </c>
    </row>
    <row r="69" spans="1:11" x14ac:dyDescent="0.45">
      <c r="A69" s="9">
        <v>0.38122685185185184</v>
      </c>
      <c r="B69" s="4">
        <v>10</v>
      </c>
      <c r="D69">
        <f t="shared" si="1"/>
        <v>10</v>
      </c>
      <c r="E69">
        <v>0</v>
      </c>
      <c r="G69">
        <v>2191.1</v>
      </c>
      <c r="H69">
        <v>310.2</v>
      </c>
      <c r="K69">
        <f t="shared" si="2"/>
        <v>16.535859094147124</v>
      </c>
    </row>
    <row r="70" spans="1:11" x14ac:dyDescent="0.45">
      <c r="A70" s="9">
        <v>0.38184027777777779</v>
      </c>
      <c r="B70" s="4">
        <v>10</v>
      </c>
      <c r="D70">
        <f t="shared" si="1"/>
        <v>12</v>
      </c>
      <c r="E70">
        <v>0</v>
      </c>
      <c r="G70">
        <v>2233.6</v>
      </c>
      <c r="H70">
        <v>315.2</v>
      </c>
      <c r="K70">
        <f t="shared" si="2"/>
        <v>2.6574251920854564</v>
      </c>
    </row>
    <row r="71" spans="1:11" x14ac:dyDescent="0.45">
      <c r="A71" s="9">
        <v>0.38221064814814815</v>
      </c>
      <c r="B71" s="4">
        <v>10</v>
      </c>
      <c r="D71">
        <f t="shared" si="1"/>
        <v>14</v>
      </c>
      <c r="E71">
        <v>0</v>
      </c>
      <c r="G71">
        <v>2172.4</v>
      </c>
      <c r="H71">
        <v>316.89999999999998</v>
      </c>
      <c r="K71">
        <f t="shared" si="2"/>
        <v>0.29662651475438673</v>
      </c>
    </row>
    <row r="72" spans="1:11" x14ac:dyDescent="0.45">
      <c r="A72" s="9">
        <v>0.3825810185185185</v>
      </c>
      <c r="B72" s="4">
        <v>10</v>
      </c>
      <c r="D72">
        <f t="shared" si="1"/>
        <v>16</v>
      </c>
      <c r="E72">
        <v>0</v>
      </c>
      <c r="G72">
        <v>2177.4</v>
      </c>
      <c r="H72">
        <v>314.39999999999998</v>
      </c>
      <c r="K72">
        <f t="shared" si="2"/>
        <v>2.2997123986100244E-2</v>
      </c>
    </row>
    <row r="73" spans="1:11" x14ac:dyDescent="0.45">
      <c r="B73" s="4"/>
    </row>
    <row r="74" spans="1:11" ht="15.75" x14ac:dyDescent="0.5">
      <c r="A74" s="10" t="s">
        <v>3</v>
      </c>
      <c r="B74" s="11"/>
      <c r="C74" s="11"/>
      <c r="D74" s="12" t="s">
        <v>13</v>
      </c>
      <c r="E74" s="11"/>
      <c r="F74" s="11"/>
    </row>
    <row r="75" spans="1:11" x14ac:dyDescent="0.45">
      <c r="A75" s="13" t="s">
        <v>9</v>
      </c>
      <c r="B75" s="11"/>
      <c r="C75" s="11"/>
      <c r="D75" s="12">
        <v>1420.4</v>
      </c>
      <c r="E75" s="11"/>
      <c r="F75" s="11"/>
    </row>
    <row r="76" spans="1:11" x14ac:dyDescent="0.45">
      <c r="A76" s="13" t="s">
        <v>6</v>
      </c>
      <c r="B76" s="13" t="s">
        <v>4</v>
      </c>
      <c r="C76" s="13" t="s">
        <v>7</v>
      </c>
      <c r="D76" s="13" t="s">
        <v>5</v>
      </c>
      <c r="E76" s="11"/>
      <c r="F76" s="11"/>
    </row>
    <row r="77" spans="1:11" x14ac:dyDescent="0.45">
      <c r="A77" s="11">
        <v>84</v>
      </c>
      <c r="B77" s="14">
        <v>0.24195601851851853</v>
      </c>
      <c r="C77" s="11">
        <v>1</v>
      </c>
      <c r="D77" s="11" t="s">
        <v>20</v>
      </c>
      <c r="E77" s="11"/>
      <c r="F77" s="11"/>
    </row>
    <row r="78" spans="1:11" x14ac:dyDescent="0.45">
      <c r="A78" s="11">
        <v>84</v>
      </c>
      <c r="B78" s="14">
        <v>0.24214120370370371</v>
      </c>
      <c r="C78" s="11">
        <v>3</v>
      </c>
      <c r="D78" s="11"/>
      <c r="E78" s="11"/>
      <c r="F78" s="11"/>
    </row>
    <row r="79" spans="1:11" x14ac:dyDescent="0.45">
      <c r="A79" s="11">
        <v>84</v>
      </c>
      <c r="B79" s="14">
        <v>0.24239583333333334</v>
      </c>
      <c r="C79" s="11">
        <v>10</v>
      </c>
      <c r="D79" s="11"/>
      <c r="E79" s="11"/>
      <c r="F79" s="11"/>
    </row>
    <row r="80" spans="1:11" x14ac:dyDescent="0.45">
      <c r="A80" s="11">
        <v>84</v>
      </c>
      <c r="B80" s="14">
        <v>0.2426736111111111</v>
      </c>
      <c r="C80" s="11">
        <v>30</v>
      </c>
      <c r="D80" s="11"/>
      <c r="E80" s="11"/>
      <c r="F80" s="11"/>
      <c r="H80" t="s">
        <v>44</v>
      </c>
      <c r="I80" t="s">
        <v>45</v>
      </c>
    </row>
    <row r="81" spans="1:25" x14ac:dyDescent="0.45">
      <c r="A81" s="11">
        <v>84</v>
      </c>
      <c r="B81" s="14">
        <v>0.2434375</v>
      </c>
      <c r="C81" s="11">
        <v>100</v>
      </c>
      <c r="D81" s="11"/>
      <c r="E81" s="11"/>
      <c r="F81" s="11"/>
      <c r="H81">
        <v>220</v>
      </c>
      <c r="I81" s="21">
        <v>8.5</v>
      </c>
    </row>
    <row r="82" spans="1:25" x14ac:dyDescent="0.45">
      <c r="A82" s="11">
        <v>84</v>
      </c>
      <c r="B82" s="14">
        <v>0.24484953703703705</v>
      </c>
      <c r="C82" s="11">
        <v>300</v>
      </c>
      <c r="D82" s="11"/>
      <c r="E82" s="11"/>
      <c r="F82" s="11"/>
    </row>
    <row r="83" spans="1:25" x14ac:dyDescent="0.45">
      <c r="A83" s="11"/>
      <c r="B83" s="15"/>
      <c r="C83" s="15"/>
      <c r="D83" s="16"/>
      <c r="E83" s="11"/>
      <c r="F83" s="11"/>
    </row>
    <row r="84" spans="1:25" x14ac:dyDescent="0.45">
      <c r="A84" s="13" t="s">
        <v>8</v>
      </c>
      <c r="B84" s="15"/>
      <c r="C84" s="15"/>
      <c r="D84" s="16"/>
      <c r="H84" s="13" t="s">
        <v>26</v>
      </c>
      <c r="I84" s="11"/>
      <c r="J84" s="13" t="s">
        <v>28</v>
      </c>
      <c r="K84" s="11"/>
      <c r="L84" s="13" t="s">
        <v>29</v>
      </c>
      <c r="M84" s="11"/>
      <c r="N84" s="13" t="s">
        <v>30</v>
      </c>
      <c r="O84" s="11"/>
      <c r="P84" s="13" t="s">
        <v>31</v>
      </c>
      <c r="Q84" s="11"/>
      <c r="R84" s="13" t="s">
        <v>32</v>
      </c>
      <c r="S84" s="11"/>
      <c r="T84" s="13" t="s">
        <v>33</v>
      </c>
      <c r="U84" s="11"/>
      <c r="V84" s="13" t="s">
        <v>34</v>
      </c>
      <c r="W84" s="11"/>
    </row>
    <row r="85" spans="1:25" x14ac:dyDescent="0.45">
      <c r="A85" s="13" t="s">
        <v>6</v>
      </c>
      <c r="B85" s="13" t="s">
        <v>4</v>
      </c>
      <c r="C85" s="13" t="s">
        <v>7</v>
      </c>
      <c r="D85" s="13" t="s">
        <v>5</v>
      </c>
      <c r="G85" s="13" t="s">
        <v>6</v>
      </c>
      <c r="H85" s="13" t="s">
        <v>25</v>
      </c>
      <c r="I85" s="13" t="s">
        <v>27</v>
      </c>
      <c r="J85" s="13" t="s">
        <v>25</v>
      </c>
      <c r="K85" s="13" t="s">
        <v>27</v>
      </c>
      <c r="L85" s="13" t="s">
        <v>25</v>
      </c>
      <c r="M85" s="13" t="s">
        <v>27</v>
      </c>
      <c r="N85" s="13" t="s">
        <v>25</v>
      </c>
      <c r="O85" s="13" t="s">
        <v>27</v>
      </c>
      <c r="P85" s="13" t="s">
        <v>25</v>
      </c>
      <c r="Q85" s="13" t="s">
        <v>27</v>
      </c>
      <c r="R85" s="13" t="s">
        <v>25</v>
      </c>
      <c r="S85" s="13" t="s">
        <v>27</v>
      </c>
      <c r="T85" s="13" t="s">
        <v>25</v>
      </c>
      <c r="U85" s="13" t="s">
        <v>27</v>
      </c>
      <c r="V85" s="13" t="s">
        <v>25</v>
      </c>
      <c r="W85" s="13" t="s">
        <v>27</v>
      </c>
      <c r="X85" s="5" t="s">
        <v>46</v>
      </c>
      <c r="Y85" s="11" t="s">
        <v>47</v>
      </c>
    </row>
    <row r="86" spans="1:25" x14ac:dyDescent="0.45">
      <c r="A86" s="11">
        <v>33</v>
      </c>
      <c r="B86" s="14">
        <v>0.21031250000000001</v>
      </c>
      <c r="C86" s="11">
        <v>60</v>
      </c>
      <c r="D86" s="11" t="s">
        <v>21</v>
      </c>
      <c r="G86" s="11">
        <v>33</v>
      </c>
      <c r="H86" s="11">
        <v>6.7</v>
      </c>
      <c r="I86" s="11">
        <v>37.9</v>
      </c>
      <c r="J86" s="11">
        <v>41.7</v>
      </c>
      <c r="K86" s="11">
        <v>30.2</v>
      </c>
      <c r="L86" s="11">
        <v>80.900000000000006</v>
      </c>
      <c r="M86" s="11">
        <v>25.1</v>
      </c>
      <c r="N86" s="19">
        <v>-46</v>
      </c>
      <c r="O86" s="19">
        <v>13.2</v>
      </c>
      <c r="X86" s="21">
        <f t="shared" ref="X86:X97" si="3">$I$81*SIN(RADIANS(A86))</f>
        <v>4.6294317976277304</v>
      </c>
      <c r="Y86">
        <f>L86+$H$81*SIN(RADIANS(A86))</f>
        <v>200.72058770330597</v>
      </c>
    </row>
    <row r="87" spans="1:25" x14ac:dyDescent="0.45">
      <c r="A87" s="11">
        <v>38</v>
      </c>
      <c r="B87" s="14">
        <v>0.2132523148148148</v>
      </c>
      <c r="C87" s="11">
        <v>60</v>
      </c>
      <c r="D87" s="11"/>
      <c r="G87" s="11">
        <v>38</v>
      </c>
      <c r="H87" s="11">
        <v>5.3</v>
      </c>
      <c r="I87" s="11">
        <v>37.200000000000003</v>
      </c>
      <c r="J87" s="19">
        <v>32.1</v>
      </c>
      <c r="K87" s="19">
        <v>36.700000000000003</v>
      </c>
      <c r="L87" s="19">
        <v>58.9</v>
      </c>
      <c r="M87" s="19">
        <v>32.700000000000003</v>
      </c>
      <c r="N87" s="19">
        <v>71.2</v>
      </c>
      <c r="O87" s="19">
        <v>25.6</v>
      </c>
      <c r="P87" s="11">
        <v>-33.9</v>
      </c>
      <c r="Q87" s="11">
        <v>15.4</v>
      </c>
      <c r="X87" s="21">
        <f t="shared" si="3"/>
        <v>5.2331225402680959</v>
      </c>
      <c r="Y87">
        <f>L87+$H$81*SIN(RADIANS(A87))</f>
        <v>194.34552457164483</v>
      </c>
    </row>
    <row r="88" spans="1:25" x14ac:dyDescent="0.45">
      <c r="A88" s="11">
        <v>43</v>
      </c>
      <c r="B88" s="14">
        <v>0.21461805555555555</v>
      </c>
      <c r="C88" s="11">
        <v>60</v>
      </c>
      <c r="D88" s="11"/>
      <c r="G88" s="11">
        <v>43</v>
      </c>
      <c r="H88" s="11">
        <v>5.7</v>
      </c>
      <c r="I88" s="11">
        <v>38.700000000000003</v>
      </c>
      <c r="J88" s="11">
        <v>30.4</v>
      </c>
      <c r="K88" s="11">
        <v>35.700000000000003</v>
      </c>
      <c r="L88" s="11">
        <v>61.3</v>
      </c>
      <c r="M88" s="11">
        <v>33.9</v>
      </c>
      <c r="N88" s="11">
        <v>-52</v>
      </c>
      <c r="O88" s="11">
        <v>15</v>
      </c>
      <c r="X88" s="21">
        <f t="shared" si="3"/>
        <v>5.7969860605312373</v>
      </c>
      <c r="Y88">
        <f>L88+$H$81*SIN(RADIANS(A88))</f>
        <v>211.33963921374965</v>
      </c>
    </row>
    <row r="89" spans="1:25" x14ac:dyDescent="0.45">
      <c r="A89" s="11">
        <f>A88+5</f>
        <v>48</v>
      </c>
      <c r="B89" s="14">
        <v>0.21581018518518516</v>
      </c>
      <c r="C89" s="11">
        <v>60</v>
      </c>
      <c r="D89" s="11"/>
      <c r="G89" s="11">
        <f>G88+5</f>
        <v>48</v>
      </c>
      <c r="H89" s="11">
        <v>3.7</v>
      </c>
      <c r="I89" s="11">
        <v>38.6</v>
      </c>
      <c r="J89" s="11">
        <v>53.2</v>
      </c>
      <c r="K89" s="11">
        <v>37.700000000000003</v>
      </c>
      <c r="L89" s="11">
        <v>-45.7</v>
      </c>
      <c r="M89" s="11">
        <v>14.9</v>
      </c>
      <c r="N89" t="s">
        <v>57</v>
      </c>
      <c r="X89" s="21">
        <f t="shared" si="3"/>
        <v>6.316731016557851</v>
      </c>
      <c r="Y89">
        <f>J89+$H$81*SIN(RADIANS(A89))</f>
        <v>216.69186160502676</v>
      </c>
    </row>
    <row r="90" spans="1:25" x14ac:dyDescent="0.45">
      <c r="A90" s="11">
        <f t="shared" ref="A90:A100" si="4">A89+5</f>
        <v>53</v>
      </c>
      <c r="B90" s="14">
        <v>0.21711805555555555</v>
      </c>
      <c r="C90" s="11">
        <v>60</v>
      </c>
      <c r="D90" s="11"/>
      <c r="G90" s="11">
        <f t="shared" ref="G90:G100" si="5">G89+5</f>
        <v>53</v>
      </c>
      <c r="H90" s="11">
        <v>7.7</v>
      </c>
      <c r="I90" s="11">
        <v>43.5</v>
      </c>
      <c r="J90" s="11">
        <v>46.9</v>
      </c>
      <c r="K90" s="11">
        <v>34.6</v>
      </c>
      <c r="L90" s="11">
        <v>-50</v>
      </c>
      <c r="M90" s="11">
        <v>14.8</v>
      </c>
      <c r="N90" t="s">
        <v>57</v>
      </c>
      <c r="X90" s="21">
        <f t="shared" si="3"/>
        <v>6.7884018354019888</v>
      </c>
      <c r="Y90">
        <f>J90+$H$81*SIN(RADIANS(A90))</f>
        <v>222.59981221040442</v>
      </c>
    </row>
    <row r="91" spans="1:25" x14ac:dyDescent="0.45">
      <c r="A91" s="11">
        <f t="shared" si="4"/>
        <v>58</v>
      </c>
      <c r="B91" s="14">
        <v>0.2182638888888889</v>
      </c>
      <c r="C91" s="11">
        <v>60</v>
      </c>
      <c r="D91" s="11"/>
      <c r="G91" s="11">
        <f t="shared" si="5"/>
        <v>58</v>
      </c>
      <c r="H91" s="11">
        <v>7.3</v>
      </c>
      <c r="I91" s="11">
        <v>42.7</v>
      </c>
      <c r="J91" s="11">
        <v>-64.8</v>
      </c>
      <c r="K91" s="11">
        <v>15.8</v>
      </c>
      <c r="L91" t="s">
        <v>56</v>
      </c>
      <c r="M91" t="s">
        <v>57</v>
      </c>
      <c r="N91" t="s">
        <v>57</v>
      </c>
      <c r="X91" s="21">
        <f t="shared" si="3"/>
        <v>7.2084088173296204</v>
      </c>
      <c r="Y91">
        <f t="shared" ref="Y91:Y97" si="6">H91+$H$81*SIN(RADIANS(A91))</f>
        <v>193.87058115441371</v>
      </c>
    </row>
    <row r="92" spans="1:25" x14ac:dyDescent="0.45">
      <c r="A92" s="11">
        <f t="shared" si="4"/>
        <v>63</v>
      </c>
      <c r="B92" s="14">
        <v>0.21937499999999999</v>
      </c>
      <c r="C92" s="11">
        <v>60</v>
      </c>
      <c r="D92" s="11"/>
      <c r="F92">
        <f>SIN(RADIANS(A108))</f>
        <v>-5.2335956242943557E-2</v>
      </c>
      <c r="G92" s="11">
        <f t="shared" si="5"/>
        <v>63</v>
      </c>
      <c r="H92" s="11">
        <v>4.5</v>
      </c>
      <c r="I92" s="11">
        <v>48.2</v>
      </c>
      <c r="J92" s="11">
        <v>-67.7</v>
      </c>
      <c r="K92" s="11">
        <v>18.899999999999999</v>
      </c>
      <c r="L92" t="s">
        <v>57</v>
      </c>
      <c r="M92" t="s">
        <v>57</v>
      </c>
      <c r="N92" t="s">
        <v>57</v>
      </c>
      <c r="X92" s="21">
        <f t="shared" si="3"/>
        <v>7.5735554556011264</v>
      </c>
      <c r="Y92">
        <f t="shared" si="6"/>
        <v>200.52143532144092</v>
      </c>
    </row>
    <row r="93" spans="1:25" x14ac:dyDescent="0.45">
      <c r="A93" s="11">
        <f t="shared" si="4"/>
        <v>68</v>
      </c>
      <c r="B93" s="14">
        <v>0.22052083333333336</v>
      </c>
      <c r="C93" s="11">
        <v>60</v>
      </c>
      <c r="D93" s="11"/>
      <c r="G93" s="11">
        <f t="shared" si="5"/>
        <v>68</v>
      </c>
      <c r="H93" s="11">
        <v>7.6</v>
      </c>
      <c r="I93" s="11">
        <v>54.5</v>
      </c>
      <c r="J93" s="11">
        <v>-68.599999999999994</v>
      </c>
      <c r="K93" s="11">
        <v>19</v>
      </c>
      <c r="L93" t="s">
        <v>57</v>
      </c>
      <c r="M93" t="s">
        <v>57</v>
      </c>
      <c r="N93" t="s">
        <v>57</v>
      </c>
      <c r="X93" s="21">
        <f t="shared" si="3"/>
        <v>7.8810627638176936</v>
      </c>
      <c r="Y93">
        <f t="shared" si="6"/>
        <v>211.58044800469324</v>
      </c>
    </row>
    <row r="94" spans="1:25" x14ac:dyDescent="0.45">
      <c r="A94" s="11">
        <f>A93+5</f>
        <v>73</v>
      </c>
      <c r="B94" s="14">
        <v>0.22430555555555556</v>
      </c>
      <c r="C94" s="11">
        <v>60</v>
      </c>
      <c r="D94" s="11"/>
      <c r="G94" s="11">
        <f>G93+5</f>
        <v>73</v>
      </c>
      <c r="H94" s="11">
        <v>5.9</v>
      </c>
      <c r="I94" s="11">
        <v>56.7</v>
      </c>
      <c r="J94" s="11">
        <v>-72.400000000000006</v>
      </c>
      <c r="K94" s="11">
        <v>16.399999999999999</v>
      </c>
      <c r="L94" t="s">
        <v>57</v>
      </c>
      <c r="M94" t="s">
        <v>57</v>
      </c>
      <c r="N94" t="s">
        <v>57</v>
      </c>
      <c r="X94" s="21">
        <f t="shared" si="3"/>
        <v>8.1285904256858004</v>
      </c>
      <c r="Y94">
        <f t="shared" si="6"/>
        <v>216.28704631186781</v>
      </c>
    </row>
    <row r="95" spans="1:25" x14ac:dyDescent="0.45">
      <c r="A95" s="11">
        <f t="shared" si="4"/>
        <v>78</v>
      </c>
      <c r="B95" s="14">
        <v>0.22555555555555554</v>
      </c>
      <c r="C95" s="11">
        <v>60</v>
      </c>
      <c r="D95" s="11"/>
      <c r="G95" s="11">
        <f t="shared" si="5"/>
        <v>78</v>
      </c>
      <c r="H95" s="11">
        <v>2.4</v>
      </c>
      <c r="I95" s="11">
        <v>55.2</v>
      </c>
      <c r="J95" s="11">
        <v>-30.6</v>
      </c>
      <c r="K95" s="11">
        <v>19.100000000000001</v>
      </c>
      <c r="L95" s="11">
        <v>-69.7</v>
      </c>
      <c r="M95" s="11">
        <v>16.2</v>
      </c>
      <c r="N95" t="s">
        <v>57</v>
      </c>
      <c r="X95" s="21">
        <f t="shared" si="3"/>
        <v>8.3142546062373466</v>
      </c>
      <c r="Y95">
        <f t="shared" si="6"/>
        <v>217.59247216143723</v>
      </c>
    </row>
    <row r="96" spans="1:25" x14ac:dyDescent="0.45">
      <c r="A96" s="11">
        <f t="shared" si="4"/>
        <v>83</v>
      </c>
      <c r="B96" s="14">
        <v>0.2268287037037037</v>
      </c>
      <c r="C96" s="11">
        <v>60</v>
      </c>
      <c r="D96" s="11"/>
      <c r="G96" s="11">
        <f t="shared" si="5"/>
        <v>83</v>
      </c>
      <c r="H96" s="11">
        <v>4.5999999999999996</v>
      </c>
      <c r="I96" s="11">
        <v>48.1</v>
      </c>
      <c r="J96" s="11">
        <v>-38.700000000000003</v>
      </c>
      <c r="K96" s="11">
        <v>19.600000000000001</v>
      </c>
      <c r="L96" s="11">
        <v>-73.7</v>
      </c>
      <c r="M96" s="11">
        <v>15</v>
      </c>
      <c r="N96" t="s">
        <v>57</v>
      </c>
      <c r="X96" s="21">
        <f t="shared" si="3"/>
        <v>8.4366422889512371</v>
      </c>
      <c r="Y96">
        <f t="shared" si="6"/>
        <v>222.96015336109082</v>
      </c>
    </row>
    <row r="97" spans="1:25" x14ac:dyDescent="0.45">
      <c r="A97" s="11">
        <f t="shared" si="4"/>
        <v>88</v>
      </c>
      <c r="B97" s="14">
        <v>0.2290972222222222</v>
      </c>
      <c r="C97" s="11">
        <v>60</v>
      </c>
      <c r="D97" s="11"/>
      <c r="G97" s="11">
        <f t="shared" si="5"/>
        <v>88</v>
      </c>
      <c r="H97" s="11">
        <v>2.2999999999999998</v>
      </c>
      <c r="I97" s="11">
        <v>41.9</v>
      </c>
      <c r="J97" s="11">
        <v>-45.1</v>
      </c>
      <c r="K97" s="11">
        <v>22</v>
      </c>
      <c r="L97" s="11">
        <v>-74</v>
      </c>
      <c r="M97" s="11">
        <v>16.7</v>
      </c>
      <c r="N97" s="19">
        <v>206.4</v>
      </c>
      <c r="O97" s="19">
        <v>14.6</v>
      </c>
      <c r="P97" t="s">
        <v>57</v>
      </c>
      <c r="R97" t="s">
        <v>57</v>
      </c>
      <c r="S97" t="s">
        <v>57</v>
      </c>
      <c r="T97" t="s">
        <v>57</v>
      </c>
      <c r="X97" s="21">
        <f t="shared" si="3"/>
        <v>8.4948220296623145</v>
      </c>
      <c r="Y97">
        <f t="shared" si="6"/>
        <v>222.16598194420109</v>
      </c>
    </row>
    <row r="98" spans="1:25" x14ac:dyDescent="0.45">
      <c r="A98" s="11">
        <f>A97+5</f>
        <v>93</v>
      </c>
      <c r="B98" s="14">
        <v>0.23594907407407406</v>
      </c>
      <c r="C98" s="11">
        <v>60</v>
      </c>
      <c r="D98" s="11"/>
      <c r="G98" s="11">
        <f>G97+5</f>
        <v>93</v>
      </c>
      <c r="H98" s="11">
        <v>0</v>
      </c>
      <c r="I98" s="11">
        <v>42.5</v>
      </c>
      <c r="J98">
        <v>-41.3</v>
      </c>
      <c r="K98" s="11">
        <v>21.8</v>
      </c>
      <c r="L98" s="19">
        <v>-16.5</v>
      </c>
      <c r="M98" s="19">
        <v>25.2</v>
      </c>
      <c r="N98" s="11">
        <v>-76.3</v>
      </c>
      <c r="O98" s="11">
        <v>15</v>
      </c>
      <c r="P98" s="19">
        <v>-88.7</v>
      </c>
      <c r="Q98" s="19">
        <v>10.199999999999999</v>
      </c>
      <c r="R98" s="19">
        <v>-109.3</v>
      </c>
      <c r="S98" s="19">
        <v>6</v>
      </c>
      <c r="T98" t="s">
        <v>57</v>
      </c>
      <c r="X98" s="21"/>
    </row>
    <row r="99" spans="1:25" x14ac:dyDescent="0.45">
      <c r="A99" s="11">
        <f t="shared" si="4"/>
        <v>98</v>
      </c>
      <c r="B99" s="14">
        <v>0.23824074074074075</v>
      </c>
      <c r="C99" s="11">
        <v>60</v>
      </c>
      <c r="D99" s="11"/>
      <c r="G99" s="11">
        <f t="shared" si="5"/>
        <v>98</v>
      </c>
      <c r="H99" s="11">
        <v>0.6</v>
      </c>
      <c r="I99" s="11">
        <v>38</v>
      </c>
      <c r="J99" s="11">
        <v>-35.6</v>
      </c>
      <c r="K99" s="11">
        <v>21.6</v>
      </c>
      <c r="L99" s="11">
        <v>-62.4</v>
      </c>
      <c r="M99" s="11">
        <v>22.2</v>
      </c>
      <c r="N99" s="11">
        <v>-23.3</v>
      </c>
      <c r="O99" s="11">
        <v>24</v>
      </c>
      <c r="P99" s="19">
        <v>-118.1</v>
      </c>
      <c r="Q99" s="19">
        <v>2.5</v>
      </c>
      <c r="R99" t="s">
        <v>57</v>
      </c>
      <c r="S99" t="s">
        <v>57</v>
      </c>
      <c r="T99" t="s">
        <v>57</v>
      </c>
      <c r="X99" s="21"/>
    </row>
    <row r="100" spans="1:25" x14ac:dyDescent="0.45">
      <c r="A100" s="11">
        <f t="shared" si="4"/>
        <v>103</v>
      </c>
      <c r="B100" s="14">
        <v>0.23997685185185183</v>
      </c>
      <c r="C100" s="11">
        <v>60</v>
      </c>
      <c r="D100" s="11"/>
      <c r="G100" s="11">
        <f t="shared" si="5"/>
        <v>103</v>
      </c>
      <c r="H100" s="11">
        <v>-3.3</v>
      </c>
      <c r="I100" s="11">
        <v>42.1</v>
      </c>
      <c r="J100" s="11">
        <v>-50.8</v>
      </c>
      <c r="K100" s="11">
        <v>29.2</v>
      </c>
      <c r="L100" s="19">
        <v>-98.7</v>
      </c>
      <c r="M100" s="19">
        <v>9.8000000000000007</v>
      </c>
      <c r="N100" s="19">
        <v>-36.200000000000003</v>
      </c>
      <c r="O100" s="19">
        <v>22.2</v>
      </c>
      <c r="P100" t="s">
        <v>57</v>
      </c>
      <c r="R100" t="s">
        <v>57</v>
      </c>
      <c r="T100" t="s">
        <v>57</v>
      </c>
      <c r="V100" t="s">
        <v>57</v>
      </c>
      <c r="X100" s="21"/>
    </row>
    <row r="101" spans="1:25" x14ac:dyDescent="0.45">
      <c r="A101" s="11">
        <f>A100+10</f>
        <v>113</v>
      </c>
      <c r="B101" s="14">
        <v>0.24944444444444444</v>
      </c>
      <c r="C101" s="11">
        <v>60</v>
      </c>
      <c r="D101" s="11"/>
      <c r="G101" s="11">
        <f>G100+10</f>
        <v>113</v>
      </c>
      <c r="H101" s="11">
        <v>-9.4</v>
      </c>
      <c r="I101" s="11">
        <v>38.9</v>
      </c>
      <c r="J101" s="11">
        <v>-50.6</v>
      </c>
      <c r="K101" s="11">
        <v>31.5</v>
      </c>
      <c r="L101" s="11">
        <v>-65</v>
      </c>
      <c r="M101" s="11">
        <v>23</v>
      </c>
      <c r="N101" s="11">
        <v>-100.1</v>
      </c>
      <c r="O101" s="11">
        <v>12.6</v>
      </c>
      <c r="P101" s="19">
        <v>-65.8</v>
      </c>
      <c r="Q101" s="19">
        <v>29</v>
      </c>
      <c r="R101" s="19">
        <v>-1.1000000000000001</v>
      </c>
      <c r="S101" s="19">
        <v>35.799999999999997</v>
      </c>
      <c r="T101" t="s">
        <v>57</v>
      </c>
      <c r="V101" t="s">
        <v>57</v>
      </c>
      <c r="X101" s="21"/>
    </row>
    <row r="102" spans="1:25" x14ac:dyDescent="0.45">
      <c r="A102" s="11">
        <f t="shared" ref="A102:A110" si="7">A101+10</f>
        <v>123</v>
      </c>
      <c r="B102" s="14">
        <v>0.25062499999999999</v>
      </c>
      <c r="C102" s="11">
        <v>60</v>
      </c>
      <c r="D102" s="11"/>
      <c r="G102" s="11">
        <f t="shared" ref="G102:G110" si="8">G101+10</f>
        <v>123</v>
      </c>
      <c r="H102" s="11">
        <v>-7.4</v>
      </c>
      <c r="I102" s="11">
        <v>36.6</v>
      </c>
      <c r="J102" s="11">
        <v>-3.3</v>
      </c>
      <c r="K102" s="11">
        <v>35.4</v>
      </c>
      <c r="L102" s="19">
        <v>-36.200000000000003</v>
      </c>
      <c r="M102" s="19">
        <v>22.4</v>
      </c>
      <c r="N102" s="11">
        <v>-56.9</v>
      </c>
      <c r="O102" s="11">
        <v>30.5</v>
      </c>
      <c r="P102" s="19">
        <v>-96</v>
      </c>
      <c r="Q102" s="19">
        <v>11.1</v>
      </c>
      <c r="R102" s="19">
        <v>89.5</v>
      </c>
      <c r="S102" s="19">
        <v>14.3</v>
      </c>
      <c r="T102" t="s">
        <v>57</v>
      </c>
      <c r="X102" s="21"/>
    </row>
    <row r="103" spans="1:25" x14ac:dyDescent="0.45">
      <c r="A103" s="11">
        <f>A102+10</f>
        <v>133</v>
      </c>
      <c r="B103" s="14">
        <v>0.25166666666666665</v>
      </c>
      <c r="C103" s="11">
        <v>60</v>
      </c>
      <c r="D103" s="11"/>
      <c r="G103" s="11">
        <f>G102+10</f>
        <v>133</v>
      </c>
      <c r="H103" s="11">
        <v>-3.4</v>
      </c>
      <c r="I103" s="11">
        <v>35.200000000000003</v>
      </c>
      <c r="J103" s="19">
        <v>-11.6</v>
      </c>
      <c r="K103" s="19">
        <v>32.299999999999997</v>
      </c>
      <c r="L103" s="11">
        <v>-50.8</v>
      </c>
      <c r="M103" s="11">
        <v>32.799999999999997</v>
      </c>
      <c r="N103" s="19">
        <v>-94.1</v>
      </c>
      <c r="O103" s="19">
        <v>12.1</v>
      </c>
      <c r="P103" s="19">
        <v>149.1</v>
      </c>
      <c r="Q103" s="19">
        <v>14.9</v>
      </c>
      <c r="R103" t="s">
        <v>57</v>
      </c>
      <c r="S103" t="s">
        <v>57</v>
      </c>
      <c r="T103" t="s">
        <v>57</v>
      </c>
      <c r="X103" s="21"/>
    </row>
    <row r="104" spans="1:25" x14ac:dyDescent="0.45">
      <c r="A104" s="11">
        <f t="shared" si="7"/>
        <v>143</v>
      </c>
      <c r="B104" s="14">
        <v>0.25284722222222222</v>
      </c>
      <c r="C104" s="11">
        <v>60</v>
      </c>
      <c r="D104" s="11"/>
      <c r="G104" s="11">
        <f t="shared" si="8"/>
        <v>143</v>
      </c>
      <c r="H104" s="19">
        <v>2.2000000000000002</v>
      </c>
      <c r="I104" s="19">
        <v>35.1</v>
      </c>
      <c r="J104" s="11">
        <v>-6.3</v>
      </c>
      <c r="K104" s="11">
        <v>36</v>
      </c>
      <c r="L104" s="11">
        <v>39.299999999999997</v>
      </c>
      <c r="M104" s="11">
        <v>39.6</v>
      </c>
      <c r="N104" s="11">
        <v>-74.3</v>
      </c>
      <c r="O104" s="11">
        <v>14.1</v>
      </c>
      <c r="P104" s="19">
        <v>123.5</v>
      </c>
      <c r="Q104" s="19">
        <v>15.5</v>
      </c>
      <c r="R104" s="20">
        <v>111.2</v>
      </c>
      <c r="S104" s="20">
        <v>14.4</v>
      </c>
      <c r="T104" s="19">
        <v>32.799999999999997</v>
      </c>
      <c r="U104" s="19">
        <v>13.9</v>
      </c>
      <c r="X104" s="21"/>
    </row>
    <row r="105" spans="1:25" x14ac:dyDescent="0.45">
      <c r="A105" s="11">
        <f t="shared" si="7"/>
        <v>153</v>
      </c>
      <c r="B105" s="14">
        <v>0.25415509259259256</v>
      </c>
      <c r="C105" s="11">
        <v>60</v>
      </c>
      <c r="D105" s="11"/>
      <c r="G105" s="11">
        <f t="shared" si="8"/>
        <v>153</v>
      </c>
      <c r="H105" s="11">
        <v>-7.6</v>
      </c>
      <c r="I105" s="11">
        <v>40</v>
      </c>
      <c r="J105" s="19">
        <v>-24.1</v>
      </c>
      <c r="K105" s="19">
        <v>37.4</v>
      </c>
      <c r="L105" s="11">
        <v>-36.4</v>
      </c>
      <c r="M105" s="11">
        <v>41.2</v>
      </c>
      <c r="N105" s="11">
        <v>-48.8</v>
      </c>
      <c r="O105" s="11">
        <v>28.4</v>
      </c>
      <c r="P105" t="s">
        <v>57</v>
      </c>
      <c r="Q105" t="s">
        <v>57</v>
      </c>
      <c r="R105" t="s">
        <v>57</v>
      </c>
      <c r="S105" t="s">
        <v>57</v>
      </c>
      <c r="T105" t="s">
        <v>57</v>
      </c>
      <c r="U105" t="s">
        <v>57</v>
      </c>
      <c r="X105" s="21"/>
    </row>
    <row r="106" spans="1:25" x14ac:dyDescent="0.45">
      <c r="A106" s="11">
        <f t="shared" si="7"/>
        <v>163</v>
      </c>
      <c r="B106" s="14">
        <v>0.25556712962962963</v>
      </c>
      <c r="C106" s="11">
        <v>60</v>
      </c>
      <c r="D106" s="11"/>
      <c r="G106" s="11">
        <f t="shared" si="8"/>
        <v>163</v>
      </c>
      <c r="H106" s="11">
        <v>-18.100000000000001</v>
      </c>
      <c r="I106" s="11">
        <v>38.1</v>
      </c>
      <c r="J106" s="19">
        <v>-24.3</v>
      </c>
      <c r="K106" s="19">
        <v>37</v>
      </c>
      <c r="L106" s="19">
        <v>12.8</v>
      </c>
      <c r="M106" s="19">
        <v>16</v>
      </c>
      <c r="N106" s="19">
        <v>-55.2</v>
      </c>
      <c r="O106" s="19">
        <v>14.7</v>
      </c>
      <c r="P106" s="19">
        <v>-61.2</v>
      </c>
      <c r="Q106" s="19">
        <v>12.3</v>
      </c>
      <c r="R106" s="19">
        <v>117.9</v>
      </c>
      <c r="S106" s="19">
        <v>14</v>
      </c>
      <c r="T106" s="19">
        <v>185.9</v>
      </c>
      <c r="U106" s="19">
        <v>12.3</v>
      </c>
      <c r="X106" s="21"/>
    </row>
    <row r="107" spans="1:25" x14ac:dyDescent="0.45">
      <c r="A107" s="11">
        <f t="shared" si="7"/>
        <v>173</v>
      </c>
      <c r="B107" s="14">
        <v>0.25745370370370368</v>
      </c>
      <c r="C107" s="11">
        <v>60</v>
      </c>
      <c r="D107" s="11"/>
      <c r="G107" s="11">
        <f t="shared" si="8"/>
        <v>173</v>
      </c>
      <c r="H107" s="11">
        <v>-5.5</v>
      </c>
      <c r="I107" s="11">
        <v>51.1</v>
      </c>
      <c r="J107" s="19">
        <v>-1.4</v>
      </c>
      <c r="K107" s="19">
        <v>47.7</v>
      </c>
      <c r="L107" s="19">
        <v>-11.7</v>
      </c>
      <c r="M107" s="19">
        <v>48</v>
      </c>
      <c r="N107" s="19">
        <v>-46.7</v>
      </c>
      <c r="O107" s="19">
        <v>13.1</v>
      </c>
      <c r="P107" s="19">
        <v>-118.8</v>
      </c>
      <c r="Q107" s="19">
        <v>7.3</v>
      </c>
      <c r="R107" s="19">
        <v>-201.3</v>
      </c>
      <c r="S107" s="19">
        <v>0.8</v>
      </c>
      <c r="T107" s="19">
        <v>83.1</v>
      </c>
      <c r="U107" s="19">
        <v>13.8</v>
      </c>
      <c r="X107" s="21"/>
    </row>
    <row r="108" spans="1:25" x14ac:dyDescent="0.45">
      <c r="A108" s="11">
        <f t="shared" si="7"/>
        <v>183</v>
      </c>
      <c r="B108" s="14">
        <v>0.34049768518518514</v>
      </c>
      <c r="C108" s="11">
        <v>60</v>
      </c>
      <c r="D108" s="11"/>
      <c r="G108" s="11">
        <f t="shared" si="8"/>
        <v>183</v>
      </c>
      <c r="H108" s="11">
        <v>-1.5</v>
      </c>
      <c r="I108" s="11">
        <v>55.6</v>
      </c>
      <c r="J108" s="19">
        <v>52.1</v>
      </c>
      <c r="K108" s="19">
        <v>14.1</v>
      </c>
      <c r="L108" s="19">
        <v>87.2</v>
      </c>
      <c r="M108" s="19">
        <v>13.6</v>
      </c>
      <c r="N108" s="19">
        <v>-67.400000000000006</v>
      </c>
      <c r="O108" s="19">
        <v>12.5</v>
      </c>
      <c r="P108" t="s">
        <v>57</v>
      </c>
      <c r="Q108" t="s">
        <v>57</v>
      </c>
      <c r="R108" t="s">
        <v>57</v>
      </c>
      <c r="S108" t="s">
        <v>57</v>
      </c>
      <c r="T108" t="s">
        <v>57</v>
      </c>
      <c r="U108" t="s">
        <v>57</v>
      </c>
      <c r="V108" t="s">
        <v>57</v>
      </c>
      <c r="X108" s="21"/>
    </row>
    <row r="109" spans="1:25" x14ac:dyDescent="0.45">
      <c r="A109" s="11">
        <f>A108+10</f>
        <v>193</v>
      </c>
      <c r="B109" s="14">
        <v>0.34300925925925929</v>
      </c>
      <c r="C109" s="11">
        <v>60</v>
      </c>
      <c r="D109" s="11"/>
      <c r="G109" s="11">
        <f>G108+10</f>
        <v>193</v>
      </c>
      <c r="H109" s="11">
        <v>3.5</v>
      </c>
      <c r="I109" s="11">
        <v>53.3</v>
      </c>
      <c r="J109" s="19">
        <v>102.4</v>
      </c>
      <c r="K109" s="19">
        <v>12.9</v>
      </c>
      <c r="L109" s="19">
        <v>-62.4</v>
      </c>
      <c r="M109" s="19">
        <v>12.3</v>
      </c>
      <c r="N109" t="s">
        <v>57</v>
      </c>
      <c r="O109" t="s">
        <v>57</v>
      </c>
      <c r="P109" t="s">
        <v>57</v>
      </c>
      <c r="Q109" t="s">
        <v>57</v>
      </c>
      <c r="R109" t="s">
        <v>57</v>
      </c>
      <c r="S109" t="s">
        <v>57</v>
      </c>
      <c r="T109" t="s">
        <v>57</v>
      </c>
      <c r="U109" t="s">
        <v>57</v>
      </c>
      <c r="V109" t="s">
        <v>57</v>
      </c>
      <c r="W109" t="s">
        <v>57</v>
      </c>
      <c r="X109" s="21"/>
    </row>
    <row r="110" spans="1:25" x14ac:dyDescent="0.45">
      <c r="A110" s="11">
        <f t="shared" si="7"/>
        <v>203</v>
      </c>
      <c r="B110" s="14">
        <v>0.40418981481481481</v>
      </c>
      <c r="C110" s="11">
        <v>60</v>
      </c>
      <c r="D110" s="11"/>
      <c r="G110" s="11">
        <f t="shared" si="8"/>
        <v>203</v>
      </c>
      <c r="H110" s="11">
        <v>6.4</v>
      </c>
      <c r="I110" s="11">
        <v>42.2</v>
      </c>
      <c r="J110" s="11">
        <v>18.7</v>
      </c>
      <c r="K110" s="11">
        <v>41.1</v>
      </c>
      <c r="L110" s="11">
        <v>31.1</v>
      </c>
      <c r="M110" s="11">
        <v>36.700000000000003</v>
      </c>
      <c r="N110" s="19">
        <v>37.299999999999997</v>
      </c>
      <c r="O110" s="19">
        <v>29.1</v>
      </c>
      <c r="P110" s="19">
        <v>55.8</v>
      </c>
      <c r="Q110" s="19">
        <v>15.5</v>
      </c>
      <c r="R110" s="19">
        <v>152.77000000000001</v>
      </c>
      <c r="S110" s="19">
        <v>11.6</v>
      </c>
      <c r="T110" s="19">
        <v>68.2</v>
      </c>
      <c r="U110" s="19">
        <v>12.9</v>
      </c>
      <c r="V110" s="19">
        <v>-197.7</v>
      </c>
      <c r="W110" s="19">
        <v>6.5</v>
      </c>
      <c r="X110" s="21"/>
    </row>
    <row r="111" spans="1:25" x14ac:dyDescent="0.45">
      <c r="A111" s="11"/>
      <c r="B111" s="11"/>
      <c r="C111" s="11"/>
      <c r="D111" s="11"/>
      <c r="E111" s="11"/>
      <c r="F111" s="11"/>
    </row>
    <row r="112" spans="1:25" x14ac:dyDescent="0.45">
      <c r="A112" s="11"/>
      <c r="B112" s="11"/>
      <c r="C112" s="11"/>
      <c r="D112" s="11"/>
      <c r="E112" s="11"/>
      <c r="F112" s="11"/>
    </row>
    <row r="113" spans="1:33" x14ac:dyDescent="0.45">
      <c r="A113" s="13" t="s">
        <v>16</v>
      </c>
      <c r="B113" s="13" t="s">
        <v>17</v>
      </c>
      <c r="C113" s="13" t="s">
        <v>4</v>
      </c>
      <c r="D113" s="13" t="s">
        <v>7</v>
      </c>
      <c r="E113" s="13" t="s">
        <v>5</v>
      </c>
      <c r="F113" s="11"/>
      <c r="G113" s="13" t="s">
        <v>6</v>
      </c>
      <c r="H113" s="13" t="s">
        <v>48</v>
      </c>
      <c r="I113" s="13" t="s">
        <v>49</v>
      </c>
      <c r="J113" s="13" t="s">
        <v>50</v>
      </c>
      <c r="K113" s="13" t="s">
        <v>51</v>
      </c>
      <c r="L113" s="13" t="s">
        <v>52</v>
      </c>
      <c r="M113" s="13" t="s">
        <v>53</v>
      </c>
      <c r="N113" s="13" t="s">
        <v>54</v>
      </c>
      <c r="O113" s="13" t="s">
        <v>55</v>
      </c>
      <c r="Q113" s="13" t="s">
        <v>58</v>
      </c>
      <c r="R113" s="13" t="s">
        <v>59</v>
      </c>
      <c r="S113" s="13" t="s">
        <v>60</v>
      </c>
      <c r="T113" s="13" t="s">
        <v>61</v>
      </c>
      <c r="U113" s="13" t="s">
        <v>62</v>
      </c>
      <c r="V113" s="13" t="s">
        <v>63</v>
      </c>
      <c r="W113" s="13" t="s">
        <v>64</v>
      </c>
      <c r="X113" s="13" t="s">
        <v>65</v>
      </c>
      <c r="Z113" s="13" t="s">
        <v>58</v>
      </c>
      <c r="AA113" s="13" t="s">
        <v>59</v>
      </c>
      <c r="AB113" s="13" t="s">
        <v>60</v>
      </c>
      <c r="AC113" s="13" t="s">
        <v>61</v>
      </c>
      <c r="AD113" s="13" t="s">
        <v>62</v>
      </c>
      <c r="AE113" s="13" t="s">
        <v>63</v>
      </c>
      <c r="AF113" s="13" t="s">
        <v>64</v>
      </c>
      <c r="AG113" s="13"/>
    </row>
    <row r="114" spans="1:33" x14ac:dyDescent="0.45">
      <c r="A114" s="11">
        <v>33</v>
      </c>
      <c r="B114" s="11">
        <v>1</v>
      </c>
      <c r="C114" s="14">
        <v>0.21182870370370369</v>
      </c>
      <c r="D114" s="11">
        <v>60</v>
      </c>
      <c r="E114" s="11" t="s">
        <v>22</v>
      </c>
      <c r="F114" s="13"/>
      <c r="G114" s="11">
        <v>33</v>
      </c>
      <c r="H114" s="21">
        <f t="shared" ref="H114:H138" si="9">($I$81*$H$81*SIN(RADIANS(A86)))/($H$81*SIN(RADIANS(A86))+H86)</f>
        <v>8.0498756286719964</v>
      </c>
      <c r="I114" s="21">
        <f t="shared" ref="I114:I138" si="10">($I$81*$H$81*SIN(RADIANS(A86)))/($H$81*SIN(RADIANS(A86))+J86)</f>
        <v>6.3055429029822347</v>
      </c>
      <c r="J114" s="21">
        <f>($I$81*$H$81*SIN(RADIANS(A86)))/($H$81*SIN(RADIANS(A86))+L86)</f>
        <v>5.0740933310914462</v>
      </c>
      <c r="K114" s="21">
        <f>($I$81*$H$81*SIN(RADIANS(A86)))/($H$81*SIN(RADIANS(A86))+N86)</f>
        <v>13.796625401730438</v>
      </c>
      <c r="L114" s="21"/>
      <c r="M114" s="21"/>
      <c r="N114" s="21"/>
      <c r="O114" s="21"/>
      <c r="P114" s="21"/>
      <c r="Q114" s="23">
        <f>SQRT(H114^2-$I$81^2*SIN(RADIANS(G114))^2)+$I$81*COS(RADIANS(G114))</f>
        <v>13.714203518841778</v>
      </c>
      <c r="R114" s="23">
        <f>SQRT(I114^2-$I$81^2*SIN(RADIANS(G114))^2)+$I$81*COS(RADIANS(G114))</f>
        <v>11.409848333773994</v>
      </c>
      <c r="S114" s="23">
        <f>SQRT(J114^2-$I$81^2*SIN(RADIANS(G114))^2)+$I$81*COS(RADIANS(G114))</f>
        <v>9.2059057306039662</v>
      </c>
      <c r="T114" s="21">
        <f>SQRT(K114^2-$I$81^2*SIN(RADIANS(G114)))+$I$81*COS(RADIANS(G114))</f>
        <v>19.416771368499639</v>
      </c>
      <c r="U114" s="21"/>
      <c r="V114" s="21"/>
      <c r="W114" s="21"/>
      <c r="X114" s="21"/>
      <c r="Z114" s="23">
        <f>-SQRT(H114^2-$I$81^2*SIN(RADIANS(G114))^2)+$I$81*COS(RADIANS(G114))</f>
        <v>0.54319613623043139</v>
      </c>
      <c r="AA114" s="23">
        <f>-SQRT(I114^2-$I$81^2*SIN(RADIANS(G114))^2)+$I$81*COS(RADIANS(G114))</f>
        <v>2.8475513212982158</v>
      </c>
      <c r="AB114" s="23">
        <f>-SQRT(J114^2-$I$81^2*SIN(RADIANS(G114))^2)+$I$81*COS(RADIANS(G114))</f>
        <v>5.051493924468244</v>
      </c>
      <c r="AC114" s="21">
        <f>-SQRT(K114^2-$I$81^2*SIN(RADIANS(G114))^2)+$I$81*COS(RADIANS(G114))</f>
        <v>-5.8680395215001315</v>
      </c>
      <c r="AD114" s="21"/>
      <c r="AE114" s="21"/>
      <c r="AF114" s="21"/>
      <c r="AG114" s="21"/>
    </row>
    <row r="115" spans="1:33" x14ac:dyDescent="0.45">
      <c r="A115" s="11">
        <v>38</v>
      </c>
      <c r="B115" s="11">
        <v>1</v>
      </c>
      <c r="C115" s="14">
        <v>0.26134259259259257</v>
      </c>
      <c r="D115" s="11">
        <v>60</v>
      </c>
      <c r="E115" s="11"/>
      <c r="F115" s="11"/>
      <c r="G115" s="11">
        <v>38</v>
      </c>
      <c r="H115" s="21">
        <f t="shared" si="9"/>
        <v>8.1799187744185229</v>
      </c>
      <c r="I115" s="21">
        <f t="shared" si="10"/>
        <v>6.8714873870992275</v>
      </c>
      <c r="J115" s="21">
        <f>($I$81*$H$81*SIN(RADIANS(A87)))/($H$81*SIN(RADIANS(A87))+L87)</f>
        <v>5.9239180392577699</v>
      </c>
      <c r="K115" s="21"/>
      <c r="L115" s="21">
        <f>($I$81*$H$81*SIN(RADIANS(A87)))/($H$81*SIN(RADIANS(A87))+P87)</f>
        <v>11.337643522110103</v>
      </c>
      <c r="M115" s="21"/>
      <c r="N115" s="21"/>
      <c r="O115" s="21"/>
      <c r="P115" s="21"/>
      <c r="Q115" s="23">
        <f t="shared" ref="Q115:Q138" si="11">SQRT(H115^2-$I$81^2*SIN(RADIANS(G115))^2)+$I$81*COS(RADIANS(G115))</f>
        <v>12.985022265355104</v>
      </c>
      <c r="R115" s="23">
        <f t="shared" ref="R115:R138" si="12">SQRT(I115^2-$I$81^2*SIN(RADIANS(G115))^2)+$I$81*COS(RADIANS(G115))</f>
        <v>11.151378662235334</v>
      </c>
      <c r="S115" s="23">
        <f t="shared" ref="S115:S118" si="13">SQRT(J115^2-$I$81^2*SIN(RADIANS(G115))^2)+$I$81*COS(RADIANS(G115))</f>
        <v>9.4742818556049819</v>
      </c>
      <c r="T115" s="21"/>
      <c r="U115" s="21">
        <f t="shared" ref="U115" si="14">SQRT(L115^2-$I$81^2*SIN(RADIANS(G115)))+$I$81*COS(RADIANS(G115))</f>
        <v>15.866549239020737</v>
      </c>
      <c r="V115" s="21"/>
      <c r="W115" s="21"/>
      <c r="X115" s="21"/>
      <c r="Z115" s="23">
        <f t="shared" ref="Z115:Z138" si="15">-SQRT(H115^2-$I$81^2*SIN(RADIANS(G115))^2)+$I$81*COS(RADIANS(G115))</f>
        <v>0.41116054595916829</v>
      </c>
      <c r="AA115" s="23">
        <f t="shared" ref="AA115:AA138" si="16">-SQRT(I115^2-$I$81^2*SIN(RADIANS(G115))^2)+$I$81*COS(RADIANS(G115))</f>
        <v>2.2448041490789388</v>
      </c>
      <c r="AB115" s="23">
        <f t="shared" ref="AB115:AB138" si="17">-SQRT(J115^2-$I$81^2*SIN(RADIANS(G115))^2)+$I$81*COS(RADIANS(G115))</f>
        <v>3.9219009557092908</v>
      </c>
      <c r="AC115" s="21"/>
      <c r="AD115" s="21">
        <f t="shared" ref="AD115:AD138" si="18">-SQRT(L115^2-$I$81^2*SIN(RADIANS(G115))^2)+$I$81*COS(RADIANS(G115))</f>
        <v>-3.3595717977407169</v>
      </c>
      <c r="AE115" s="21"/>
      <c r="AF115" s="21"/>
      <c r="AG115" s="21"/>
    </row>
    <row r="116" spans="1:33" x14ac:dyDescent="0.45">
      <c r="A116" s="11">
        <v>38</v>
      </c>
      <c r="B116" s="11">
        <v>2</v>
      </c>
      <c r="C116" s="14">
        <v>0.26368055555555553</v>
      </c>
      <c r="D116" s="11">
        <v>60</v>
      </c>
      <c r="E116" s="11"/>
      <c r="F116" s="11"/>
      <c r="G116" s="11">
        <v>43</v>
      </c>
      <c r="H116" s="21">
        <f t="shared" si="9"/>
        <v>8.188903863880773</v>
      </c>
      <c r="I116" s="21">
        <f t="shared" si="10"/>
        <v>7.0679421599047965</v>
      </c>
      <c r="J116" s="21">
        <f>($I$81*$H$81*SIN(RADIANS(A88)))/($H$81*SIN(RADIANS(A88))+L88)</f>
        <v>6.0345372882320092</v>
      </c>
      <c r="K116" s="21">
        <f>($I$81*$H$81*SIN(RADIANS(A88)))/($H$81*SIN(RADIANS(A88))+N88)</f>
        <v>13.008380523885192</v>
      </c>
      <c r="L116" s="21"/>
      <c r="M116" s="21"/>
      <c r="N116" s="21"/>
      <c r="O116" s="21"/>
      <c r="P116" s="21"/>
      <c r="Q116" s="23">
        <f t="shared" si="11"/>
        <v>12.000371875914929</v>
      </c>
      <c r="R116" s="23">
        <f t="shared" si="12"/>
        <v>10.260113639264324</v>
      </c>
      <c r="S116" s="23">
        <f t="shared" si="13"/>
        <v>7.8929887622287147</v>
      </c>
      <c r="T116" s="21">
        <f t="shared" ref="T115:T116" si="19">SQRT(K116^2-$I$81^2*SIN(RADIANS(G116)))+$I$81*COS(RADIANS(G116))</f>
        <v>17.16838220902595</v>
      </c>
      <c r="U116" s="21"/>
      <c r="V116" s="21"/>
      <c r="W116" s="21"/>
      <c r="X116" s="21"/>
      <c r="Z116" s="23">
        <f t="shared" si="15"/>
        <v>0.43264105161096911</v>
      </c>
      <c r="AA116" s="23">
        <f t="shared" si="16"/>
        <v>2.1728992882615739</v>
      </c>
      <c r="AB116" s="23">
        <f t="shared" si="17"/>
        <v>4.5400241652971829</v>
      </c>
      <c r="AC116" s="21">
        <f t="shared" ref="AC115:AC138" si="20">-SQRT(K116^2-$I$81^2*SIN(RADIANS(G116))^2)+$I$81*COS(RADIANS(G116))</f>
        <v>-5.4287894306401689</v>
      </c>
      <c r="AD116" s="21"/>
      <c r="AE116" s="21"/>
      <c r="AF116" s="21"/>
      <c r="AG116" s="21"/>
    </row>
    <row r="117" spans="1:33" x14ac:dyDescent="0.45">
      <c r="A117" s="11">
        <v>43</v>
      </c>
      <c r="B117" s="11">
        <v>1</v>
      </c>
      <c r="C117" s="14">
        <v>0.26739583333333333</v>
      </c>
      <c r="D117" s="11">
        <v>60</v>
      </c>
      <c r="E117" s="11"/>
      <c r="F117" s="11"/>
      <c r="G117" s="11">
        <f>G116+5</f>
        <v>48</v>
      </c>
      <c r="H117" s="21">
        <f t="shared" si="9"/>
        <v>8.311892757828744</v>
      </c>
      <c r="I117" s="21">
        <f t="shared" si="10"/>
        <v>6.4131657430483298</v>
      </c>
      <c r="J117" s="21">
        <f>($I$81*$H$81*SIN(RADIANS(A89)))/($H$81*SIN(RADIANS(A89))+L89)</f>
        <v>11.797766031600124</v>
      </c>
      <c r="K117" s="21"/>
      <c r="L117" s="21"/>
      <c r="M117" s="21"/>
      <c r="N117" s="21"/>
      <c r="O117" s="21"/>
      <c r="P117" s="21"/>
      <c r="Q117" s="23">
        <f t="shared" si="11"/>
        <v>11.090060568640137</v>
      </c>
      <c r="R117" s="23">
        <f t="shared" si="12"/>
        <v>6.7955831285693753</v>
      </c>
      <c r="S117" s="21">
        <f t="shared" si="13"/>
        <v>15.65185586563498</v>
      </c>
      <c r="T117" s="21"/>
      <c r="U117" s="21"/>
      <c r="V117" s="21"/>
      <c r="W117" s="21"/>
      <c r="X117" s="21"/>
      <c r="Z117" s="23">
        <f t="shared" si="15"/>
        <v>0.28515973946045481</v>
      </c>
      <c r="AA117" s="23">
        <f t="shared" si="16"/>
        <v>4.5796371795312156</v>
      </c>
      <c r="AB117" s="21">
        <f t="shared" si="17"/>
        <v>-4.2766355575343891</v>
      </c>
      <c r="AC117" s="21"/>
      <c r="AD117" s="21"/>
      <c r="AE117" s="21"/>
      <c r="AF117" s="21"/>
      <c r="AG117" s="21"/>
    </row>
    <row r="118" spans="1:33" x14ac:dyDescent="0.45">
      <c r="A118" s="11">
        <f>A117+5</f>
        <v>48</v>
      </c>
      <c r="B118" s="11">
        <v>1</v>
      </c>
      <c r="C118" s="14">
        <v>0.26971064814814816</v>
      </c>
      <c r="D118" s="11">
        <v>60</v>
      </c>
      <c r="E118" s="11"/>
      <c r="F118" s="11"/>
      <c r="G118" s="11">
        <f t="shared" ref="G118:G128" si="21">G117+5</f>
        <v>53</v>
      </c>
      <c r="H118" s="21">
        <f t="shared" si="9"/>
        <v>8.1431294055802379</v>
      </c>
      <c r="I118" s="21"/>
      <c r="J118" s="21">
        <f>($I$81*$H$81*SIN(RADIANS(A90)))/($H$81*SIN(RADIANS(A90))+L90)</f>
        <v>11.881071081384018</v>
      </c>
      <c r="K118" s="21"/>
      <c r="L118" s="21"/>
      <c r="M118" s="21"/>
      <c r="N118" s="21"/>
      <c r="O118" s="21"/>
      <c r="P118" s="21"/>
      <c r="Q118" s="23">
        <f t="shared" si="11"/>
        <v>9.6130000460866896</v>
      </c>
      <c r="R118" s="21"/>
      <c r="S118" s="21">
        <f t="shared" si="13"/>
        <v>14.866194362137783</v>
      </c>
      <c r="T118" s="21"/>
      <c r="U118" s="21"/>
      <c r="V118" s="21"/>
      <c r="W118" s="21"/>
      <c r="X118" s="21"/>
      <c r="Z118" s="23">
        <f t="shared" si="15"/>
        <v>0.6178553474981312</v>
      </c>
      <c r="AA118" s="21"/>
      <c r="AB118" s="21">
        <f t="shared" si="17"/>
        <v>-4.6353389685529613</v>
      </c>
      <c r="AC118" s="21"/>
      <c r="AD118" s="21"/>
      <c r="AE118" s="21"/>
      <c r="AF118" s="21"/>
      <c r="AG118" s="21"/>
    </row>
    <row r="119" spans="1:33" x14ac:dyDescent="0.45">
      <c r="A119" s="11">
        <f t="shared" ref="A119:A127" si="22">A118+5</f>
        <v>53</v>
      </c>
      <c r="B119" s="11">
        <v>1</v>
      </c>
      <c r="C119" s="14">
        <v>0.27203703703703702</v>
      </c>
      <c r="D119" s="11">
        <v>60</v>
      </c>
      <c r="E119" s="11"/>
      <c r="F119" s="11"/>
      <c r="G119" s="11">
        <f t="shared" si="21"/>
        <v>58</v>
      </c>
      <c r="H119" s="21">
        <f t="shared" si="9"/>
        <v>8.1799411255151782</v>
      </c>
      <c r="I119" s="21">
        <f t="shared" si="10"/>
        <v>13.02326000893062</v>
      </c>
      <c r="J119" s="21"/>
      <c r="K119" s="21"/>
      <c r="L119" s="21"/>
      <c r="M119" s="21"/>
      <c r="N119" s="21"/>
      <c r="O119" s="21"/>
      <c r="P119" s="21"/>
      <c r="Q119" s="23">
        <f t="shared" si="11"/>
        <v>8.3708728285696399</v>
      </c>
      <c r="R119" s="21">
        <f t="shared" si="12"/>
        <v>15.350702250109141</v>
      </c>
      <c r="S119" s="21"/>
      <c r="T119" s="21"/>
      <c r="U119" s="21"/>
      <c r="V119" s="21"/>
      <c r="W119" s="21"/>
      <c r="X119" s="21"/>
      <c r="Z119" s="23">
        <f>-SQRT(H119^2-$I$81^2*SIN(RADIANS(G119))^2)+$I$81*COS(RADIANS(G119))</f>
        <v>0.6377546633948441</v>
      </c>
      <c r="AA119" s="21">
        <f t="shared" si="16"/>
        <v>-6.3420747581446575</v>
      </c>
      <c r="AB119" s="21"/>
      <c r="AC119" s="21"/>
      <c r="AD119" s="21"/>
      <c r="AE119" s="21"/>
      <c r="AF119" s="21"/>
      <c r="AG119" s="21"/>
    </row>
    <row r="120" spans="1:33" x14ac:dyDescent="0.45">
      <c r="A120" s="11">
        <f t="shared" si="22"/>
        <v>58</v>
      </c>
      <c r="B120" s="11">
        <v>1</v>
      </c>
      <c r="C120" s="14">
        <v>0.27429398148148149</v>
      </c>
      <c r="D120" s="11">
        <v>60</v>
      </c>
      <c r="E120" s="11"/>
      <c r="F120" s="11"/>
      <c r="G120" s="11">
        <f t="shared" si="21"/>
        <v>63</v>
      </c>
      <c r="H120" s="21">
        <f t="shared" si="9"/>
        <v>8.3092473259096504</v>
      </c>
      <c r="I120" s="21">
        <f t="shared" si="10"/>
        <v>12.984441734605891</v>
      </c>
      <c r="J120" s="21"/>
      <c r="K120" s="21"/>
      <c r="L120" s="21"/>
      <c r="M120" s="21"/>
      <c r="N120" s="21"/>
      <c r="O120" s="21"/>
      <c r="P120" s="21"/>
      <c r="Q120" s="23">
        <f>SQRT(H120^2-$I$81^2*SIN(RADIANS(G120))^2)+$I$81*COS(RADIANS(G120))</f>
        <v>7.277230070995631</v>
      </c>
      <c r="R120" s="21">
        <f t="shared" si="12"/>
        <v>14.405813810656758</v>
      </c>
      <c r="S120" s="21"/>
      <c r="T120" s="21"/>
      <c r="U120" s="21"/>
      <c r="V120" s="21"/>
      <c r="W120" s="21"/>
      <c r="X120" s="21"/>
      <c r="Z120" s="23">
        <f t="shared" si="15"/>
        <v>0.4406084245766646</v>
      </c>
      <c r="AA120" s="21">
        <f t="shared" si="16"/>
        <v>-6.6879753150844632</v>
      </c>
      <c r="AB120" s="21"/>
      <c r="AC120" s="21"/>
      <c r="AD120" s="21"/>
      <c r="AE120" s="21"/>
      <c r="AF120" s="21"/>
      <c r="AG120" s="21"/>
    </row>
    <row r="121" spans="1:33" x14ac:dyDescent="0.45">
      <c r="A121" s="11">
        <f t="shared" si="22"/>
        <v>63</v>
      </c>
      <c r="B121" s="11">
        <v>1</v>
      </c>
      <c r="C121" s="14">
        <v>0.27711805555555552</v>
      </c>
      <c r="D121" s="11">
        <v>60</v>
      </c>
      <c r="E121" s="11"/>
      <c r="F121" s="11"/>
      <c r="G121" s="11">
        <f t="shared" si="21"/>
        <v>68</v>
      </c>
      <c r="H121" s="21">
        <f t="shared" si="9"/>
        <v>8.1946787824243241</v>
      </c>
      <c r="I121" s="21">
        <f t="shared" si="10"/>
        <v>12.807121217236521</v>
      </c>
      <c r="J121" s="21"/>
      <c r="K121" s="21"/>
      <c r="L121" s="21"/>
      <c r="M121" s="21"/>
      <c r="N121" s="21"/>
      <c r="O121" s="21"/>
      <c r="P121" s="21"/>
      <c r="Q121" s="23">
        <f t="shared" si="11"/>
        <v>5.4295090363020861</v>
      </c>
      <c r="R121" s="21">
        <f t="shared" si="12"/>
        <v>13.279263947656494</v>
      </c>
      <c r="S121" s="21"/>
      <c r="T121" s="21"/>
      <c r="U121" s="21"/>
      <c r="V121" s="21"/>
      <c r="W121" s="21"/>
      <c r="X121" s="21"/>
      <c r="Z121" s="23">
        <f t="shared" si="15"/>
        <v>0.93880305176841716</v>
      </c>
      <c r="AA121" s="21">
        <f t="shared" si="16"/>
        <v>-6.9109518595859907</v>
      </c>
      <c r="AB121" s="21"/>
      <c r="AC121" s="21"/>
      <c r="AD121" s="21"/>
      <c r="AE121" s="21"/>
      <c r="AF121" s="21"/>
      <c r="AG121" s="21"/>
    </row>
    <row r="122" spans="1:33" x14ac:dyDescent="0.45">
      <c r="A122" s="11">
        <f t="shared" si="22"/>
        <v>68</v>
      </c>
      <c r="B122" s="11">
        <v>1</v>
      </c>
      <c r="C122" s="14">
        <v>0.22165509259259261</v>
      </c>
      <c r="D122" s="11">
        <v>60</v>
      </c>
      <c r="E122" s="11"/>
      <c r="F122" s="11"/>
      <c r="G122" s="11">
        <f>G121+5</f>
        <v>73</v>
      </c>
      <c r="H122" s="21">
        <f t="shared" si="9"/>
        <v>8.2681322073829246</v>
      </c>
      <c r="I122" s="21">
        <f t="shared" si="10"/>
        <v>12.959838922916864</v>
      </c>
      <c r="J122" s="21"/>
      <c r="K122" s="21"/>
      <c r="L122" s="21"/>
      <c r="M122" s="21"/>
      <c r="N122" s="21"/>
      <c r="O122" s="21"/>
      <c r="P122" s="21"/>
      <c r="Q122" s="23">
        <f t="shared" si="11"/>
        <v>3.9977823414224405</v>
      </c>
      <c r="R122" s="21">
        <f t="shared" si="12"/>
        <v>12.578892327869852</v>
      </c>
      <c r="S122" s="21"/>
      <c r="T122" s="21"/>
      <c r="U122" s="21"/>
      <c r="V122" s="21"/>
      <c r="W122" s="21"/>
      <c r="X122" s="21"/>
      <c r="Z122" s="23">
        <f t="shared" si="15"/>
        <v>0.97253663886408437</v>
      </c>
      <c r="AA122" s="21">
        <f t="shared" si="16"/>
        <v>-7.6085733475833273</v>
      </c>
      <c r="AB122" s="21"/>
      <c r="AC122" s="21"/>
      <c r="AD122" s="21"/>
      <c r="AE122" s="21"/>
      <c r="AF122" s="21"/>
      <c r="AG122" s="21"/>
    </row>
    <row r="123" spans="1:33" x14ac:dyDescent="0.45">
      <c r="A123" s="11">
        <f>A122+5</f>
        <v>73</v>
      </c>
      <c r="B123" s="11">
        <v>1</v>
      </c>
      <c r="C123" s="14">
        <v>0.27969907407407407</v>
      </c>
      <c r="D123" s="11">
        <v>60</v>
      </c>
      <c r="E123" s="11"/>
      <c r="F123" s="11"/>
      <c r="G123" s="11">
        <f t="shared" si="21"/>
        <v>78</v>
      </c>
      <c r="H123" s="21">
        <f t="shared" si="9"/>
        <v>8.406246756620952</v>
      </c>
      <c r="I123" s="21">
        <f t="shared" si="10"/>
        <v>9.9090498759479573</v>
      </c>
      <c r="J123" s="21">
        <f t="shared" ref="J123:J138" si="23">($I$81*$H$81*SIN(RADIANS(A95)))/($H$81*SIN(RADIANS(A95))+L95)</f>
        <v>12.572031983500993</v>
      </c>
      <c r="K123" s="21"/>
      <c r="L123" s="21"/>
      <c r="M123" s="21"/>
      <c r="N123" s="21"/>
      <c r="O123" s="21"/>
      <c r="P123" s="21"/>
      <c r="Q123" s="23">
        <f t="shared" si="11"/>
        <v>3.0074730920358883</v>
      </c>
      <c r="R123" s="21">
        <f t="shared" si="12"/>
        <v>7.1582084505088019</v>
      </c>
      <c r="S123" s="21">
        <f>SQRT(J123^2-$I$81^2*SIN(RADIANS(G123))^2)+$I$81*COS(RADIANS(G123))</f>
        <v>11.197475166534719</v>
      </c>
      <c r="T123" s="21"/>
      <c r="U123" s="21"/>
      <c r="V123" s="21"/>
      <c r="W123" s="21"/>
      <c r="X123" s="21"/>
      <c r="Z123" s="23">
        <f t="shared" si="15"/>
        <v>0.52702565186602279</v>
      </c>
      <c r="AA123" s="21">
        <f t="shared" si="16"/>
        <v>-3.6237097066068915</v>
      </c>
      <c r="AB123" s="21">
        <f t="shared" si="17"/>
        <v>-7.6629764226328092</v>
      </c>
      <c r="AC123" s="21"/>
      <c r="AD123" s="21"/>
      <c r="AE123" s="21"/>
      <c r="AF123" s="21"/>
      <c r="AG123" s="21"/>
    </row>
    <row r="124" spans="1:33" x14ac:dyDescent="0.45">
      <c r="A124" s="11">
        <v>73</v>
      </c>
      <c r="B124" s="11">
        <v>2</v>
      </c>
      <c r="C124" s="14">
        <v>0.28221064814814817</v>
      </c>
      <c r="D124" s="11">
        <v>60</v>
      </c>
      <c r="E124" s="11"/>
      <c r="F124" s="11"/>
      <c r="G124" s="11">
        <f t="shared" si="21"/>
        <v>83</v>
      </c>
      <c r="H124" s="21"/>
      <c r="I124" s="21">
        <f t="shared" si="10"/>
        <v>10.330956914184853</v>
      </c>
      <c r="J124" s="21">
        <f t="shared" si="23"/>
        <v>12.830494510373555</v>
      </c>
      <c r="K124" s="21"/>
      <c r="L124" s="21"/>
      <c r="M124" s="21"/>
      <c r="N124" s="21"/>
      <c r="O124" s="21"/>
      <c r="P124" s="21"/>
      <c r="Q124" s="21"/>
      <c r="R124" s="21">
        <f t="shared" si="12"/>
        <v>6.9984172093212074</v>
      </c>
      <c r="S124" s="21">
        <f t="shared" ref="S124:S138" si="24">SQRT(J124^2-$I$81^2*SIN(RADIANS(G124))^2)+$I$81*COS(RADIANS(G124))</f>
        <v>10.702567042047027</v>
      </c>
      <c r="T124" s="21"/>
      <c r="U124" s="21"/>
      <c r="V124" s="21"/>
      <c r="W124" s="21"/>
      <c r="X124" s="21"/>
      <c r="Z124" s="21"/>
      <c r="AA124" s="21">
        <f t="shared" si="16"/>
        <v>-4.9266383714337003</v>
      </c>
      <c r="AB124" s="21">
        <f t="shared" si="17"/>
        <v>-8.6307882041595203</v>
      </c>
      <c r="AC124" s="21"/>
      <c r="AD124" s="21"/>
      <c r="AE124" s="21"/>
      <c r="AF124" s="21"/>
      <c r="AG124" s="21"/>
    </row>
    <row r="125" spans="1:33" x14ac:dyDescent="0.45">
      <c r="A125" s="11">
        <f>A123+5</f>
        <v>78</v>
      </c>
      <c r="B125" s="11">
        <v>2</v>
      </c>
      <c r="C125" s="14">
        <v>0.28638888888888886</v>
      </c>
      <c r="D125" s="11">
        <v>60</v>
      </c>
      <c r="E125" s="11"/>
      <c r="F125" s="11"/>
      <c r="G125" s="11">
        <f t="shared" si="21"/>
        <v>88</v>
      </c>
      <c r="H125" s="21"/>
      <c r="I125" s="21">
        <f t="shared" si="10"/>
        <v>10.693504684008785</v>
      </c>
      <c r="J125" s="21">
        <f t="shared" si="23"/>
        <v>12.812177463286915</v>
      </c>
      <c r="K125" s="21"/>
      <c r="L125" s="21"/>
      <c r="M125" s="21"/>
      <c r="N125" s="21"/>
      <c r="O125" s="21"/>
      <c r="P125" s="21"/>
      <c r="Q125" s="21"/>
      <c r="R125" s="21">
        <f t="shared" si="12"/>
        <v>6.7919548840729105</v>
      </c>
      <c r="S125" s="21">
        <f t="shared" si="24"/>
        <v>9.8877817357665467</v>
      </c>
      <c r="T125" s="21"/>
      <c r="U125" s="21"/>
      <c r="V125" s="21"/>
      <c r="W125" s="21"/>
      <c r="X125" s="21"/>
      <c r="Z125" s="21"/>
      <c r="AA125" s="21">
        <f t="shared" si="16"/>
        <v>-6.1986634401303915</v>
      </c>
      <c r="AB125" s="21">
        <f t="shared" si="17"/>
        <v>-9.2944902918240278</v>
      </c>
      <c r="AC125" s="21"/>
      <c r="AD125" s="21"/>
      <c r="AE125" s="21"/>
      <c r="AF125" s="21"/>
      <c r="AG125" s="21"/>
    </row>
    <row r="126" spans="1:33" x14ac:dyDescent="0.45">
      <c r="A126" s="11">
        <f t="shared" si="22"/>
        <v>83</v>
      </c>
      <c r="B126" s="11">
        <v>2</v>
      </c>
      <c r="C126" s="14">
        <v>0.28886574074074073</v>
      </c>
      <c r="D126" s="11">
        <v>60</v>
      </c>
      <c r="E126" s="11"/>
      <c r="F126" s="11"/>
      <c r="G126" s="11">
        <f>G125+5</f>
        <v>93</v>
      </c>
      <c r="H126" s="21">
        <f t="shared" si="9"/>
        <v>8.5</v>
      </c>
      <c r="I126" s="21">
        <f t="shared" si="10"/>
        <v>10.467785629543718</v>
      </c>
      <c r="J126" s="21">
        <f t="shared" si="23"/>
        <v>9.1902117959766159</v>
      </c>
      <c r="K126" s="21">
        <f t="shared" ref="K125:K136" si="25">($I$81*$H$81*SIN(RADIANS(A98)))/($H$81*SIN(RADIANS(A98))+N98)</f>
        <v>13.022711260204492</v>
      </c>
      <c r="L126" s="21">
        <f>($I$81*$H$81*SIN(RADIANS(A98)))/($H$81*SIN(RADIANS(A98))+P98)</f>
        <v>14.255409516507427</v>
      </c>
      <c r="M126" s="21">
        <f>($I$81*$H$81*SIN(RADIANS(A98)))/($H$81*SIN(RADIANS(A98))+R98)</f>
        <v>16.915422490431048</v>
      </c>
      <c r="N126" s="21"/>
      <c r="O126" s="21"/>
      <c r="P126" s="21"/>
      <c r="Q126" s="21">
        <f t="shared" si="11"/>
        <v>1.1934897514720433E-14</v>
      </c>
      <c r="R126" s="21">
        <f t="shared" si="12"/>
        <v>5.680700062311411</v>
      </c>
      <c r="S126" s="21">
        <f t="shared" si="24"/>
        <v>3.0776277834968933</v>
      </c>
      <c r="T126" s="21">
        <f t="shared" ref="T126:T136" si="26">SQRT(K126^2-$I$81^2*SIN(RADIANS(G126))^2)+$I$81*COS(RADIANS(G126))</f>
        <v>9.4313230406548776</v>
      </c>
      <c r="U126" s="21">
        <f>SQRT(L126^2-$I$81^2*SIN(RADIANS(G126))^2)+$I$81*COS(RADIANS(G126))</f>
        <v>11.007855710877894</v>
      </c>
      <c r="V126" s="21">
        <f>SQRT(M126^2-$I$81^2*SIN(RADIANS(G126))^2)+$I$81*COS(RADIANS(G126))</f>
        <v>14.186597292257062</v>
      </c>
      <c r="W126" s="21"/>
      <c r="X126" s="21"/>
      <c r="Z126" s="21">
        <f t="shared" si="15"/>
        <v>-0.8897112561300573</v>
      </c>
      <c r="AA126" s="21">
        <f t="shared" si="16"/>
        <v>-6.5704113184414563</v>
      </c>
      <c r="AB126" s="21">
        <f t="shared" si="17"/>
        <v>-3.9673390396269386</v>
      </c>
      <c r="AC126" s="21">
        <f t="shared" si="20"/>
        <v>-10.321034296784923</v>
      </c>
      <c r="AD126" s="21">
        <f t="shared" si="18"/>
        <v>-11.89756696700794</v>
      </c>
      <c r="AE126" s="21">
        <f t="shared" ref="AE115:AE138" si="27">-SQRT(M126^2-$I$81^2*SIN(RADIANS(G126))^2)+$I$81*COS(RADIANS(G126))</f>
        <v>-15.076308548387107</v>
      </c>
      <c r="AF126" s="21"/>
      <c r="AG126" s="21"/>
    </row>
    <row r="127" spans="1:33" x14ac:dyDescent="0.45">
      <c r="A127" s="11">
        <f t="shared" si="22"/>
        <v>88</v>
      </c>
      <c r="B127" s="11">
        <v>1</v>
      </c>
      <c r="C127" s="14">
        <v>0.23299768518518518</v>
      </c>
      <c r="D127" s="11">
        <v>60</v>
      </c>
      <c r="E127" s="11"/>
      <c r="F127" s="11"/>
      <c r="G127" s="11">
        <f t="shared" si="21"/>
        <v>98</v>
      </c>
      <c r="H127" s="21"/>
      <c r="I127" s="21">
        <f t="shared" si="10"/>
        <v>10.160274890690813</v>
      </c>
      <c r="J127" s="21">
        <f t="shared" si="23"/>
        <v>11.911832604581679</v>
      </c>
      <c r="K127" s="21">
        <f t="shared" si="25"/>
        <v>9.5179432733681129</v>
      </c>
      <c r="L127" s="21">
        <f>($I$81*$H$81*SIN(RADIANS(A99)))/($H$81*SIN(RADIANS(A99))+P99)</f>
        <v>18.562753739809548</v>
      </c>
      <c r="M127" s="21"/>
      <c r="N127" s="21"/>
      <c r="O127" s="21"/>
      <c r="P127" s="21"/>
      <c r="Q127" s="21"/>
      <c r="R127" s="21">
        <f t="shared" si="12"/>
        <v>4.5074246815391801</v>
      </c>
      <c r="S127" s="21">
        <f t="shared" si="24"/>
        <v>7.2456214801371512</v>
      </c>
      <c r="T127" s="21">
        <f t="shared" si="26"/>
        <v>3.2600755006156978</v>
      </c>
      <c r="U127" s="21">
        <f>SQRT(L127^2-$I$81^2*SIN(RADIANS(G127))^2)+$I$81*COS(RADIANS(G127))</f>
        <v>15.361672718973336</v>
      </c>
      <c r="V127" s="21"/>
      <c r="W127" s="21"/>
      <c r="X127" s="21"/>
      <c r="Z127" s="21"/>
      <c r="AA127" s="21">
        <f t="shared" si="16"/>
        <v>-6.8733673978602914</v>
      </c>
      <c r="AB127" s="21">
        <f t="shared" si="17"/>
        <v>-9.6115641964582625</v>
      </c>
      <c r="AC127" s="21">
        <f t="shared" si="20"/>
        <v>-5.6260182169368091</v>
      </c>
      <c r="AD127" s="21">
        <f t="shared" si="18"/>
        <v>-17.727615435294446</v>
      </c>
      <c r="AE127" s="21"/>
      <c r="AF127" s="21"/>
      <c r="AG127" s="21"/>
    </row>
    <row r="128" spans="1:33" x14ac:dyDescent="0.45">
      <c r="A128" s="11">
        <v>88</v>
      </c>
      <c r="B128" s="11">
        <v>2</v>
      </c>
      <c r="C128" s="14">
        <v>0.29135416666666664</v>
      </c>
      <c r="D128" s="11">
        <v>60</v>
      </c>
      <c r="E128" s="11"/>
      <c r="F128" s="11"/>
      <c r="G128" s="11">
        <f t="shared" si="21"/>
        <v>103</v>
      </c>
      <c r="H128" s="21">
        <f t="shared" si="9"/>
        <v>8.6328997064636805</v>
      </c>
      <c r="I128" s="21">
        <f t="shared" si="10"/>
        <v>11.13998695519188</v>
      </c>
      <c r="J128" s="21">
        <f t="shared" si="23"/>
        <v>15.753499409636003</v>
      </c>
      <c r="K128" s="21">
        <f t="shared" si="25"/>
        <v>10.227085526855307</v>
      </c>
      <c r="L128" s="21"/>
      <c r="M128" s="21"/>
      <c r="N128" s="21"/>
      <c r="O128" s="21"/>
      <c r="P128" s="21"/>
      <c r="Q128" s="21">
        <f t="shared" si="11"/>
        <v>0.52369567082377544</v>
      </c>
      <c r="R128" s="21">
        <f t="shared" si="12"/>
        <v>5.5381089509679162</v>
      </c>
      <c r="S128" s="21">
        <f t="shared" si="24"/>
        <v>11.488617837865265</v>
      </c>
      <c r="T128" s="21">
        <f t="shared" si="26"/>
        <v>4.0878613254156813</v>
      </c>
      <c r="U128" s="21"/>
      <c r="V128" s="21"/>
      <c r="W128" s="21"/>
      <c r="X128" s="21"/>
      <c r="Z128" s="21">
        <f t="shared" si="15"/>
        <v>-4.347863594669481</v>
      </c>
      <c r="AA128" s="21">
        <f t="shared" si="16"/>
        <v>-9.362276874813622</v>
      </c>
      <c r="AB128" s="21">
        <f t="shared" si="17"/>
        <v>-15.312785761710971</v>
      </c>
      <c r="AC128" s="21">
        <f t="shared" si="20"/>
        <v>-7.9120292492613862</v>
      </c>
      <c r="AD128" s="21"/>
      <c r="AE128" s="21"/>
      <c r="AF128" s="21"/>
      <c r="AG128" s="21"/>
    </row>
    <row r="129" spans="1:33" x14ac:dyDescent="0.45">
      <c r="A129" s="17"/>
      <c r="B129" s="18"/>
      <c r="C129" s="11"/>
      <c r="D129" s="11"/>
      <c r="E129" s="11"/>
      <c r="F129" s="11"/>
      <c r="G129" s="11">
        <f>G128+10</f>
        <v>113</v>
      </c>
      <c r="H129" s="21">
        <f t="shared" si="9"/>
        <v>8.9137515313181943</v>
      </c>
      <c r="I129" s="21">
        <f t="shared" si="10"/>
        <v>11.33126177929849</v>
      </c>
      <c r="J129" s="21">
        <f t="shared" si="23"/>
        <v>12.517858409521965</v>
      </c>
      <c r="K129" s="21">
        <f t="shared" si="25"/>
        <v>16.808184052897602</v>
      </c>
      <c r="L129" s="21">
        <f>($I$81*$H$81*SIN(RADIANS(A101)))/($H$81*SIN(RADIANS(A101))+P101)</f>
        <v>12.591109879880104</v>
      </c>
      <c r="M129" s="21">
        <f>($I$81*$H$81*SIN(RADIANS(A101)))/($H$81*SIN(RADIANS(A101))+R101)</f>
        <v>8.546422473720078</v>
      </c>
      <c r="N129" s="21"/>
      <c r="O129" s="21"/>
      <c r="P129" s="21"/>
      <c r="Q129" s="21">
        <f t="shared" si="11"/>
        <v>0.94908197005394168</v>
      </c>
      <c r="R129" s="21">
        <f t="shared" si="12"/>
        <v>4.8750016005827677</v>
      </c>
      <c r="S129" s="21">
        <f t="shared" si="24"/>
        <v>6.4500312612627573</v>
      </c>
      <c r="T129" s="21">
        <f t="shared" si="26"/>
        <v>11.554790164604665</v>
      </c>
      <c r="U129" s="21">
        <f>SQRT(L129^2-$I$81^2*SIN(RADIANS(G129))^2)+$I$81*COS(RADIANS(G129))</f>
        <v>6.5436987057056344</v>
      </c>
      <c r="V129" s="21">
        <f>SQRT(M129^2-$I$81^2*SIN(RADIANS(G129))^2)+$I$81*COS(RADIANS(G129))</f>
        <v>0.1170703678868561</v>
      </c>
      <c r="W129" s="21"/>
      <c r="X129" s="21"/>
      <c r="Z129" s="21">
        <f t="shared" si="15"/>
        <v>-7.5915111543715961</v>
      </c>
      <c r="AA129" s="21">
        <f t="shared" si="16"/>
        <v>-11.517430784900423</v>
      </c>
      <c r="AB129" s="21">
        <f t="shared" si="17"/>
        <v>-13.092460445580411</v>
      </c>
      <c r="AC129" s="21">
        <f t="shared" si="20"/>
        <v>-18.197219348922317</v>
      </c>
      <c r="AD129" s="21">
        <f t="shared" si="18"/>
        <v>-13.18612789002329</v>
      </c>
      <c r="AE129" s="21">
        <f t="shared" si="27"/>
        <v>-6.7594995522045105</v>
      </c>
      <c r="AF129" s="21"/>
      <c r="AG129" s="21"/>
    </row>
    <row r="130" spans="1:33" x14ac:dyDescent="0.45">
      <c r="A130" s="13" t="s">
        <v>16</v>
      </c>
      <c r="B130" s="13" t="s">
        <v>17</v>
      </c>
      <c r="C130" s="13" t="s">
        <v>4</v>
      </c>
      <c r="D130" s="13" t="s">
        <v>7</v>
      </c>
      <c r="E130" s="13" t="s">
        <v>5</v>
      </c>
      <c r="F130" s="11"/>
      <c r="G130" s="11">
        <f t="shared" ref="G130:G138" si="28">G129+10</f>
        <v>123</v>
      </c>
      <c r="H130" s="21">
        <f t="shared" si="9"/>
        <v>8.8551514822335768</v>
      </c>
      <c r="I130" s="21">
        <f t="shared" si="10"/>
        <v>8.6547948961173127</v>
      </c>
      <c r="J130" s="21">
        <f t="shared" si="23"/>
        <v>10.574743005170509</v>
      </c>
      <c r="K130" s="21">
        <f t="shared" si="25"/>
        <v>12.290136986021105</v>
      </c>
      <c r="L130" s="21">
        <f>($I$81*$H$81*SIN(RADIANS(A102)))/($H$81*SIN(RADIANS(A102))+P102)</f>
        <v>17.719555065848684</v>
      </c>
      <c r="M130" s="21"/>
      <c r="N130" s="21"/>
      <c r="O130" s="21"/>
      <c r="P130" s="21"/>
      <c r="Q130" s="21">
        <f t="shared" si="11"/>
        <v>0.62369551305019044</v>
      </c>
      <c r="R130" s="21">
        <f t="shared" si="12"/>
        <v>0.27843061514883516</v>
      </c>
      <c r="S130" s="21">
        <f t="shared" si="24"/>
        <v>3.1812550091959402</v>
      </c>
      <c r="T130" s="21">
        <f t="shared" si="26"/>
        <v>5.3820169438906857</v>
      </c>
      <c r="U130" s="21">
        <f t="shared" ref="U130:U132" si="29">SQRT(L130^2-$I$81^2*SIN(RADIANS(G130))^2)+$I$81*COS(RADIANS(G130))</f>
        <v>11.592906828493057</v>
      </c>
      <c r="V130" s="21"/>
      <c r="W130" s="21"/>
      <c r="X130" s="21"/>
      <c r="Z130" s="21">
        <f t="shared" si="15"/>
        <v>-9.8825591083056512</v>
      </c>
      <c r="AA130" s="21">
        <f t="shared" si="16"/>
        <v>-9.5372942104042959</v>
      </c>
      <c r="AB130" s="21">
        <f t="shared" si="17"/>
        <v>-12.440118604451401</v>
      </c>
      <c r="AC130" s="21">
        <f t="shared" si="20"/>
        <v>-14.640880539146146</v>
      </c>
      <c r="AD130" s="21">
        <f t="shared" si="18"/>
        <v>-20.851770423748519</v>
      </c>
      <c r="AE130" s="21"/>
      <c r="AF130" s="21"/>
      <c r="AG130" s="21"/>
    </row>
    <row r="131" spans="1:33" x14ac:dyDescent="0.45">
      <c r="A131" s="11">
        <v>38</v>
      </c>
      <c r="B131" s="11">
        <v>-1</v>
      </c>
      <c r="C131" s="14">
        <v>0.26597222222222222</v>
      </c>
      <c r="D131" s="11">
        <v>60</v>
      </c>
      <c r="E131" s="11" t="s">
        <v>23</v>
      </c>
      <c r="F131" s="11"/>
      <c r="G131" s="11">
        <f>G130+10</f>
        <v>133</v>
      </c>
      <c r="H131" s="21">
        <f t="shared" si="9"/>
        <v>8.6834946098657344</v>
      </c>
      <c r="I131" s="21">
        <f t="shared" si="10"/>
        <v>9.1604249394083208</v>
      </c>
      <c r="J131" s="21">
        <f t="shared" si="23"/>
        <v>12.421967048345994</v>
      </c>
      <c r="K131" s="21">
        <f t="shared" si="25"/>
        <v>20.474194181482972</v>
      </c>
      <c r="L131" s="21">
        <f>($I$81*$H$81*SIN(RADIANS(A103)))/($H$81*SIN(RADIANS(A103))+P103)</f>
        <v>4.4117453694570496</v>
      </c>
      <c r="M131" s="21"/>
      <c r="N131" s="21"/>
      <c r="O131" s="21"/>
      <c r="P131" s="21"/>
      <c r="Q131" s="21">
        <f t="shared" si="11"/>
        <v>0.26586195220673137</v>
      </c>
      <c r="R131" s="21">
        <f t="shared" si="12"/>
        <v>0.93119589721391627</v>
      </c>
      <c r="S131" s="21">
        <f t="shared" si="24"/>
        <v>4.9575624068004887</v>
      </c>
      <c r="T131" s="21">
        <f t="shared" si="26"/>
        <v>13.710645132595843</v>
      </c>
      <c r="U131" s="21"/>
      <c r="V131" s="21"/>
      <c r="W131" s="21"/>
      <c r="X131" s="21"/>
      <c r="Z131" s="21">
        <f t="shared" si="15"/>
        <v>-11.859834073269205</v>
      </c>
      <c r="AA131" s="21">
        <f t="shared" si="16"/>
        <v>-12.525168018276389</v>
      </c>
      <c r="AB131" s="21">
        <f t="shared" si="17"/>
        <v>-16.551534527862962</v>
      </c>
      <c r="AC131" s="21">
        <f t="shared" si="20"/>
        <v>-25.304617253658314</v>
      </c>
      <c r="AD131" s="21"/>
      <c r="AE131" s="21"/>
      <c r="AF131" s="21"/>
      <c r="AG131" s="21"/>
    </row>
    <row r="132" spans="1:33" x14ac:dyDescent="0.45">
      <c r="A132" s="11">
        <v>43</v>
      </c>
      <c r="B132" s="11">
        <v>-1</v>
      </c>
      <c r="C132" s="14">
        <v>0.26850694444444445</v>
      </c>
      <c r="D132" s="11">
        <v>60</v>
      </c>
      <c r="E132" s="11"/>
      <c r="F132" s="11"/>
      <c r="G132" s="11">
        <f t="shared" si="28"/>
        <v>143</v>
      </c>
      <c r="H132" s="21"/>
      <c r="I132" s="21">
        <f t="shared" si="10"/>
        <v>8.9246653061276966</v>
      </c>
      <c r="J132" s="21"/>
      <c r="K132" s="21">
        <f t="shared" si="25"/>
        <v>19.370181648200006</v>
      </c>
      <c r="L132" s="21"/>
      <c r="M132" s="21"/>
      <c r="N132" s="21"/>
      <c r="O132" s="21"/>
      <c r="P132" s="21"/>
      <c r="Q132" s="21"/>
      <c r="R132" s="21">
        <f t="shared" si="12"/>
        <v>0.52474046495621351</v>
      </c>
      <c r="S132" s="21"/>
      <c r="T132" s="21">
        <f t="shared" si="26"/>
        <v>11.894112357370711</v>
      </c>
      <c r="U132" s="21"/>
      <c r="V132" s="21"/>
      <c r="W132" s="21"/>
      <c r="X132" s="21"/>
      <c r="Z132" s="21"/>
      <c r="AA132" s="21">
        <f t="shared" si="16"/>
        <v>-14.101544135760193</v>
      </c>
      <c r="AB132" s="21"/>
      <c r="AC132" s="21">
        <f t="shared" si="20"/>
        <v>-25.470916028174692</v>
      </c>
      <c r="AD132" s="21"/>
      <c r="AE132" s="21"/>
      <c r="AF132" s="21"/>
      <c r="AG132" s="21"/>
    </row>
    <row r="133" spans="1:33" x14ac:dyDescent="0.45">
      <c r="A133" s="11">
        <f>A132+5</f>
        <v>48</v>
      </c>
      <c r="B133" s="11">
        <v>-1</v>
      </c>
      <c r="C133" s="14">
        <v>0.27074074074074073</v>
      </c>
      <c r="D133" s="11">
        <v>60</v>
      </c>
      <c r="E133" s="11"/>
      <c r="F133" s="11"/>
      <c r="G133" s="11">
        <f t="shared" si="28"/>
        <v>153</v>
      </c>
      <c r="H133" s="21">
        <f t="shared" si="9"/>
        <v>9.200059202035602</v>
      </c>
      <c r="I133" s="21">
        <f t="shared" si="10"/>
        <v>11.203294405386712</v>
      </c>
      <c r="J133" s="21">
        <f t="shared" si="23"/>
        <v>13.374136534729741</v>
      </c>
      <c r="K133" s="21">
        <f t="shared" si="25"/>
        <v>16.620927431551653</v>
      </c>
      <c r="L133" s="21"/>
      <c r="M133" s="21"/>
      <c r="N133" s="21"/>
      <c r="O133" s="21"/>
      <c r="P133" s="21"/>
      <c r="Q133" s="21">
        <f t="shared" si="11"/>
        <v>0.77808100440032302</v>
      </c>
      <c r="R133" s="21">
        <f t="shared" si="12"/>
        <v>2.9441699530998813</v>
      </c>
      <c r="S133" s="21">
        <f t="shared" si="24"/>
        <v>5.2317664961757382</v>
      </c>
      <c r="T133" s="21">
        <f t="shared" si="26"/>
        <v>8.5931996586440249</v>
      </c>
      <c r="U133" s="21"/>
      <c r="V133" s="21"/>
      <c r="W133" s="21"/>
      <c r="X133" s="21"/>
      <c r="Z133" s="21">
        <f t="shared" si="15"/>
        <v>-15.925191915602575</v>
      </c>
      <c r="AA133" s="21">
        <f t="shared" si="16"/>
        <v>-18.091280864302135</v>
      </c>
      <c r="AB133" s="21">
        <f t="shared" si="17"/>
        <v>-20.378877407377992</v>
      </c>
      <c r="AC133" s="21">
        <f t="shared" si="20"/>
        <v>-23.74031056984628</v>
      </c>
      <c r="AD133" s="21"/>
      <c r="AE133" s="21"/>
      <c r="AF133" s="21"/>
      <c r="AG133" s="21"/>
    </row>
    <row r="134" spans="1:33" x14ac:dyDescent="0.45">
      <c r="A134" s="11">
        <f t="shared" ref="A134:A142" si="30">A133+5</f>
        <v>53</v>
      </c>
      <c r="B134" s="11">
        <v>-1</v>
      </c>
      <c r="C134" s="14">
        <v>0.2729861111111111</v>
      </c>
      <c r="D134" s="11">
        <v>60</v>
      </c>
      <c r="E134" s="11"/>
      <c r="F134" s="11"/>
      <c r="G134" s="11">
        <f t="shared" si="28"/>
        <v>163</v>
      </c>
      <c r="H134" s="21">
        <f t="shared" si="9"/>
        <v>11.828517779124256</v>
      </c>
      <c r="I134" s="21">
        <f t="shared" si="10"/>
        <v>13.660940507978788</v>
      </c>
      <c r="J134" s="21"/>
      <c r="K134" s="21">
        <f t="shared" si="25"/>
        <v>59.937357092653343</v>
      </c>
      <c r="L134" s="21">
        <f>($I$81*$H$81*SIN(RADIANS(A106)))/($H$81*SIN(RADIANS(A106))+P106)</f>
        <v>175.13596623743112</v>
      </c>
      <c r="M134" s="21"/>
      <c r="N134" s="21"/>
      <c r="O134" s="21"/>
      <c r="P134" s="21"/>
      <c r="Q134" s="21">
        <f t="shared" si="11"/>
        <v>3.4359162719476739</v>
      </c>
      <c r="R134" s="21">
        <f t="shared" si="12"/>
        <v>5.3044017157206174</v>
      </c>
      <c r="S134" s="21"/>
      <c r="T134" s="21">
        <f t="shared" si="26"/>
        <v>51.757223900920735</v>
      </c>
      <c r="U134" s="21">
        <f>SQRT(L134^2-$I$81^2*SIN(RADIANS(G134))^2)+$I$81*COS(RADIANS(G134))</f>
        <v>166.98974285848851</v>
      </c>
      <c r="V134" s="21"/>
      <c r="W134" s="21"/>
      <c r="X134" s="21"/>
      <c r="Z134" s="21">
        <f t="shared" si="15"/>
        <v>-19.693097123319276</v>
      </c>
      <c r="AA134" s="21">
        <f t="shared" si="16"/>
        <v>-21.561582567092223</v>
      </c>
      <c r="AB134" s="21"/>
      <c r="AC134" s="21">
        <f t="shared" si="20"/>
        <v>-68.014404752292336</v>
      </c>
      <c r="AD134" s="21">
        <f t="shared" si="18"/>
        <v>-183.24692370986014</v>
      </c>
      <c r="AE134" s="21"/>
      <c r="AF134" s="21"/>
      <c r="AG134" s="21"/>
    </row>
    <row r="135" spans="1:33" x14ac:dyDescent="0.45">
      <c r="A135" s="11">
        <f t="shared" si="30"/>
        <v>58</v>
      </c>
      <c r="B135" s="11">
        <v>-1</v>
      </c>
      <c r="C135" s="14">
        <v>0.27564814814814814</v>
      </c>
      <c r="D135" s="11">
        <v>60</v>
      </c>
      <c r="E135" s="11"/>
      <c r="F135" s="11"/>
      <c r="G135" s="11">
        <f t="shared" si="28"/>
        <v>173</v>
      </c>
      <c r="H135" s="21">
        <f t="shared" si="9"/>
        <v>10.693676477306523</v>
      </c>
      <c r="I135" s="21">
        <f t="shared" si="10"/>
        <v>8.9682964199463271</v>
      </c>
      <c r="J135" s="21">
        <f t="shared" si="23"/>
        <v>15.081187094391334</v>
      </c>
      <c r="K135" s="21"/>
      <c r="L135" s="21"/>
      <c r="M135" s="21"/>
      <c r="N135" s="21"/>
      <c r="O135" s="21"/>
      <c r="P135" s="21"/>
      <c r="Q135" s="21">
        <f t="shared" si="11"/>
        <v>2.2067429673015511</v>
      </c>
      <c r="R135" s="21">
        <f t="shared" si="12"/>
        <v>0.47162767708271147</v>
      </c>
      <c r="S135" s="21">
        <f t="shared" si="24"/>
        <v>6.6089264037820517</v>
      </c>
      <c r="T135" s="21"/>
      <c r="U135" s="21"/>
      <c r="V135" s="21"/>
      <c r="W135" s="21"/>
      <c r="X135" s="21"/>
      <c r="Z135" s="21">
        <f t="shared" si="15"/>
        <v>-19.080027545204025</v>
      </c>
      <c r="AA135" s="21">
        <f t="shared" si="16"/>
        <v>-17.344912254985186</v>
      </c>
      <c r="AB135" s="21">
        <f t="shared" si="17"/>
        <v>-23.482210981684524</v>
      </c>
      <c r="AC135" s="21"/>
      <c r="AD135" s="21"/>
      <c r="AE135" s="21"/>
      <c r="AF135" s="21"/>
      <c r="AG135" s="21"/>
    </row>
    <row r="136" spans="1:33" x14ac:dyDescent="0.45">
      <c r="A136" s="11">
        <f t="shared" si="30"/>
        <v>63</v>
      </c>
      <c r="B136" s="11">
        <v>-1</v>
      </c>
      <c r="C136" s="14">
        <v>0.27833333333333332</v>
      </c>
      <c r="D136" s="11">
        <v>60</v>
      </c>
      <c r="E136" s="11"/>
      <c r="F136" s="11"/>
      <c r="G136" s="11">
        <f t="shared" si="28"/>
        <v>183</v>
      </c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Z136" s="21"/>
      <c r="AA136" s="21"/>
      <c r="AB136" s="21"/>
      <c r="AC136" s="21"/>
      <c r="AD136" s="21"/>
      <c r="AE136" s="21"/>
      <c r="AF136" s="21"/>
      <c r="AG136" s="21"/>
    </row>
    <row r="137" spans="1:33" x14ac:dyDescent="0.45">
      <c r="A137" s="11">
        <f t="shared" si="30"/>
        <v>68</v>
      </c>
      <c r="B137" s="11">
        <v>-1</v>
      </c>
      <c r="C137" s="14">
        <v>0.22283564814814816</v>
      </c>
      <c r="D137" s="11">
        <v>60</v>
      </c>
      <c r="E137" s="11"/>
      <c r="F137" s="11"/>
      <c r="G137" s="11">
        <f>G136+10</f>
        <v>193</v>
      </c>
      <c r="H137" s="21">
        <f t="shared" si="9"/>
        <v>9.1468905597007879</v>
      </c>
      <c r="I137" s="21"/>
      <c r="J137" s="21"/>
      <c r="K137" s="21"/>
      <c r="L137" s="21"/>
      <c r="M137" s="21"/>
      <c r="N137" s="21"/>
      <c r="O137" s="21"/>
      <c r="P137" s="21"/>
      <c r="Q137" s="21">
        <f t="shared" si="11"/>
        <v>0.66265974814004736</v>
      </c>
      <c r="R137" s="21"/>
      <c r="S137" s="21"/>
      <c r="T137" s="21"/>
      <c r="U137" s="21"/>
      <c r="V137" s="21"/>
      <c r="W137" s="21"/>
      <c r="X137" s="21"/>
      <c r="Z137" s="21">
        <f t="shared" si="15"/>
        <v>-17.226950849489047</v>
      </c>
      <c r="AA137" s="21"/>
      <c r="AB137" s="21"/>
      <c r="AC137" s="21"/>
      <c r="AD137" s="21"/>
      <c r="AE137" s="21"/>
      <c r="AF137" s="21"/>
      <c r="AG137" s="21"/>
    </row>
    <row r="138" spans="1:33" x14ac:dyDescent="0.45">
      <c r="A138" s="11">
        <f>A137+5</f>
        <v>73</v>
      </c>
      <c r="B138" s="11">
        <v>-1</v>
      </c>
      <c r="C138" s="14">
        <v>0.28097222222222223</v>
      </c>
      <c r="D138" s="11">
        <v>60</v>
      </c>
      <c r="E138" s="11"/>
      <c r="F138" s="11"/>
      <c r="G138" s="11">
        <f t="shared" si="28"/>
        <v>203</v>
      </c>
      <c r="H138" s="21">
        <f t="shared" si="9"/>
        <v>9.1837533935912816</v>
      </c>
      <c r="I138" s="21">
        <f t="shared" si="10"/>
        <v>10.863187561469877</v>
      </c>
      <c r="J138" s="21">
        <f t="shared" si="23"/>
        <v>13.318554731606794</v>
      </c>
      <c r="K138" s="21">
        <f>($I$81*$H$81*SIN(RADIANS(A110)))/($H$81*SIN(RADIANS(A110))+N110)</f>
        <v>15.015504996053274</v>
      </c>
      <c r="L138" s="21">
        <f>($I$81*$H$81*SIN(RADIANS(A110)))/($H$81*SIN(RADIANS(A110))+P110)</f>
        <v>24.225685026865776</v>
      </c>
      <c r="M138" s="21">
        <f>($I$81*$H$81*SIN(RADIANS(A110)))/($H$81*SIN(RADIANS(A110))+R110)</f>
        <v>-10.936633549876881</v>
      </c>
      <c r="N138" s="21">
        <f>($I$81*$H$81*SIN(RADIANS(A110)))/($H$81*SIN(RADIANS(A110))+T110)</f>
        <v>41.139206825284276</v>
      </c>
      <c r="O138" s="21"/>
      <c r="P138" s="21"/>
      <c r="Q138" s="21">
        <f t="shared" si="11"/>
        <v>0.73788487250020474</v>
      </c>
      <c r="R138" s="21">
        <f t="shared" si="12"/>
        <v>2.5187439688614717</v>
      </c>
      <c r="S138" s="21">
        <f t="shared" si="24"/>
        <v>5.0735160698329285</v>
      </c>
      <c r="T138" s="21">
        <f>SQRT(K138^2-$I$81^2*SIN(RADIANS(G138))^2)+$I$81*COS(RADIANS(G138))</f>
        <v>6.8193054322381954</v>
      </c>
      <c r="U138" s="21">
        <f>SQRT(L138^2-$I$81^2*SIN(RADIANS(G138))^2)+$I$81*COS(RADIANS(G138))</f>
        <v>16.172653314780966</v>
      </c>
      <c r="V138" s="21">
        <f>SQRT(M138^2-$I$81^2*SIN(RADIANS(G138))^2)+$I$81*COS(RADIANS(G138))</f>
        <v>2.5958568749815871</v>
      </c>
      <c r="W138" s="21">
        <f>SQRT(N138^2-$I$81^2*SIN(RADIANS(G138))^2)+$I$81*COS(RADIANS(G138))</f>
        <v>33.180633716276354</v>
      </c>
      <c r="X138" s="21"/>
      <c r="Z138" s="21">
        <f t="shared" si="15"/>
        <v>-16.386467381191693</v>
      </c>
      <c r="AA138" s="21">
        <f t="shared" si="16"/>
        <v>-18.167326477552958</v>
      </c>
      <c r="AB138" s="21">
        <f t="shared" si="17"/>
        <v>-20.722098578524417</v>
      </c>
      <c r="AC138" s="21">
        <f t="shared" si="20"/>
        <v>-22.467887940929682</v>
      </c>
      <c r="AD138" s="21">
        <f t="shared" si="18"/>
        <v>-31.821235823472456</v>
      </c>
      <c r="AE138" s="21">
        <f t="shared" si="27"/>
        <v>-18.244439383673075</v>
      </c>
      <c r="AF138" s="21">
        <f t="shared" ref="AF115:AF138" si="31">-SQRT(N138^2-$I$81^2*SIN(RADIANS(G138))^2)+$I$81*COS(RADIANS(G138))</f>
        <v>-48.829216224967844</v>
      </c>
      <c r="AG138" s="21"/>
    </row>
    <row r="139" spans="1:33" x14ac:dyDescent="0.45">
      <c r="A139" s="11">
        <v>73</v>
      </c>
      <c r="B139" s="11">
        <v>-2</v>
      </c>
      <c r="C139" s="14">
        <v>0.28427083333333331</v>
      </c>
      <c r="D139" s="11">
        <v>60</v>
      </c>
      <c r="E139" s="11"/>
      <c r="F139" s="1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</row>
    <row r="140" spans="1:33" x14ac:dyDescent="0.45">
      <c r="A140" s="11">
        <f>A138+5</f>
        <v>78</v>
      </c>
      <c r="B140" s="11">
        <v>-2</v>
      </c>
      <c r="C140" s="14">
        <v>0.28751157407407407</v>
      </c>
      <c r="D140" s="11">
        <v>60</v>
      </c>
      <c r="E140" s="11"/>
      <c r="F140" s="1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</row>
    <row r="141" spans="1:33" x14ac:dyDescent="0.45">
      <c r="A141" s="11">
        <f t="shared" si="30"/>
        <v>83</v>
      </c>
      <c r="B141" s="11">
        <v>-2</v>
      </c>
      <c r="C141" s="14">
        <v>0.29001157407407407</v>
      </c>
      <c r="D141" s="11">
        <v>60</v>
      </c>
      <c r="E141" s="11"/>
      <c r="F141" s="11"/>
      <c r="G141" s="13" t="s">
        <v>6</v>
      </c>
      <c r="H141" s="21" t="s">
        <v>66</v>
      </c>
      <c r="I141" s="21" t="s">
        <v>67</v>
      </c>
      <c r="J141" s="21" t="s">
        <v>68</v>
      </c>
      <c r="K141" s="21" t="s">
        <v>69</v>
      </c>
      <c r="L141" s="21" t="s">
        <v>70</v>
      </c>
      <c r="M141" s="21" t="s">
        <v>71</v>
      </c>
      <c r="N141" s="21" t="s">
        <v>72</v>
      </c>
      <c r="O141" s="21" t="s">
        <v>73</v>
      </c>
      <c r="P141" s="21" t="s">
        <v>74</v>
      </c>
      <c r="Q141" s="21" t="s">
        <v>75</v>
      </c>
      <c r="R141" s="21" t="s">
        <v>76</v>
      </c>
      <c r="S141" s="21" t="s">
        <v>77</v>
      </c>
      <c r="T141" s="21" t="s">
        <v>78</v>
      </c>
      <c r="U141" s="21" t="s">
        <v>79</v>
      </c>
      <c r="V141" s="21" t="s">
        <v>80</v>
      </c>
      <c r="W141" s="21" t="s">
        <v>81</v>
      </c>
      <c r="X141" s="21"/>
    </row>
    <row r="142" spans="1:33" x14ac:dyDescent="0.45">
      <c r="A142" s="11">
        <f t="shared" si="30"/>
        <v>88</v>
      </c>
      <c r="B142" s="11">
        <v>-1</v>
      </c>
      <c r="C142" s="14">
        <v>0.23432870370370371</v>
      </c>
      <c r="D142" s="11">
        <v>60</v>
      </c>
      <c r="E142" s="11"/>
      <c r="F142" s="11"/>
      <c r="G142" s="11">
        <v>33</v>
      </c>
      <c r="H142" s="23"/>
      <c r="I142" s="23"/>
      <c r="J142" s="23"/>
      <c r="K142" s="21">
        <f>T114*COS(RADIANS(G142-90))</f>
        <v>10.575131621247049</v>
      </c>
      <c r="L142" s="21"/>
      <c r="M142" s="21"/>
      <c r="N142" s="21"/>
      <c r="O142" s="21"/>
      <c r="P142" s="23"/>
      <c r="Q142" s="23"/>
      <c r="R142" s="23"/>
      <c r="S142" s="21">
        <f>T114*SIN(RADIANS(G142-90))</f>
        <v>-16.284274671286042</v>
      </c>
      <c r="T142" s="21"/>
      <c r="U142" s="21"/>
      <c r="V142" s="21"/>
      <c r="W142" s="21"/>
      <c r="X142" s="21"/>
    </row>
    <row r="143" spans="1:33" x14ac:dyDescent="0.45">
      <c r="A143" s="11">
        <v>88</v>
      </c>
      <c r="B143" s="11">
        <v>-2</v>
      </c>
      <c r="C143" s="14">
        <v>0.29252314814814812</v>
      </c>
      <c r="D143" s="11">
        <v>60</v>
      </c>
      <c r="E143" s="11"/>
      <c r="F143" s="11"/>
      <c r="G143" s="11">
        <v>38</v>
      </c>
      <c r="H143" s="23"/>
      <c r="I143" s="23"/>
      <c r="J143" s="23"/>
      <c r="K143" s="21"/>
      <c r="L143" s="21">
        <f t="shared" ref="L143:L166" si="32">U115*COS(RADIANS(G143-90))</f>
        <v>9.7684231128227079</v>
      </c>
      <c r="M143" s="21"/>
      <c r="N143" s="21"/>
      <c r="O143" s="21"/>
      <c r="P143" s="23"/>
      <c r="Q143" s="23"/>
      <c r="R143" s="23"/>
      <c r="S143" s="21"/>
      <c r="T143" s="21">
        <f t="shared" ref="T143:T166" si="33">U115*SIN(RADIANS(G143-90))</f>
        <v>-12.503011422978892</v>
      </c>
      <c r="U143" s="21"/>
      <c r="V143" s="21"/>
      <c r="W143" s="21"/>
      <c r="X143" s="21"/>
    </row>
    <row r="144" spans="1:33" x14ac:dyDescent="0.45">
      <c r="A144" s="11"/>
      <c r="B144" s="11"/>
      <c r="C144" s="11"/>
      <c r="D144" s="11"/>
      <c r="E144" s="11"/>
      <c r="F144" s="11"/>
      <c r="G144" s="11">
        <v>43</v>
      </c>
      <c r="H144" s="23"/>
      <c r="I144" s="23"/>
      <c r="J144" s="23"/>
      <c r="K144" s="21">
        <f t="shared" ref="K143:K166" si="34">T116*COS(RADIANS(G144-90))</f>
        <v>11.708808511481873</v>
      </c>
      <c r="L144" s="21"/>
      <c r="M144" s="21"/>
      <c r="N144" s="21"/>
      <c r="O144" s="21"/>
      <c r="P144" s="23"/>
      <c r="Q144" s="23"/>
      <c r="R144" s="23"/>
      <c r="S144" s="21">
        <f t="shared" ref="S143:S166" si="35">T116*SIN(RADIANS(G144-90))</f>
        <v>-12.55615987938384</v>
      </c>
      <c r="T144" s="21"/>
      <c r="U144" s="21"/>
      <c r="V144" s="21"/>
      <c r="W144" s="21"/>
      <c r="X144" s="21"/>
    </row>
    <row r="145" spans="7:24" x14ac:dyDescent="0.45">
      <c r="G145" s="11">
        <f>G144+5</f>
        <v>48</v>
      </c>
      <c r="H145" s="23"/>
      <c r="I145" s="23"/>
      <c r="J145" s="21">
        <f t="shared" ref="J143:J166" si="36">S117*COS(RADIANS(G145-90))</f>
        <v>11.631595695664636</v>
      </c>
      <c r="K145" s="21"/>
      <c r="L145" s="21"/>
      <c r="M145" s="21"/>
      <c r="N145" s="21"/>
      <c r="O145" s="21"/>
      <c r="P145" s="23"/>
      <c r="Q145" s="23"/>
      <c r="R145" s="21">
        <f t="shared" ref="R143:R166" si="37">S117*SIN(RADIANS(G145-90))</f>
        <v>-10.473135806013786</v>
      </c>
      <c r="S145" s="21"/>
      <c r="T145" s="21"/>
      <c r="U145" s="21"/>
      <c r="V145" s="21"/>
      <c r="W145" s="21"/>
      <c r="X145" s="21"/>
    </row>
    <row r="146" spans="7:24" x14ac:dyDescent="0.45">
      <c r="G146" s="11">
        <f t="shared" ref="G146:G156" si="38">G145+5</f>
        <v>53</v>
      </c>
      <c r="H146" s="23"/>
      <c r="I146" s="21"/>
      <c r="J146" s="21">
        <f t="shared" si="36"/>
        <v>11.872670716868097</v>
      </c>
      <c r="K146" s="21"/>
      <c r="L146" s="21"/>
      <c r="M146" s="21"/>
      <c r="N146" s="21"/>
      <c r="O146" s="21"/>
      <c r="P146" s="23"/>
      <c r="Q146" s="21"/>
      <c r="R146" s="21">
        <f t="shared" si="37"/>
        <v>-8.946699104232799</v>
      </c>
      <c r="S146" s="21"/>
      <c r="T146" s="21"/>
      <c r="U146" s="21"/>
      <c r="V146" s="21"/>
      <c r="W146" s="21"/>
      <c r="X146" s="21"/>
    </row>
    <row r="147" spans="7:24" x14ac:dyDescent="0.45">
      <c r="G147" s="11">
        <f t="shared" si="38"/>
        <v>58</v>
      </c>
      <c r="H147" s="23"/>
      <c r="I147" s="21">
        <f t="shared" ref="I143:I166" si="39">R119*COS(RADIANS(G147-90))</f>
        <v>13.01813381786922</v>
      </c>
      <c r="J147" s="21"/>
      <c r="K147" s="21"/>
      <c r="L147" s="21"/>
      <c r="M147" s="21"/>
      <c r="N147" s="21"/>
      <c r="O147" s="21"/>
      <c r="P147" s="23"/>
      <c r="Q147" s="21">
        <f t="shared" ref="Q143:Q166" si="40">R119*SIN(RADIANS(G147-90))</f>
        <v>-8.1346328418408387</v>
      </c>
      <c r="R147" s="21"/>
      <c r="S147" s="21"/>
      <c r="T147" s="21"/>
      <c r="U147" s="21"/>
      <c r="V147" s="21"/>
      <c r="W147" s="21"/>
      <c r="X147" s="21"/>
    </row>
    <row r="148" spans="7:24" x14ac:dyDescent="0.45">
      <c r="G148" s="11">
        <f t="shared" si="38"/>
        <v>63</v>
      </c>
      <c r="H148" s="23"/>
      <c r="I148" s="21">
        <f t="shared" si="39"/>
        <v>12.835674091538065</v>
      </c>
      <c r="J148" s="21"/>
      <c r="K148" s="21"/>
      <c r="L148" s="21"/>
      <c r="M148" s="21"/>
      <c r="N148" s="21"/>
      <c r="O148" s="21"/>
      <c r="P148" s="23"/>
      <c r="Q148" s="21">
        <f t="shared" si="40"/>
        <v>-6.5401026110549259</v>
      </c>
      <c r="R148" s="21"/>
      <c r="S148" s="21"/>
      <c r="T148" s="21"/>
      <c r="U148" s="21"/>
      <c r="V148" s="21"/>
      <c r="W148" s="21"/>
      <c r="X148" s="21"/>
    </row>
    <row r="149" spans="7:24" x14ac:dyDescent="0.45">
      <c r="G149" s="11">
        <f t="shared" si="38"/>
        <v>68</v>
      </c>
      <c r="H149" s="23"/>
      <c r="I149" s="21">
        <f t="shared" si="39"/>
        <v>12.312319132797922</v>
      </c>
      <c r="J149" s="21"/>
      <c r="K149" s="21"/>
      <c r="L149" s="21"/>
      <c r="M149" s="21"/>
      <c r="N149" s="21"/>
      <c r="O149" s="21"/>
      <c r="P149" s="23"/>
      <c r="Q149" s="21">
        <f t="shared" si="40"/>
        <v>-4.9744998305023351</v>
      </c>
      <c r="R149" s="21"/>
      <c r="S149" s="21"/>
      <c r="T149" s="21"/>
      <c r="U149" s="21"/>
      <c r="V149" s="21"/>
      <c r="W149" s="21"/>
      <c r="X149" s="21"/>
    </row>
    <row r="150" spans="7:24" x14ac:dyDescent="0.45">
      <c r="G150" s="11">
        <f>G149+5</f>
        <v>73</v>
      </c>
      <c r="H150" s="23"/>
      <c r="I150" s="21">
        <f t="shared" si="39"/>
        <v>12.029254557888878</v>
      </c>
      <c r="J150" s="21"/>
      <c r="K150" s="21"/>
      <c r="L150" s="21"/>
      <c r="M150" s="21"/>
      <c r="N150" s="21"/>
      <c r="O150" s="21"/>
      <c r="P150" s="23"/>
      <c r="Q150" s="21">
        <f t="shared" si="40"/>
        <v>-3.6777121934230634</v>
      </c>
      <c r="R150" s="21"/>
      <c r="S150" s="21"/>
      <c r="T150" s="21"/>
      <c r="U150" s="21"/>
      <c r="V150" s="21"/>
      <c r="W150" s="21"/>
      <c r="X150" s="21"/>
    </row>
    <row r="151" spans="7:24" x14ac:dyDescent="0.45">
      <c r="G151" s="11">
        <f t="shared" si="38"/>
        <v>78</v>
      </c>
      <c r="H151" s="23"/>
      <c r="I151" s="21">
        <f t="shared" si="39"/>
        <v>7.0017844214176375</v>
      </c>
      <c r="J151" s="21">
        <f t="shared" si="36"/>
        <v>10.952783468422307</v>
      </c>
      <c r="K151" s="21"/>
      <c r="L151" s="21"/>
      <c r="M151" s="21"/>
      <c r="N151" s="21"/>
      <c r="O151" s="21"/>
      <c r="P151" s="23"/>
      <c r="Q151" s="21">
        <f t="shared" si="40"/>
        <v>-1.4882752221712583</v>
      </c>
      <c r="R151" s="21">
        <f t="shared" si="37"/>
        <v>-2.328085994764105</v>
      </c>
      <c r="S151" s="21"/>
      <c r="T151" s="21"/>
      <c r="U151" s="21"/>
      <c r="V151" s="21"/>
      <c r="W151" s="21"/>
      <c r="X151" s="21"/>
    </row>
    <row r="152" spans="7:24" x14ac:dyDescent="0.45">
      <c r="G152" s="11">
        <f t="shared" si="38"/>
        <v>83</v>
      </c>
      <c r="H152" s="21"/>
      <c r="I152" s="21">
        <f t="shared" si="39"/>
        <v>6.9462520686921643</v>
      </c>
      <c r="J152" s="21">
        <f t="shared" si="36"/>
        <v>10.622791730267023</v>
      </c>
      <c r="K152" s="21"/>
      <c r="L152" s="21"/>
      <c r="M152" s="21"/>
      <c r="N152" s="21"/>
      <c r="O152" s="21"/>
      <c r="P152" s="21"/>
      <c r="Q152" s="21">
        <f t="shared" si="40"/>
        <v>-0.85289251017526013</v>
      </c>
      <c r="R152" s="21">
        <f t="shared" si="37"/>
        <v>-1.3043148181638426</v>
      </c>
      <c r="S152" s="21"/>
      <c r="T152" s="21"/>
      <c r="U152" s="21"/>
      <c r="V152" s="21"/>
      <c r="W152" s="21"/>
      <c r="X152" s="21"/>
    </row>
    <row r="153" spans="7:24" x14ac:dyDescent="0.45">
      <c r="G153" s="11">
        <f t="shared" si="38"/>
        <v>88</v>
      </c>
      <c r="H153" s="21"/>
      <c r="I153" s="21">
        <f t="shared" si="39"/>
        <v>6.7878174086700129</v>
      </c>
      <c r="J153" s="21">
        <f t="shared" si="36"/>
        <v>9.8817583662920399</v>
      </c>
      <c r="K153" s="21"/>
      <c r="L153" s="21"/>
      <c r="M153" s="21"/>
      <c r="N153" s="21"/>
      <c r="O153" s="21"/>
      <c r="P153" s="21"/>
      <c r="Q153" s="21">
        <f t="shared" si="40"/>
        <v>-0.23703580708023789</v>
      </c>
      <c r="R153" s="21">
        <f t="shared" si="37"/>
        <v>-0.3450786060824339</v>
      </c>
      <c r="S153" s="21"/>
      <c r="T153" s="21"/>
      <c r="U153" s="21"/>
      <c r="V153" s="21"/>
      <c r="W153" s="21"/>
      <c r="X153" s="21"/>
    </row>
    <row r="154" spans="7:24" x14ac:dyDescent="0.45">
      <c r="G154" s="11">
        <f>G153+5</f>
        <v>93</v>
      </c>
      <c r="H154" s="21">
        <f t="shared" ref="H143:H166" si="41">Q126*COS(RADIANS(G154-90))</f>
        <v>1.1918541152468785E-14</v>
      </c>
      <c r="I154" s="21">
        <f t="shared" si="39"/>
        <v>5.6729148603063226</v>
      </c>
      <c r="J154" s="21">
        <f t="shared" si="36"/>
        <v>3.0734100015812529</v>
      </c>
      <c r="K154" s="21">
        <f t="shared" si="34"/>
        <v>9.4183977402092722</v>
      </c>
      <c r="L154" s="21">
        <f t="shared" si="32"/>
        <v>10.992769827199471</v>
      </c>
      <c r="M154" s="21">
        <f t="shared" ref="M154:M166" si="42">V126*COS(RADIANS(G154-90))</f>
        <v>14.167155053717167</v>
      </c>
      <c r="N154" s="21"/>
      <c r="O154" s="21"/>
      <c r="P154" s="21">
        <f t="shared" ref="P143:P166" si="43">Q126*SIN(RADIANS(G154-90))</f>
        <v>6.2462427409442772E-16</v>
      </c>
      <c r="Q154" s="21">
        <f t="shared" si="40"/>
        <v>0.29730486989041832</v>
      </c>
      <c r="R154" s="21">
        <f t="shared" si="37"/>
        <v>0.16107059300916163</v>
      </c>
      <c r="S154" s="21">
        <f t="shared" si="35"/>
        <v>0.49359730996878165</v>
      </c>
      <c r="T154" s="21">
        <f t="shared" si="33"/>
        <v>0.57610665481314494</v>
      </c>
      <c r="U154" s="21">
        <f t="shared" ref="U154:U166" si="44">V126*SIN(RADIANS(G154-90))</f>
        <v>0.74246913512383106</v>
      </c>
      <c r="V154" s="21"/>
      <c r="W154" s="21"/>
      <c r="X154" s="21"/>
    </row>
    <row r="155" spans="7:24" x14ac:dyDescent="0.45">
      <c r="G155" s="11">
        <f t="shared" si="38"/>
        <v>98</v>
      </c>
      <c r="H155" s="21"/>
      <c r="I155" s="21">
        <f t="shared" si="39"/>
        <v>4.4635587343858916</v>
      </c>
      <c r="J155" s="21">
        <f t="shared" si="36"/>
        <v>7.1751075899678556</v>
      </c>
      <c r="K155" s="21">
        <f t="shared" si="34"/>
        <v>3.2283486699464152</v>
      </c>
      <c r="L155" s="21">
        <f t="shared" si="32"/>
        <v>15.212173976057795</v>
      </c>
      <c r="M155" s="21"/>
      <c r="N155" s="21"/>
      <c r="O155" s="21"/>
      <c r="P155" s="21"/>
      <c r="Q155" s="21">
        <f t="shared" si="40"/>
        <v>0.62731227027374314</v>
      </c>
      <c r="R155" s="21">
        <f t="shared" si="37"/>
        <v>1.0083956097735465</v>
      </c>
      <c r="S155" s="21">
        <f t="shared" si="35"/>
        <v>0.45371481678462439</v>
      </c>
      <c r="T155" s="21">
        <f t="shared" si="33"/>
        <v>2.1379316282331593</v>
      </c>
      <c r="U155" s="21"/>
      <c r="V155" s="21"/>
      <c r="W155" s="21"/>
      <c r="X155" s="21"/>
    </row>
    <row r="156" spans="7:24" x14ac:dyDescent="0.45">
      <c r="G156" s="11">
        <f t="shared" si="38"/>
        <v>103</v>
      </c>
      <c r="H156" s="21">
        <f t="shared" si="41"/>
        <v>0.5102733847083093</v>
      </c>
      <c r="I156" s="21">
        <f t="shared" si="39"/>
        <v>5.3961675773422995</v>
      </c>
      <c r="J156" s="21">
        <f t="shared" si="36"/>
        <v>11.194165306973588</v>
      </c>
      <c r="K156" s="21">
        <f t="shared" si="34"/>
        <v>3.9830897044783349</v>
      </c>
      <c r="L156" s="21"/>
      <c r="M156" s="21"/>
      <c r="N156" s="21"/>
      <c r="O156" s="21"/>
      <c r="P156" s="21">
        <f t="shared" si="43"/>
        <v>0.11780589330712594</v>
      </c>
      <c r="Q156" s="21">
        <f t="shared" si="40"/>
        <v>1.245803447591429</v>
      </c>
      <c r="R156" s="21">
        <f t="shared" si="37"/>
        <v>2.5843766955815259</v>
      </c>
      <c r="S156" s="21">
        <f t="shared" si="35"/>
        <v>0.91956871516376693</v>
      </c>
      <c r="T156" s="21"/>
      <c r="U156" s="21"/>
      <c r="V156" s="21"/>
      <c r="W156" s="21"/>
      <c r="X156" s="21"/>
    </row>
    <row r="157" spans="7:24" x14ac:dyDescent="0.45">
      <c r="G157" s="11">
        <f>G156+10</f>
        <v>113</v>
      </c>
      <c r="H157" s="21">
        <f t="shared" si="41"/>
        <v>0.87363455975885695</v>
      </c>
      <c r="I157" s="21">
        <f t="shared" si="39"/>
        <v>4.4874626339248529</v>
      </c>
      <c r="J157" s="21">
        <f t="shared" si="36"/>
        <v>5.9372850809123339</v>
      </c>
      <c r="K157" s="21">
        <f t="shared" si="34"/>
        <v>10.636240427143116</v>
      </c>
      <c r="L157" s="21">
        <f t="shared" si="32"/>
        <v>6.0235064181324889</v>
      </c>
      <c r="M157" s="21">
        <f t="shared" si="42"/>
        <v>0.10776384183531375</v>
      </c>
      <c r="N157" s="21"/>
      <c r="O157" s="21"/>
      <c r="P157" s="21">
        <f t="shared" si="43"/>
        <v>0.37083586918799977</v>
      </c>
      <c r="Q157" s="21">
        <f t="shared" si="40"/>
        <v>1.9048148767827207</v>
      </c>
      <c r="R157" s="21">
        <f t="shared" si="37"/>
        <v>2.5202279935042911</v>
      </c>
      <c r="S157" s="21">
        <f t="shared" si="35"/>
        <v>4.5148162004727421</v>
      </c>
      <c r="T157" s="21">
        <f t="shared" si="33"/>
        <v>2.5568267797741626</v>
      </c>
      <c r="U157" s="21">
        <f t="shared" si="44"/>
        <v>4.5743036957085717E-2</v>
      </c>
      <c r="V157" s="21"/>
      <c r="W157" s="21"/>
      <c r="X157" s="21"/>
    </row>
    <row r="158" spans="7:24" x14ac:dyDescent="0.45">
      <c r="G158" s="11">
        <f t="shared" ref="G158:G166" si="45">G157+10</f>
        <v>123</v>
      </c>
      <c r="H158" s="21">
        <f t="shared" si="41"/>
        <v>0.5230750701548158</v>
      </c>
      <c r="I158" s="21">
        <f>R130*COS(RADIANS(G158-90))</f>
        <v>0.23351156214026736</v>
      </c>
      <c r="J158" s="21">
        <f t="shared" si="36"/>
        <v>2.6680249453415845</v>
      </c>
      <c r="K158" s="21">
        <f t="shared" si="34"/>
        <v>4.5137392070246971</v>
      </c>
      <c r="L158" s="21">
        <f t="shared" si="32"/>
        <v>9.7226297539906561</v>
      </c>
      <c r="M158" s="21"/>
      <c r="N158" s="21"/>
      <c r="O158" s="21"/>
      <c r="P158" s="21">
        <f t="shared" si="43"/>
        <v>0.33968892237085796</v>
      </c>
      <c r="Q158" s="21">
        <f t="shared" si="40"/>
        <v>0.15164418155330195</v>
      </c>
      <c r="R158" s="21">
        <f t="shared" si="37"/>
        <v>1.7326356583451981</v>
      </c>
      <c r="S158" s="21">
        <f t="shared" si="35"/>
        <v>2.9312565147551481</v>
      </c>
      <c r="T158" s="21">
        <f t="shared" si="33"/>
        <v>6.3139495880895762</v>
      </c>
      <c r="U158" s="21">
        <f t="shared" si="44"/>
        <v>0</v>
      </c>
      <c r="V158" s="21"/>
      <c r="W158" s="21"/>
      <c r="X158" s="21"/>
    </row>
    <row r="159" spans="7:24" x14ac:dyDescent="0.45">
      <c r="G159" s="11">
        <f>G158+10</f>
        <v>133</v>
      </c>
      <c r="H159" s="21">
        <f t="shared" si="41"/>
        <v>0.19443912286609197</v>
      </c>
      <c r="I159" s="21">
        <f t="shared" si="39"/>
        <v>0.68103356635998225</v>
      </c>
      <c r="J159" s="21">
        <f t="shared" si="36"/>
        <v>3.625731617221581</v>
      </c>
      <c r="K159" s="21">
        <f t="shared" si="34"/>
        <v>10.027331069310833</v>
      </c>
      <c r="L159" s="21"/>
      <c r="M159" s="21"/>
      <c r="N159" s="21"/>
      <c r="O159" s="21"/>
      <c r="P159" s="21">
        <f t="shared" si="43"/>
        <v>0.18131741540800514</v>
      </c>
      <c r="Q159" s="21">
        <f t="shared" si="40"/>
        <v>0.63507407479681777</v>
      </c>
      <c r="R159" s="21">
        <f t="shared" si="37"/>
        <v>3.381049431345426</v>
      </c>
      <c r="S159" s="21">
        <f t="shared" si="35"/>
        <v>9.3506374958292415</v>
      </c>
      <c r="T159" s="21"/>
      <c r="U159" s="21"/>
      <c r="V159" s="21"/>
      <c r="W159" s="21"/>
      <c r="X159" s="21"/>
    </row>
    <row r="160" spans="7:24" x14ac:dyDescent="0.45">
      <c r="G160" s="11">
        <f t="shared" si="45"/>
        <v>143</v>
      </c>
      <c r="H160" s="21"/>
      <c r="I160" s="21">
        <f t="shared" si="39"/>
        <v>0.31579669506644026</v>
      </c>
      <c r="J160" s="21"/>
      <c r="K160" s="21">
        <f t="shared" si="34"/>
        <v>7.1580555037241185</v>
      </c>
      <c r="L160" s="21"/>
      <c r="M160" s="21"/>
      <c r="N160" s="21"/>
      <c r="O160" s="21"/>
      <c r="P160" s="21"/>
      <c r="Q160" s="21">
        <f t="shared" si="40"/>
        <v>0.41907636887275918</v>
      </c>
      <c r="R160" s="21">
        <f t="shared" si="37"/>
        <v>0</v>
      </c>
      <c r="S160" s="21">
        <f t="shared" si="35"/>
        <v>9.4990604890885653</v>
      </c>
      <c r="T160" s="21"/>
      <c r="U160" s="21"/>
      <c r="V160" s="21"/>
      <c r="W160" s="21"/>
      <c r="X160" s="21"/>
    </row>
    <row r="161" spans="7:24" x14ac:dyDescent="0.45">
      <c r="G161" s="11">
        <f t="shared" si="45"/>
        <v>153</v>
      </c>
      <c r="H161" s="21">
        <f t="shared" si="41"/>
        <v>0.35324138402555116</v>
      </c>
      <c r="I161" s="21">
        <f t="shared" si="39"/>
        <v>1.3366251883259732</v>
      </c>
      <c r="J161" s="21">
        <f t="shared" si="36"/>
        <v>2.3751722861194411</v>
      </c>
      <c r="K161" s="21">
        <f t="shared" si="34"/>
        <v>3.9012310073895038</v>
      </c>
      <c r="L161" s="21"/>
      <c r="M161" s="21"/>
      <c r="N161" s="21"/>
      <c r="O161" s="21"/>
      <c r="P161" s="21">
        <f t="shared" si="43"/>
        <v>0.69327525126772593</v>
      </c>
      <c r="Q161" s="21">
        <f t="shared" si="40"/>
        <v>2.6232746365313551</v>
      </c>
      <c r="R161" s="21">
        <f t="shared" si="37"/>
        <v>4.6615380811226999</v>
      </c>
      <c r="S161" s="21">
        <f t="shared" si="35"/>
        <v>7.6565969595050811</v>
      </c>
      <c r="T161" s="21"/>
      <c r="U161" s="21"/>
      <c r="V161" s="21"/>
      <c r="W161" s="21"/>
      <c r="X161" s="21"/>
    </row>
    <row r="162" spans="7:24" x14ac:dyDescent="0.45">
      <c r="G162" s="11">
        <f t="shared" si="45"/>
        <v>163</v>
      </c>
      <c r="H162" s="21">
        <f t="shared" si="41"/>
        <v>1.0045646977139318</v>
      </c>
      <c r="I162" s="21">
        <f t="shared" si="39"/>
        <v>1.5508569721594467</v>
      </c>
      <c r="J162" s="21"/>
      <c r="K162" s="21">
        <f t="shared" si="34"/>
        <v>15.132347783628571</v>
      </c>
      <c r="L162" s="21">
        <f t="shared" si="32"/>
        <v>48.823075790747744</v>
      </c>
      <c r="M162" s="21"/>
      <c r="N162" s="21"/>
      <c r="O162" s="21"/>
      <c r="P162" s="21">
        <f t="shared" si="43"/>
        <v>3.2857830719543428</v>
      </c>
      <c r="Q162" s="21">
        <f t="shared" si="40"/>
        <v>5.0726245882821113</v>
      </c>
      <c r="R162" s="21"/>
      <c r="S162" s="21">
        <f t="shared" si="35"/>
        <v>49.495679371894191</v>
      </c>
      <c r="T162" s="21">
        <f t="shared" si="33"/>
        <v>159.6930852926169</v>
      </c>
      <c r="U162" s="21"/>
      <c r="V162" s="21"/>
      <c r="W162" s="21"/>
      <c r="X162" s="21"/>
    </row>
    <row r="163" spans="7:24" x14ac:dyDescent="0.45">
      <c r="G163" s="11">
        <f t="shared" si="45"/>
        <v>173</v>
      </c>
      <c r="H163" s="21">
        <f t="shared" si="41"/>
        <v>0.26893431648896687</v>
      </c>
      <c r="I163" s="21">
        <f t="shared" si="39"/>
        <v>5.7476955337764972E-2</v>
      </c>
      <c r="J163" s="21">
        <f t="shared" si="36"/>
        <v>0.8054255214418613</v>
      </c>
      <c r="K163" s="21"/>
      <c r="L163" s="21"/>
      <c r="M163" s="21"/>
      <c r="N163" s="21"/>
      <c r="O163" s="21"/>
      <c r="P163" s="21">
        <f t="shared" si="43"/>
        <v>2.1902942398567062</v>
      </c>
      <c r="Q163" s="21">
        <f t="shared" si="40"/>
        <v>0.46811223589598139</v>
      </c>
      <c r="R163" s="21">
        <f t="shared" si="37"/>
        <v>6.5596644685545966</v>
      </c>
      <c r="S163" s="21"/>
      <c r="T163" s="21"/>
      <c r="U163" s="21"/>
      <c r="V163" s="21"/>
      <c r="W163" s="21"/>
      <c r="X163" s="21"/>
    </row>
    <row r="164" spans="7:24" x14ac:dyDescent="0.45">
      <c r="G164" s="11">
        <f t="shared" si="45"/>
        <v>183</v>
      </c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</row>
    <row r="165" spans="7:24" x14ac:dyDescent="0.45">
      <c r="G165" s="11">
        <f>G164+10</f>
        <v>193</v>
      </c>
      <c r="H165" s="21">
        <f t="shared" si="41"/>
        <v>-0.1490660090153437</v>
      </c>
      <c r="I165" s="21"/>
      <c r="J165" s="21"/>
      <c r="K165" s="21"/>
      <c r="L165" s="21"/>
      <c r="M165" s="21"/>
      <c r="N165" s="21"/>
      <c r="O165" s="21"/>
      <c r="P165" s="21">
        <f t="shared" si="43"/>
        <v>0.64567582172578564</v>
      </c>
      <c r="Q165" s="21"/>
      <c r="R165" s="21"/>
      <c r="S165" s="21"/>
      <c r="T165" s="21"/>
      <c r="U165" s="21"/>
      <c r="V165" s="21"/>
      <c r="W165" s="21"/>
      <c r="X165" s="21"/>
    </row>
    <row r="166" spans="7:24" x14ac:dyDescent="0.45">
      <c r="G166" s="11">
        <f t="shared" si="45"/>
        <v>203</v>
      </c>
      <c r="H166" s="21">
        <f t="shared" si="41"/>
        <v>-0.28831458892716888</v>
      </c>
      <c r="I166" s="21">
        <f t="shared" si="39"/>
        <v>-0.98415167332879505</v>
      </c>
      <c r="J166" s="21">
        <f t="shared" si="36"/>
        <v>-1.9823806593742852</v>
      </c>
      <c r="K166" s="21">
        <f t="shared" si="34"/>
        <v>-2.6645149070514651</v>
      </c>
      <c r="L166" s="21">
        <f t="shared" si="32"/>
        <v>-6.3191590803501612</v>
      </c>
      <c r="M166" s="21">
        <f t="shared" si="42"/>
        <v>-1.0142820861581952</v>
      </c>
      <c r="N166" s="21">
        <f t="shared" ref="N160:N166" si="46">W138*COS(RADIANS(G166-90))</f>
        <v>-12.964706455949905</v>
      </c>
      <c r="O166" s="21"/>
      <c r="P166" s="21">
        <f t="shared" si="43"/>
        <v>0.67922660642557353</v>
      </c>
      <c r="Q166" s="21">
        <f t="shared" si="40"/>
        <v>2.3185160479410469</v>
      </c>
      <c r="R166" s="21">
        <f t="shared" si="37"/>
        <v>4.6701961663501601</v>
      </c>
      <c r="S166" s="21">
        <f t="shared" si="35"/>
        <v>6.2772037475498497</v>
      </c>
      <c r="T166" s="21">
        <f t="shared" si="33"/>
        <v>14.887005869459575</v>
      </c>
      <c r="U166" s="21">
        <f t="shared" si="44"/>
        <v>2.3894988522884355</v>
      </c>
      <c r="V166" s="21">
        <f t="shared" ref="V160:V166" si="47">W138*SIN(RADIANS(G166-90))</f>
        <v>30.542934376460064</v>
      </c>
      <c r="W166" s="21">
        <f t="shared" ref="W166" si="48">X138*SIN(RADIANS(G166-90))</f>
        <v>0</v>
      </c>
      <c r="X166" s="21"/>
    </row>
    <row r="167" spans="7:24" x14ac:dyDescent="0.45"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</row>
    <row r="171" spans="7:24" x14ac:dyDescent="0.45">
      <c r="O171" s="21"/>
      <c r="P171" s="21"/>
    </row>
    <row r="172" spans="7:24" x14ac:dyDescent="0.45">
      <c r="O172" s="21"/>
      <c r="P172" s="21"/>
    </row>
    <row r="173" spans="7:24" x14ac:dyDescent="0.45">
      <c r="O173" s="21"/>
      <c r="P173" s="21"/>
    </row>
    <row r="174" spans="7:24" x14ac:dyDescent="0.45">
      <c r="O174" s="21"/>
      <c r="P174" s="21"/>
    </row>
    <row r="175" spans="7:24" x14ac:dyDescent="0.45">
      <c r="O175" s="21"/>
      <c r="P175" s="21"/>
    </row>
    <row r="176" spans="7:24" x14ac:dyDescent="0.45">
      <c r="O176" s="21"/>
      <c r="P176" s="21"/>
    </row>
    <row r="177" spans="15:16" x14ac:dyDescent="0.45">
      <c r="O177" s="21"/>
      <c r="P177" s="21"/>
    </row>
    <row r="178" spans="15:16" x14ac:dyDescent="0.45">
      <c r="O178" s="21"/>
      <c r="P178" s="21"/>
    </row>
    <row r="179" spans="15:16" x14ac:dyDescent="0.45">
      <c r="O179" s="21"/>
      <c r="P179" s="21"/>
    </row>
    <row r="180" spans="15:16" x14ac:dyDescent="0.45">
      <c r="O180" s="21"/>
      <c r="P180" s="21"/>
    </row>
    <row r="181" spans="15:16" x14ac:dyDescent="0.45">
      <c r="O181" s="21"/>
      <c r="P181" s="21"/>
    </row>
    <row r="182" spans="15:16" x14ac:dyDescent="0.45">
      <c r="O182" s="21"/>
      <c r="P182" s="21"/>
    </row>
    <row r="183" spans="15:16" x14ac:dyDescent="0.45">
      <c r="O183" s="21"/>
      <c r="P183" s="21"/>
    </row>
    <row r="184" spans="15:16" x14ac:dyDescent="0.45">
      <c r="O184" s="21"/>
      <c r="P184" s="21"/>
    </row>
    <row r="185" spans="15:16" x14ac:dyDescent="0.45">
      <c r="O185" s="21"/>
      <c r="P185" s="21"/>
    </row>
    <row r="186" spans="15:16" x14ac:dyDescent="0.45">
      <c r="O186" s="21"/>
      <c r="P186" s="21"/>
    </row>
    <row r="187" spans="15:16" x14ac:dyDescent="0.45">
      <c r="O187" s="21"/>
      <c r="P187" s="21"/>
    </row>
    <row r="188" spans="15:16" x14ac:dyDescent="0.45">
      <c r="O188" s="21"/>
      <c r="P188" s="21"/>
    </row>
    <row r="189" spans="15:16" x14ac:dyDescent="0.45">
      <c r="O189" s="21"/>
      <c r="P189" s="21"/>
    </row>
    <row r="190" spans="15:16" x14ac:dyDescent="0.45">
      <c r="O190" s="21"/>
      <c r="P190" s="21"/>
    </row>
    <row r="191" spans="15:16" x14ac:dyDescent="0.45">
      <c r="O191" s="21"/>
      <c r="P191" s="21"/>
    </row>
    <row r="192" spans="15:16" x14ac:dyDescent="0.45">
      <c r="O192" s="21"/>
      <c r="P192" s="21"/>
    </row>
    <row r="193" spans="15:16" x14ac:dyDescent="0.45">
      <c r="O193" s="21"/>
      <c r="P193" s="21"/>
    </row>
    <row r="194" spans="15:16" x14ac:dyDescent="0.45">
      <c r="O194" s="21"/>
      <c r="P194" s="21"/>
    </row>
    <row r="195" spans="15:16" x14ac:dyDescent="0.45">
      <c r="O195" s="21"/>
      <c r="P195" s="21"/>
    </row>
    <row r="196" spans="15:16" x14ac:dyDescent="0.45">
      <c r="O196" s="21"/>
      <c r="P196" s="21"/>
    </row>
    <row r="197" spans="15:16" x14ac:dyDescent="0.45">
      <c r="O197" s="21"/>
      <c r="P197" s="21"/>
    </row>
    <row r="198" spans="15:16" x14ac:dyDescent="0.45">
      <c r="O198" s="21"/>
      <c r="P198" s="21"/>
    </row>
    <row r="199" spans="15:16" x14ac:dyDescent="0.45">
      <c r="O199" s="21"/>
      <c r="P199" s="21"/>
    </row>
    <row r="200" spans="15:16" x14ac:dyDescent="0.45">
      <c r="O200" s="21"/>
      <c r="P200" s="21"/>
    </row>
    <row r="201" spans="15:16" x14ac:dyDescent="0.45">
      <c r="O201" s="21"/>
      <c r="P201" s="21"/>
    </row>
    <row r="202" spans="15:16" x14ac:dyDescent="0.45">
      <c r="O202" s="21"/>
      <c r="P202" s="21"/>
    </row>
    <row r="203" spans="15:16" x14ac:dyDescent="0.45">
      <c r="O203" s="21"/>
      <c r="P203" s="21"/>
    </row>
    <row r="204" spans="15:16" x14ac:dyDescent="0.45">
      <c r="O204" s="21"/>
      <c r="P204" s="21"/>
    </row>
    <row r="205" spans="15:16" x14ac:dyDescent="0.45">
      <c r="O205" s="21"/>
      <c r="P205" s="21"/>
    </row>
    <row r="206" spans="15:16" x14ac:dyDescent="0.45">
      <c r="O206" s="21"/>
      <c r="P206" s="21"/>
    </row>
    <row r="207" spans="15:16" x14ac:dyDescent="0.45">
      <c r="O207" s="21"/>
      <c r="P207" s="21"/>
    </row>
    <row r="208" spans="15:16" x14ac:dyDescent="0.45">
      <c r="O208" s="21"/>
      <c r="P208" s="21"/>
    </row>
    <row r="209" spans="15:16" x14ac:dyDescent="0.45">
      <c r="O209" s="21"/>
      <c r="P209" s="21"/>
    </row>
    <row r="210" spans="15:16" x14ac:dyDescent="0.45">
      <c r="O210" s="21"/>
      <c r="P210" s="21"/>
    </row>
    <row r="211" spans="15:16" x14ac:dyDescent="0.45">
      <c r="O211" s="21"/>
      <c r="P211" s="21"/>
    </row>
    <row r="212" spans="15:16" x14ac:dyDescent="0.45">
      <c r="O212" s="21"/>
      <c r="P212" s="21"/>
    </row>
    <row r="213" spans="15:16" x14ac:dyDescent="0.45">
      <c r="O213" s="21"/>
      <c r="P213" s="21"/>
    </row>
    <row r="214" spans="15:16" x14ac:dyDescent="0.45">
      <c r="O214" s="21"/>
      <c r="P214" s="21"/>
    </row>
    <row r="215" spans="15:16" x14ac:dyDescent="0.45">
      <c r="O215" s="21"/>
      <c r="P215" s="21"/>
    </row>
    <row r="216" spans="15:16" x14ac:dyDescent="0.45">
      <c r="O216" s="21"/>
      <c r="P216" s="21"/>
    </row>
    <row r="217" spans="15:16" x14ac:dyDescent="0.45">
      <c r="O217" s="21"/>
      <c r="P217" s="21"/>
    </row>
    <row r="218" spans="15:16" x14ac:dyDescent="0.45">
      <c r="O218" s="21"/>
      <c r="P218" s="21"/>
    </row>
    <row r="219" spans="15:16" x14ac:dyDescent="0.45">
      <c r="O219" s="21"/>
      <c r="P219" s="21"/>
    </row>
    <row r="220" spans="15:16" x14ac:dyDescent="0.45">
      <c r="O220" s="21"/>
      <c r="P220" s="21"/>
    </row>
    <row r="221" spans="15:16" x14ac:dyDescent="0.45">
      <c r="O221" s="21"/>
      <c r="P221" s="21"/>
    </row>
    <row r="222" spans="15:16" x14ac:dyDescent="0.45">
      <c r="O222" s="21"/>
      <c r="P222" s="21"/>
    </row>
    <row r="223" spans="15:16" x14ac:dyDescent="0.45">
      <c r="O223" s="21"/>
      <c r="P223" s="21"/>
    </row>
    <row r="224" spans="15:16" x14ac:dyDescent="0.45">
      <c r="O224" s="21"/>
      <c r="P224" s="21"/>
    </row>
    <row r="225" spans="15:16" x14ac:dyDescent="0.45">
      <c r="O225" s="21"/>
      <c r="P225" s="21"/>
    </row>
    <row r="226" spans="15:16" x14ac:dyDescent="0.45">
      <c r="O226" s="21"/>
      <c r="P226" s="21"/>
    </row>
    <row r="227" spans="15:16" x14ac:dyDescent="0.45">
      <c r="O227" s="21"/>
      <c r="P227" s="21"/>
    </row>
    <row r="228" spans="15:16" x14ac:dyDescent="0.45">
      <c r="O228" s="21"/>
      <c r="P228" s="21"/>
    </row>
    <row r="229" spans="15:16" x14ac:dyDescent="0.45">
      <c r="O229" s="21"/>
      <c r="P229" s="21"/>
    </row>
    <row r="230" spans="15:16" x14ac:dyDescent="0.45">
      <c r="O230" s="21"/>
    </row>
    <row r="347" spans="13:37" x14ac:dyDescent="0.45"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2">
        <f t="shared" ref="AK347:AK371" si="49">I348*SIN(RADIANS(AK331-90))</f>
        <v>0</v>
      </c>
    </row>
    <row r="348" spans="13:37" x14ac:dyDescent="0.45"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2">
        <f t="shared" si="49"/>
        <v>0</v>
      </c>
    </row>
    <row r="349" spans="13:37" x14ac:dyDescent="0.45"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2">
        <f t="shared" si="49"/>
        <v>0</v>
      </c>
    </row>
    <row r="350" spans="13:37" x14ac:dyDescent="0.45"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2">
        <f t="shared" si="49"/>
        <v>0</v>
      </c>
    </row>
    <row r="351" spans="13:37" x14ac:dyDescent="0.45"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2">
        <f t="shared" si="49"/>
        <v>0</v>
      </c>
    </row>
    <row r="352" spans="13:37" x14ac:dyDescent="0.45"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2">
        <f t="shared" si="49"/>
        <v>0</v>
      </c>
    </row>
    <row r="353" spans="13:37" x14ac:dyDescent="0.45"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2">
        <f t="shared" si="49"/>
        <v>0</v>
      </c>
    </row>
    <row r="354" spans="13:37" x14ac:dyDescent="0.45"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2">
        <f t="shared" si="49"/>
        <v>0</v>
      </c>
    </row>
    <row r="355" spans="13:37" x14ac:dyDescent="0.45"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2">
        <f t="shared" si="49"/>
        <v>0</v>
      </c>
    </row>
    <row r="356" spans="13:37" x14ac:dyDescent="0.45"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2">
        <f t="shared" si="49"/>
        <v>0</v>
      </c>
    </row>
    <row r="357" spans="13:37" x14ac:dyDescent="0.45"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2">
        <f t="shared" si="49"/>
        <v>0</v>
      </c>
    </row>
    <row r="358" spans="13:37" x14ac:dyDescent="0.45"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2">
        <f t="shared" si="49"/>
        <v>0</v>
      </c>
    </row>
    <row r="359" spans="13:37" x14ac:dyDescent="0.45"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2">
        <f t="shared" si="49"/>
        <v>0</v>
      </c>
    </row>
    <row r="360" spans="13:37" x14ac:dyDescent="0.45"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2">
        <f t="shared" si="49"/>
        <v>0</v>
      </c>
    </row>
    <row r="361" spans="13:37" x14ac:dyDescent="0.45"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2">
        <f t="shared" si="49"/>
        <v>0</v>
      </c>
    </row>
    <row r="362" spans="13:37" x14ac:dyDescent="0.45"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2">
        <f t="shared" si="49"/>
        <v>0</v>
      </c>
    </row>
    <row r="363" spans="13:37" x14ac:dyDescent="0.45"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2">
        <f t="shared" si="49"/>
        <v>0</v>
      </c>
    </row>
    <row r="364" spans="13:37" x14ac:dyDescent="0.45"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2">
        <f t="shared" si="49"/>
        <v>0</v>
      </c>
    </row>
    <row r="365" spans="13:37" x14ac:dyDescent="0.45"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2">
        <f t="shared" si="49"/>
        <v>0</v>
      </c>
    </row>
    <row r="366" spans="13:37" x14ac:dyDescent="0.45"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2">
        <f t="shared" si="49"/>
        <v>0</v>
      </c>
    </row>
    <row r="367" spans="13:37" x14ac:dyDescent="0.45"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2">
        <f t="shared" si="49"/>
        <v>0</v>
      </c>
    </row>
    <row r="368" spans="13:37" x14ac:dyDescent="0.45"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2">
        <f t="shared" si="49"/>
        <v>0</v>
      </c>
    </row>
    <row r="369" spans="13:37" x14ac:dyDescent="0.45"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2">
        <f t="shared" si="49"/>
        <v>0</v>
      </c>
    </row>
    <row r="370" spans="13:37" x14ac:dyDescent="0.45"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2">
        <f t="shared" si="49"/>
        <v>0</v>
      </c>
    </row>
    <row r="371" spans="13:37" x14ac:dyDescent="0.45"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2">
        <f t="shared" si="49"/>
        <v>0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2020-05-22T14:43:44Z</dcterms:modified>
</cp:coreProperties>
</file>