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8" activeTab="12"/>
  </bookViews>
  <sheets>
    <sheet name="smithwa" sheetId="12" r:id="rId1"/>
    <sheet name="kdtree" sheetId="5" r:id="rId2"/>
    <sheet name="botsspar" sheetId="8" r:id="rId3"/>
    <sheet name="botsalgn" sheetId="7" r:id="rId4"/>
    <sheet name="nab" sheetId="1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1" sheetId="17" r:id="rId16"/>
  </sheets>
  <calcPr calcId="145621"/>
</workbook>
</file>

<file path=xl/calcChain.xml><?xml version="1.0" encoding="utf-8"?>
<calcChain xmlns="http://schemas.openxmlformats.org/spreadsheetml/2006/main">
  <c r="D27" i="3" l="1"/>
  <c r="D26" i="3"/>
  <c r="L36" i="17" l="1"/>
  <c r="M36" i="17"/>
  <c r="N36" i="17"/>
  <c r="O36" i="17"/>
  <c r="I36" i="17"/>
  <c r="J36" i="17"/>
  <c r="M33" i="16"/>
  <c r="N33" i="16"/>
  <c r="O33" i="16"/>
  <c r="J33" i="16"/>
  <c r="K33" i="16"/>
  <c r="N17" i="16"/>
  <c r="D25" i="3"/>
  <c r="D24" i="3" l="1"/>
  <c r="G36" i="7" l="1"/>
  <c r="I39" i="7"/>
  <c r="I37" i="7"/>
  <c r="I35" i="7"/>
  <c r="I34" i="7"/>
  <c r="I33" i="7"/>
  <c r="I32" i="7"/>
  <c r="I30" i="7"/>
  <c r="I29" i="7"/>
  <c r="I28" i="7"/>
  <c r="I27" i="7"/>
  <c r="D23" i="3"/>
  <c r="D22" i="3"/>
  <c r="D20" i="3" l="1"/>
  <c r="I19" i="7"/>
  <c r="I20" i="7"/>
  <c r="I21" i="7"/>
  <c r="I23" i="7"/>
  <c r="D21" i="3"/>
  <c r="I24" i="7"/>
  <c r="I25" i="7"/>
  <c r="I22" i="7"/>
  <c r="G2" i="5" l="1"/>
  <c r="B2" i="5"/>
  <c r="B3" i="15"/>
  <c r="D17" i="3"/>
  <c r="D19" i="3"/>
  <c r="I96" i="2"/>
  <c r="D16" i="3" l="1"/>
  <c r="D15" i="3"/>
  <c r="D14" i="3"/>
  <c r="D29" i="3" l="1"/>
  <c r="D30" i="3"/>
  <c r="D31" i="3"/>
  <c r="I18" i="7" l="1"/>
  <c r="D32" i="3"/>
  <c r="I17" i="7" l="1"/>
  <c r="D33" i="3"/>
  <c r="D34" i="3" l="1"/>
  <c r="I15" i="7"/>
  <c r="I55" i="8" l="1"/>
  <c r="D35" i="3"/>
  <c r="D13" i="3" l="1"/>
  <c r="D12" i="3" l="1"/>
  <c r="C9" i="3" l="1"/>
  <c r="B9" i="3"/>
  <c r="C11" i="3" l="1"/>
  <c r="B11" i="3"/>
  <c r="I46" i="3"/>
  <c r="I16" i="3"/>
  <c r="I36" i="3"/>
  <c r="D11" i="3"/>
  <c r="D60" i="5" l="1"/>
  <c r="D10" i="3"/>
  <c r="I56" i="3"/>
  <c r="C14" i="8"/>
  <c r="B14" i="8"/>
  <c r="C48" i="5" l="1"/>
  <c r="B48" i="5"/>
  <c r="D11" i="14" l="1"/>
  <c r="I66" i="3"/>
  <c r="D12" i="14" l="1"/>
  <c r="I52" i="8"/>
  <c r="I53" i="8"/>
  <c r="I54" i="8"/>
  <c r="I36" i="11" l="1"/>
  <c r="I66" i="11"/>
  <c r="H76" i="11"/>
  <c r="G76" i="11"/>
  <c r="D13" i="14" l="1"/>
  <c r="I26" i="11"/>
  <c r="I56" i="15" l="1"/>
  <c r="D14" i="14"/>
  <c r="I16" i="11"/>
  <c r="D15" i="14" l="1"/>
  <c r="I36" i="10" l="1"/>
  <c r="D16" i="14" l="1"/>
  <c r="I76" i="10"/>
  <c r="I36" i="6" l="1"/>
  <c r="I33" i="17" l="1"/>
  <c r="D17" i="14"/>
  <c r="I36" i="14"/>
  <c r="I76" i="8" l="1"/>
  <c r="I66" i="14" l="1"/>
  <c r="J33" i="17"/>
  <c r="I56" i="14"/>
  <c r="D18" i="14"/>
  <c r="O18" i="17" l="1"/>
  <c r="O19" i="17"/>
  <c r="I76" i="13"/>
  <c r="I96" i="13"/>
  <c r="D10" i="14"/>
  <c r="I76" i="6"/>
  <c r="I66" i="6"/>
  <c r="I56" i="6"/>
  <c r="I26" i="6"/>
  <c r="I16" i="6"/>
  <c r="D22" i="14"/>
  <c r="D21" i="14"/>
  <c r="D20" i="14"/>
  <c r="D19" i="14"/>
  <c r="D9" i="14"/>
  <c r="D23" i="14" l="1"/>
  <c r="D24" i="14"/>
  <c r="D25" i="14"/>
  <c r="I66" i="13"/>
  <c r="I56" i="13"/>
  <c r="I36" i="13"/>
  <c r="I26" i="13"/>
  <c r="I16" i="13"/>
  <c r="D8" i="14" l="1"/>
  <c r="D34" i="14" l="1"/>
  <c r="I36" i="9"/>
  <c r="I26" i="9"/>
  <c r="D35" i="14"/>
  <c r="I76" i="11"/>
  <c r="D33" i="14" l="1"/>
  <c r="I56" i="9"/>
  <c r="D32" i="14"/>
  <c r="I66" i="9"/>
  <c r="O24" i="17"/>
  <c r="O25" i="17"/>
  <c r="O26" i="17"/>
  <c r="O27" i="17"/>
  <c r="O28" i="17"/>
  <c r="O29" i="17"/>
  <c r="O30" i="17"/>
  <c r="O31" i="17"/>
  <c r="O32" i="17"/>
  <c r="O33" i="17"/>
  <c r="O34" i="17"/>
  <c r="O35" i="17"/>
  <c r="D36" i="12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20" i="17"/>
  <c r="D27" i="14"/>
  <c r="I66" i="8"/>
  <c r="I76" i="9"/>
  <c r="L33" i="17" l="1"/>
  <c r="M33" i="17"/>
  <c r="N33" i="17"/>
  <c r="D28" i="14" l="1"/>
  <c r="I26" i="14"/>
  <c r="I76" i="14"/>
  <c r="D31" i="14"/>
  <c r="B8" i="3" l="1"/>
  <c r="I16" i="14"/>
  <c r="D26" i="14" l="1"/>
  <c r="D29" i="14"/>
  <c r="D30" i="14"/>
  <c r="D36" i="14"/>
  <c r="I16" i="9" l="1"/>
  <c r="I76" i="7" l="1"/>
  <c r="I66" i="7"/>
  <c r="I56" i="7"/>
  <c r="I36" i="7"/>
  <c r="I26" i="7"/>
  <c r="I16" i="7"/>
  <c r="I51" i="8"/>
  <c r="I50" i="8"/>
  <c r="I49" i="8"/>
  <c r="I48" i="8"/>
  <c r="I36" i="1"/>
  <c r="I56" i="1"/>
  <c r="I16" i="1"/>
  <c r="D36" i="6" l="1"/>
  <c r="D35" i="6"/>
  <c r="N20" i="17" l="1"/>
  <c r="M20" i="17"/>
  <c r="L20" i="17"/>
  <c r="J20" i="17"/>
  <c r="I20" i="17"/>
  <c r="I86" i="14"/>
  <c r="I85" i="14"/>
  <c r="I87" i="14"/>
  <c r="I46" i="14"/>
  <c r="I45" i="14"/>
  <c r="N32" i="17"/>
  <c r="M32" i="17"/>
  <c r="L32" i="17"/>
  <c r="J32" i="17"/>
  <c r="I32" i="17"/>
  <c r="D34" i="6"/>
  <c r="I47" i="8"/>
  <c r="N25" i="17" l="1"/>
  <c r="N26" i="17"/>
  <c r="N27" i="17"/>
  <c r="N28" i="17"/>
  <c r="N29" i="17"/>
  <c r="N30" i="17"/>
  <c r="N31" i="17"/>
  <c r="N34" i="17"/>
  <c r="N35" i="17"/>
  <c r="M25" i="17"/>
  <c r="M26" i="17"/>
  <c r="M27" i="17"/>
  <c r="M28" i="17"/>
  <c r="M29" i="17"/>
  <c r="M30" i="17"/>
  <c r="M31" i="17"/>
  <c r="M34" i="17"/>
  <c r="M35" i="17"/>
  <c r="L25" i="17"/>
  <c r="L26" i="17"/>
  <c r="L27" i="17"/>
  <c r="L28" i="17"/>
  <c r="L29" i="17"/>
  <c r="L30" i="17"/>
  <c r="L31" i="17"/>
  <c r="L34" i="17"/>
  <c r="L35" i="17"/>
  <c r="J25" i="17"/>
  <c r="J26" i="17"/>
  <c r="J27" i="17"/>
  <c r="J28" i="17"/>
  <c r="J29" i="17"/>
  <c r="J30" i="17"/>
  <c r="J31" i="17"/>
  <c r="J34" i="17"/>
  <c r="J35" i="17"/>
  <c r="I25" i="17"/>
  <c r="I26" i="17"/>
  <c r="I27" i="17"/>
  <c r="I28" i="17"/>
  <c r="I29" i="17"/>
  <c r="I30" i="17"/>
  <c r="I31" i="17"/>
  <c r="I34" i="17"/>
  <c r="I35" i="17"/>
  <c r="N24" i="17"/>
  <c r="M24" i="17"/>
  <c r="L24" i="17"/>
  <c r="J24" i="17"/>
  <c r="I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N3" i="17"/>
  <c r="M3" i="17"/>
  <c r="L3" i="17"/>
  <c r="J3" i="17"/>
  <c r="I3" i="17"/>
  <c r="B32" i="6"/>
  <c r="D32" i="6" s="1"/>
  <c r="I43" i="8"/>
  <c r="I42" i="8"/>
  <c r="I41" i="8"/>
  <c r="I44" i="8"/>
  <c r="D33" i="6"/>
  <c r="G44" i="8"/>
  <c r="D31" i="6" l="1"/>
  <c r="I40" i="8"/>
  <c r="I39" i="8" l="1"/>
  <c r="I37" i="8"/>
  <c r="I36" i="8"/>
  <c r="I35" i="8"/>
  <c r="I34" i="8"/>
  <c r="I33" i="8"/>
  <c r="I32" i="8"/>
  <c r="I30" i="8"/>
  <c r="I29" i="8"/>
  <c r="I28" i="8"/>
  <c r="I27" i="8"/>
  <c r="I26" i="8"/>
  <c r="B30" i="6"/>
  <c r="D29" i="6"/>
  <c r="D28" i="6"/>
  <c r="D27" i="6"/>
  <c r="D26" i="6"/>
  <c r="D25" i="6"/>
  <c r="D24" i="6"/>
  <c r="G31" i="8"/>
  <c r="G38" i="8"/>
  <c r="D23" i="6" l="1"/>
  <c r="I25" i="8"/>
  <c r="D22" i="6" l="1"/>
  <c r="D21" i="6"/>
  <c r="D20" i="6"/>
  <c r="I24" i="8"/>
  <c r="I23" i="8"/>
  <c r="I21" i="8"/>
  <c r="I20" i="8"/>
  <c r="G22" i="8"/>
  <c r="I19" i="8" l="1"/>
  <c r="I18" i="8"/>
  <c r="D19" i="6"/>
  <c r="D13" i="6" l="1"/>
  <c r="D12" i="6"/>
  <c r="D14" i="6"/>
  <c r="I9" i="7"/>
  <c r="I13" i="8"/>
  <c r="I17" i="8"/>
  <c r="I16" i="8"/>
  <c r="I15" i="8"/>
  <c r="B15" i="6"/>
  <c r="C16" i="6"/>
  <c r="D16" i="6"/>
  <c r="B16" i="6"/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5" i="6"/>
  <c r="I8" i="6" l="1"/>
  <c r="D18" i="6"/>
  <c r="D8" i="6" l="1"/>
  <c r="I86" i="6"/>
  <c r="K17" i="16" l="1"/>
  <c r="J17" i="16"/>
  <c r="O17" i="16"/>
  <c r="M17" i="16"/>
  <c r="M18" i="16"/>
  <c r="N18" i="16"/>
  <c r="O31" i="16"/>
  <c r="N31" i="16"/>
  <c r="M31" i="16"/>
  <c r="K31" i="16"/>
  <c r="J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N19" i="16" l="1"/>
  <c r="O19" i="16"/>
  <c r="M19" i="16"/>
  <c r="K19" i="16"/>
  <c r="J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O24" i="16" l="1"/>
  <c r="N24" i="16"/>
  <c r="M24" i="16"/>
  <c r="K32" i="16"/>
  <c r="J32" i="16"/>
  <c r="J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J16" i="16" l="1"/>
  <c r="K29" i="16"/>
  <c r="O29" i="16"/>
  <c r="N29" i="16"/>
  <c r="M29" i="16"/>
  <c r="D27" i="10"/>
  <c r="I25" i="5"/>
  <c r="J9" i="16" l="1"/>
  <c r="I45" i="15"/>
  <c r="D32" i="15"/>
  <c r="I100" i="5"/>
  <c r="O32" i="16" l="1"/>
  <c r="N32" i="16"/>
  <c r="M32" i="16"/>
  <c r="O9" i="16"/>
  <c r="M9" i="16"/>
  <c r="D29" i="10"/>
  <c r="D28" i="10"/>
  <c r="I45" i="10"/>
  <c r="I85" i="15"/>
  <c r="I87" i="15"/>
  <c r="M16" i="16" l="1"/>
  <c r="I85" i="10"/>
  <c r="D30" i="10" l="1"/>
  <c r="O16" i="16"/>
  <c r="N16" i="16"/>
  <c r="K16" i="16"/>
  <c r="I46" i="10"/>
  <c r="I87" i="10"/>
  <c r="J15" i="16" l="1"/>
  <c r="J14" i="16"/>
  <c r="D34" i="10"/>
  <c r="D33" i="10"/>
  <c r="D32" i="10"/>
  <c r="D31" i="10"/>
  <c r="D35" i="10"/>
  <c r="D36" i="10"/>
  <c r="O15" i="16"/>
  <c r="M15" i="16"/>
  <c r="I85" i="5"/>
  <c r="I87" i="5"/>
  <c r="I86" i="5"/>
  <c r="I45" i="1"/>
  <c r="O14" i="16"/>
  <c r="M14" i="16"/>
  <c r="I87" i="1"/>
  <c r="I85" i="1"/>
  <c r="O11" i="16"/>
  <c r="M11" i="16"/>
  <c r="K11" i="16"/>
  <c r="J11" i="16"/>
  <c r="I45" i="9"/>
  <c r="I46" i="9"/>
  <c r="O12" i="16"/>
  <c r="M12" i="16"/>
  <c r="K12" i="16"/>
  <c r="M10" i="16"/>
  <c r="J12" i="16"/>
  <c r="I45" i="7"/>
  <c r="I46" i="7"/>
  <c r="O13" i="16"/>
  <c r="M13" i="16"/>
  <c r="K13" i="16"/>
  <c r="J13" i="16"/>
  <c r="I56" i="8"/>
  <c r="I46" i="8"/>
  <c r="I45" i="8"/>
  <c r="I85" i="8"/>
  <c r="I87" i="8"/>
  <c r="D22" i="11" l="1"/>
  <c r="D21" i="11"/>
  <c r="I85" i="9"/>
  <c r="I87" i="7"/>
  <c r="I85" i="7"/>
  <c r="M27" i="16" l="1"/>
  <c r="N27" i="16"/>
  <c r="O27" i="16"/>
  <c r="K10" i="16"/>
  <c r="J10" i="16"/>
  <c r="O10" i="16"/>
  <c r="I87" i="9"/>
  <c r="D27" i="11"/>
  <c r="D26" i="11"/>
  <c r="D25" i="11"/>
  <c r="D24" i="11"/>
  <c r="D23" i="11"/>
  <c r="I46" i="11"/>
  <c r="I45" i="11"/>
  <c r="I85" i="11"/>
  <c r="I87" i="11"/>
  <c r="D28" i="11" l="1"/>
  <c r="N15" i="16"/>
  <c r="K15" i="16"/>
  <c r="N14" i="16"/>
  <c r="K14" i="16"/>
  <c r="N13" i="16"/>
  <c r="N12" i="16"/>
  <c r="N11" i="16"/>
  <c r="N10" i="16"/>
  <c r="I56" i="11"/>
  <c r="N9" i="16"/>
  <c r="K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M3" i="16" l="1"/>
  <c r="M4" i="16"/>
  <c r="M5" i="16"/>
  <c r="M6" i="16"/>
  <c r="M7" i="16"/>
  <c r="M8" i="16"/>
  <c r="N3" i="16"/>
  <c r="N4" i="16"/>
  <c r="N5" i="16"/>
  <c r="N6" i="16"/>
  <c r="N7" i="16"/>
  <c r="N8" i="16"/>
  <c r="O4" i="16"/>
  <c r="O5" i="16"/>
  <c r="O6" i="16"/>
  <c r="O7" i="16"/>
  <c r="O8" i="16"/>
  <c r="O3" i="16"/>
  <c r="O25" i="16"/>
  <c r="O26" i="16"/>
  <c r="O28" i="16"/>
  <c r="O30" i="16"/>
  <c r="O23" i="16"/>
  <c r="N25" i="16"/>
  <c r="N26" i="16"/>
  <c r="N28" i="16"/>
  <c r="N30" i="16"/>
  <c r="N23" i="16"/>
  <c r="M25" i="16"/>
  <c r="M26" i="16"/>
  <c r="M28" i="16"/>
  <c r="M30" i="16"/>
  <c r="M23" i="16"/>
  <c r="K24" i="16"/>
  <c r="K25" i="16"/>
  <c r="K26" i="16"/>
  <c r="K27" i="16"/>
  <c r="K28" i="16"/>
  <c r="K30" i="16"/>
  <c r="J24" i="16"/>
  <c r="J25" i="16"/>
  <c r="J26" i="16"/>
  <c r="J27" i="16"/>
  <c r="J28" i="16"/>
  <c r="J30" i="16"/>
  <c r="J23" i="16"/>
  <c r="K23" i="16"/>
  <c r="K4" i="16"/>
  <c r="K5" i="16"/>
  <c r="K6" i="16"/>
  <c r="K7" i="16"/>
  <c r="K8" i="16"/>
  <c r="J4" i="16"/>
  <c r="J5" i="16"/>
  <c r="J6" i="16"/>
  <c r="J7" i="16"/>
  <c r="J8" i="16"/>
  <c r="K3" i="16"/>
  <c r="J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96" i="8"/>
  <c r="I86" i="8"/>
  <c r="I70" i="8"/>
  <c r="I38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<sst xmlns="http://schemas.openxmlformats.org/spreadsheetml/2006/main" count="380" uniqueCount="106">
  <si>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</si>
  <si>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</si>
  <si>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</si>
  <si>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</si>
  <si>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</si>
  <si>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</si>
  <si>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</si>
  <si>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</si>
  <si>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</si>
  <si>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</si>
  <si>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</si>
  <si>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</si>
  <si>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</si>
  <si>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</si>
  <si>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</si>
  <si>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</si>
  <si>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</si>
  <si>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</si>
  <si>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</si>
  <si>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</si>
  <si>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</si>
  <si>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</si>
  <si>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</si>
  <si>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</si>
  <si>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</si>
  <si>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</si>
  <si>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</si>
  <si>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</si>
  <si>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</si>
  <si>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</si>
  <si>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</si>
  <si>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</si>
  <si>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</si>
  <si>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</si>
  <si>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</si>
  <si>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</si>
  <si>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</si>
  <si>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</si>
  <si>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</si>
  <si>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</si>
  <si>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</si>
  <si>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</si>
  <si>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</si>
  <si>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</si>
  <si>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</si>
  <si>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</si>
  <si>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</si>
  <si>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</si>
  <si>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</si>
  <si>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</si>
  <si>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</si>
  <si>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</si>
  <si>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</si>
  <si>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</si>
  <si>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</si>
  <si>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</si>
  <si>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</si>
  <si>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</si>
  <si>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</si>
  <si>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</si>
  <si>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</si>
  <si>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</si>
  <si>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</si>
  <si>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</si>
  <si>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</si>
  <si>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</si>
  <si>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</si>
  <si>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</si>
  <si>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</si>
  <si>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</si>
  <si>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</si>
  <si>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</si>
  <si>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</si>
  <si>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</si>
  <si>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</si>
  <si>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</si>
  <si>
    <t>bt331 Mem 34 %</t>
  </si>
  <si>
    <t>md Mem 0%</t>
  </si>
  <si>
    <t>mgrid331 42,5 %</t>
  </si>
  <si>
    <t>mgrid331 42.5 %</t>
  </si>
  <si>
    <t>mem: 0 %</t>
  </si>
  <si>
    <t>md 40</t>
  </si>
  <si>
    <t>smithwa 40</t>
  </si>
  <si>
    <t>botsalgn 40</t>
  </si>
  <si>
    <t>kdtree 40</t>
  </si>
  <si>
    <t>nab 40</t>
  </si>
  <si>
    <t>imagick 40</t>
  </si>
  <si>
    <t>fma3d 40</t>
  </si>
  <si>
    <t>swim 40</t>
  </si>
  <si>
    <t>botsspar 40</t>
  </si>
  <si>
    <t>bt331 40</t>
  </si>
  <si>
    <t>mgrid331 40</t>
  </si>
  <si>
    <t>applu331 40</t>
  </si>
  <si>
    <t>bwaves 40</t>
  </si>
  <si>
    <t>Physical</t>
  </si>
  <si>
    <t>Virtual</t>
  </si>
  <si>
    <t>Add. Threads</t>
  </si>
  <si>
    <t>Memory 1,5%</t>
  </si>
  <si>
    <t>Mem 1,6 %</t>
  </si>
  <si>
    <t>Mem 0.4%</t>
  </si>
  <si>
    <t>Duration in s</t>
  </si>
  <si>
    <t>duration in s</t>
  </si>
  <si>
    <t>~ 10 h</t>
  </si>
  <si>
    <t>~ 20,4 h</t>
  </si>
  <si>
    <t>~ &gt; 3 days</t>
  </si>
  <si>
    <t>2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</si>
</sst>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ont="1"/>
    <xf numFmtId="0" fontId="0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59392"/>
        <c:axId val="191669376"/>
      </c:lineChart>
      <c:catAx>
        <c:axId val="1916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69376"/>
        <c:crosses val="autoZero"/>
        <c:auto val="1"/>
        <c:lblAlgn val="ctr"/>
        <c:lblOffset val="100"/>
        <c:noMultiLvlLbl val="0"/>
      </c:catAx>
      <c:valAx>
        <c:axId val="1916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5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Tabelle1!$AC$3</c:f>
              <c:strCache>
                <c:ptCount val="1"/>
                <c:pt idx="0">
                  <c:v>Mandelbrot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Tabelle1!$AC$4:$AC$5</c:f>
              <c:numCache>
                <c:formatCode>General</c:formatCode>
                <c:ptCount val="2"/>
                <c:pt idx="0">
                  <c:v>0.9602224075000001</c:v>
                </c:pt>
                <c:pt idx="1">
                  <c:v>1.553003605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Tabelle1!$AD$3</c:f>
              <c:strCache>
                <c:ptCount val="1"/>
                <c:pt idx="0">
                  <c:v>SortArray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Tabelle1!$AD$4:$AD$5</c:f>
              <c:numCache>
                <c:formatCode>General</c:formatCode>
                <c:ptCount val="2"/>
                <c:pt idx="0">
                  <c:v>0.92631892493700807</c:v>
                </c:pt>
                <c:pt idx="1">
                  <c:v>1.3753480076561682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Tabelle1!$AE$3</c:f>
              <c:strCache>
                <c:ptCount val="1"/>
                <c:pt idx="0">
                  <c:v>CountingNumbers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Tabelle1!$AE$4:$AE$5</c:f>
              <c:numCache>
                <c:formatCode>General</c:formatCode>
                <c:ptCount val="2"/>
                <c:pt idx="0">
                  <c:v>0.89161920214470436</c:v>
                </c:pt>
                <c:pt idx="1">
                  <c:v>0.37552663593594071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Tabelle1!$AF$3</c:f>
              <c:strCache>
                <c:ptCount val="1"/>
                <c:pt idx="0">
                  <c:v>Fibonacci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Tabelle1!$AF$4:$AF$5</c:f>
              <c:numCache>
                <c:formatCode>General</c:formatCode>
                <c:ptCount val="2"/>
                <c:pt idx="0">
                  <c:v>0.93057968396238788</c:v>
                </c:pt>
                <c:pt idx="1">
                  <c:v>0.97958355187887824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Tabelle1!$AG$3</c:f>
              <c:strCache>
                <c:ptCount val="1"/>
                <c:pt idx="0">
                  <c:v>CalculatePrimes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Tabelle1!$AG$4:$AG$5</c:f>
              <c:numCache>
                <c:formatCode>General</c:formatCode>
                <c:ptCount val="2"/>
                <c:pt idx="0">
                  <c:v>0.92527268566473153</c:v>
                </c:pt>
                <c:pt idx="1">
                  <c:v>1.0633348559089775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Tabelle1!$AH$3</c:f>
              <c:strCache>
                <c:ptCount val="1"/>
                <c:pt idx="0">
                  <c:v>md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Tabelle1!$AH$4:$AH$5</c:f>
              <c:numCache>
                <c:formatCode>General</c:formatCode>
                <c:ptCount val="2"/>
                <c:pt idx="0">
                  <c:v>9.7809464268539009E-2</c:v>
                </c:pt>
                <c:pt idx="1">
                  <c:v>0.16067704218675935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Tabelle1!$AJ$3</c:f>
              <c:strCache>
                <c:ptCount val="1"/>
                <c:pt idx="0">
                  <c:v>smithwa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Tabelle1!$AJ$4:$AJ$5</c:f>
              <c:numCache>
                <c:formatCode>General</c:formatCode>
                <c:ptCount val="2"/>
                <c:pt idx="0">
                  <c:v>0.95703703703703691</c:v>
                </c:pt>
                <c:pt idx="1">
                  <c:v>0.72857142857142854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Tabelle1!$AL$3</c:f>
              <c:strCache>
                <c:ptCount val="1"/>
                <c:pt idx="0">
                  <c:v>botsalgn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Tabelle1!$AL$4:$AL$5</c:f>
              <c:numCache>
                <c:formatCode>General</c:formatCode>
                <c:ptCount val="2"/>
                <c:pt idx="0">
                  <c:v>0.96137724550898207</c:v>
                </c:pt>
                <c:pt idx="1">
                  <c:v>1.1057162534435263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Tabelle1!$AN$3</c:f>
              <c:strCache>
                <c:ptCount val="1"/>
                <c:pt idx="0">
                  <c:v>kdtree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Tabelle1!$AN$4:$AN$5</c:f>
              <c:numCache>
                <c:formatCode>General</c:formatCode>
                <c:ptCount val="2"/>
                <c:pt idx="0">
                  <c:v>0.57090807174887892</c:v>
                </c:pt>
                <c:pt idx="1">
                  <c:v>0.89342105263157889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Tabelle1!$AP$3</c:f>
              <c:strCache>
                <c:ptCount val="1"/>
                <c:pt idx="0">
                  <c:v>nab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Tabelle1!$AP$4:$AP$5</c:f>
              <c:numCache>
                <c:formatCode>General</c:formatCode>
                <c:ptCount val="2"/>
                <c:pt idx="0">
                  <c:v>0.65331700801424764</c:v>
                </c:pt>
                <c:pt idx="1">
                  <c:v>0.83088901472253673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Tabelle1!$AR$3</c:f>
              <c:strCache>
                <c:ptCount val="1"/>
                <c:pt idx="0">
                  <c:v>imagick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Tabelle1!$AR$4:$AR$5</c:f>
              <c:numCache>
                <c:formatCode>General</c:formatCode>
                <c:ptCount val="2"/>
                <c:pt idx="0">
                  <c:v>0.79835190343546891</c:v>
                </c:pt>
                <c:pt idx="1">
                  <c:v>0.95008287292817672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Tabelle1!$AT$3</c:f>
              <c:strCache>
                <c:ptCount val="1"/>
                <c:pt idx="0">
                  <c:v>fma3d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Tabelle1!$AT$4:$AT$5</c:f>
              <c:numCache>
                <c:formatCode>General</c:formatCode>
                <c:ptCount val="2"/>
                <c:pt idx="0">
                  <c:v>0.29782178217821781</c:v>
                </c:pt>
                <c:pt idx="1">
                  <c:v>0.34956420685647877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Tabelle1!$AV$3</c:f>
              <c:strCache>
                <c:ptCount val="1"/>
                <c:pt idx="0">
                  <c:v>swim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Tabelle1!$AV$4:$AV$5</c:f>
              <c:numCache>
                <c:formatCode>General</c:formatCode>
                <c:ptCount val="2"/>
                <c:pt idx="0">
                  <c:v>0.21373983739837396</c:v>
                </c:pt>
                <c:pt idx="1">
                  <c:v>0.27968085106382978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Tabelle1!$AX$3</c:f>
              <c:strCache>
                <c:ptCount val="1"/>
                <c:pt idx="0">
                  <c:v>botsspar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Tabelle1!$AX$4:$AX$5</c:f>
              <c:numCache>
                <c:formatCode>General</c:formatCode>
                <c:ptCount val="2"/>
                <c:pt idx="0">
                  <c:v>0.77156823623304072</c:v>
                </c:pt>
                <c:pt idx="1">
                  <c:v>0.84360820244328105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Tabelle1!$AZ$3</c:f>
              <c:strCache>
                <c:ptCount val="1"/>
                <c:pt idx="0">
                  <c:v>bt331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Tabelle1!$AZ$4:$AZ$5</c:f>
              <c:numCache>
                <c:formatCode>General</c:formatCode>
                <c:ptCount val="2"/>
                <c:pt idx="0">
                  <c:v>0.54348926380368101</c:v>
                </c:pt>
                <c:pt idx="1">
                  <c:v>0.73762489592006664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Tabelle1!$BB$3</c:f>
              <c:strCache>
                <c:ptCount val="1"/>
                <c:pt idx="0">
                  <c:v>mgrid331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Tabelle1!$BB$4:$BB$5</c:f>
              <c:numCache>
                <c:formatCode>General</c:formatCode>
                <c:ptCount val="2"/>
                <c:pt idx="0">
                  <c:v>0.35675281576830253</c:v>
                </c:pt>
                <c:pt idx="1">
                  <c:v>0.42526372572524573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Tabelle1!$BD$3</c:f>
              <c:strCache>
                <c:ptCount val="1"/>
                <c:pt idx="0">
                  <c:v>applu331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Tabelle1!$BD$4:$BD$5</c:f>
              <c:numCache>
                <c:formatCode>General</c:formatCode>
                <c:ptCount val="2"/>
                <c:pt idx="0">
                  <c:v>0.46118367896579587</c:v>
                </c:pt>
                <c:pt idx="1">
                  <c:v>0.43209058793843047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Tabelle1!$BF$3</c:f>
              <c:strCache>
                <c:ptCount val="1"/>
                <c:pt idx="0">
                  <c:v>bwaves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Tabelle1!$BF$4:$BF$5</c:f>
              <c:numCache>
                <c:formatCode>General</c:formatCode>
                <c:ptCount val="2"/>
                <c:pt idx="0">
                  <c:v>0.28831271030066208</c:v>
                </c:pt>
                <c:pt idx="1">
                  <c:v>0.43260993485342014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Tabelle1!$AI$3</c:f>
              <c:strCache>
                <c:ptCount val="1"/>
                <c:pt idx="0">
                  <c:v>md Mem 0%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Tabelle1!$AI$4:$AI$5</c:f>
              <c:numCache>
                <c:formatCode>General</c:formatCode>
                <c:ptCount val="2"/>
                <c:pt idx="0">
                  <c:v>0.20308202556220678</c:v>
                </c:pt>
                <c:pt idx="1">
                  <c:v>0.30913680581209207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Tabelle1!$AK$3</c:f>
              <c:strCache>
                <c:ptCount val="1"/>
                <c:pt idx="0">
                  <c:v>smithwa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Tabelle1!$AK$4:$AK$5</c:f>
              <c:numCache>
                <c:formatCode>General</c:formatCode>
                <c:ptCount val="2"/>
                <c:pt idx="0">
                  <c:v>0.43278885589025595</c:v>
                </c:pt>
                <c:pt idx="1">
                  <c:v>0.79199016563146996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Tabelle1!$AM$3</c:f>
              <c:strCache>
                <c:ptCount val="1"/>
                <c:pt idx="0">
                  <c:v>botsalgn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Tabelle1!$AM$4:$AM$5</c:f>
              <c:numCache>
                <c:formatCode>General</c:formatCode>
                <c:ptCount val="2"/>
                <c:pt idx="0">
                  <c:v>0.91510684760567773</c:v>
                </c:pt>
                <c:pt idx="1">
                  <c:v>1.0900687476774433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Tabelle1!$AO$3</c:f>
              <c:strCache>
                <c:ptCount val="1"/>
                <c:pt idx="0">
                  <c:v>kdtree Mem 0.5 %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Tabelle1!$AO$4:$AO$5</c:f>
              <c:numCache>
                <c:formatCode>General</c:formatCode>
                <c:ptCount val="2"/>
                <c:pt idx="0">
                  <c:v>0.55604643104643103</c:v>
                </c:pt>
                <c:pt idx="1">
                  <c:v>0.75340375586854458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Tabelle1!$AQ$3</c:f>
              <c:strCache>
                <c:ptCount val="1"/>
                <c:pt idx="0">
                  <c:v>nab Mem 1.3%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Tabelle1!$AQ$4:$AQ$5</c:f>
              <c:numCache>
                <c:formatCode>General</c:formatCode>
                <c:ptCount val="2"/>
                <c:pt idx="0">
                  <c:v>0.74626865671641784</c:v>
                </c:pt>
                <c:pt idx="1">
                  <c:v>0.99277978339350181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20480"/>
        <c:axId val="192022016"/>
      </c:lineChart>
      <c:catAx>
        <c:axId val="1920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022016"/>
        <c:crosses val="autoZero"/>
        <c:auto val="1"/>
        <c:lblAlgn val="ctr"/>
        <c:lblOffset val="100"/>
        <c:noMultiLvlLbl val="0"/>
      </c:catAx>
      <c:valAx>
        <c:axId val="1920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3312"/>
        <c:axId val="192263296"/>
      </c:lineChart>
      <c:catAx>
        <c:axId val="192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63296"/>
        <c:crosses val="autoZero"/>
        <c:auto val="1"/>
        <c:lblAlgn val="ctr"/>
        <c:lblOffset val="100"/>
        <c:noMultiLvlLbl val="0"/>
      </c:catAx>
      <c:valAx>
        <c:axId val="1922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80224"/>
        <c:axId val="192181760"/>
      </c:barChart>
      <c:catAx>
        <c:axId val="1921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81760"/>
        <c:crosses val="autoZero"/>
        <c:auto val="1"/>
        <c:lblAlgn val="ctr"/>
        <c:lblOffset val="100"/>
        <c:noMultiLvlLbl val="0"/>
      </c:catAx>
      <c:valAx>
        <c:axId val="1921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83008"/>
        <c:axId val="192284544"/>
      </c:barChart>
      <c:catAx>
        <c:axId val="1922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84544"/>
        <c:crosses val="autoZero"/>
        <c:auto val="1"/>
        <c:lblAlgn val="ctr"/>
        <c:lblOffset val="100"/>
        <c:noMultiLvlLbl val="0"/>
      </c:catAx>
      <c:valAx>
        <c:axId val="1922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Tabelle15!$J$2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Tabelle15!$K$2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Tabelle15!$K$3:$K$19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Tabelle15!$M$2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Tabelle15!$N$2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4">
                  <c:v>0.26237510407993336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Tabelle15!$O$2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Tabelle15!$O$3:$O$19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13600"/>
        <c:axId val="192315392"/>
      </c:barChart>
      <c:catAx>
        <c:axId val="19231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15392"/>
        <c:crosses val="autoZero"/>
        <c:auto val="1"/>
        <c:lblAlgn val="ctr"/>
        <c:lblOffset val="100"/>
        <c:noMultiLvlLbl val="0"/>
      </c:catAx>
      <c:valAx>
        <c:axId val="1923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Tabelle15!$J$22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Tabelle15!$K$22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Tabelle15!$K$23:$K$32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Tabelle15!$M$22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Tabelle15!$N$22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Tabelle15!$O$22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Tabelle15!$O$23:$O$32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43040"/>
        <c:axId val="191963904"/>
      </c:barChart>
      <c:catAx>
        <c:axId val="1923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63904"/>
        <c:crosses val="autoZero"/>
        <c:auto val="1"/>
        <c:lblAlgn val="ctr"/>
        <c:lblOffset val="100"/>
        <c:noMultiLvlLbl val="0"/>
      </c:catAx>
      <c:valAx>
        <c:axId val="1919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4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80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Tabelle1!$S$3:$S$20</c:f>
              <c:numCache>
                <c:formatCode>General</c:formatCode>
                <c:ptCount val="18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0.72857142857142854</c:v>
                </c:pt>
                <c:pt idx="7">
                  <c:v>1.1057162534435263</c:v>
                </c:pt>
                <c:pt idx="8">
                  <c:v>0.89342105263157889</c:v>
                </c:pt>
                <c:pt idx="9">
                  <c:v>0.83088901472253673</c:v>
                </c:pt>
                <c:pt idx="10">
                  <c:v>0.95008287292817672</c:v>
                </c:pt>
                <c:pt idx="11">
                  <c:v>0.34956420685647877</c:v>
                </c:pt>
                <c:pt idx="12">
                  <c:v>0.27968085106382978</c:v>
                </c:pt>
                <c:pt idx="13">
                  <c:v>0.84360820244328105</c:v>
                </c:pt>
                <c:pt idx="14">
                  <c:v>0.73762489592006664</c:v>
                </c:pt>
                <c:pt idx="15">
                  <c:v>0.42526372572524573</c:v>
                </c:pt>
                <c:pt idx="16">
                  <c:v>0.43209058793843047</c:v>
                </c:pt>
                <c:pt idx="17">
                  <c:v>0.43260993485342014</c:v>
                </c:pt>
              </c:numCache>
            </c:numRef>
          </c:val>
          <c:smooth val="0"/>
        </c:ser>
        <c:ser>
          <c:idx val="1"/>
          <c:order val="1"/>
          <c:tx>
            <c:v>24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Tabelle1!$T$3:$T$20</c:f>
              <c:numCache>
                <c:formatCode>General</c:formatCode>
                <c:ptCount val="18"/>
                <c:pt idx="5">
                  <c:v>0.30913680581209207</c:v>
                </c:pt>
                <c:pt idx="6">
                  <c:v>0.79199016563146996</c:v>
                </c:pt>
                <c:pt idx="7">
                  <c:v>1.0900687476774433</c:v>
                </c:pt>
                <c:pt idx="8">
                  <c:v>0.75340375586854458</c:v>
                </c:pt>
                <c:pt idx="9">
                  <c:v>0.99277978339350181</c:v>
                </c:pt>
                <c:pt idx="10">
                  <c:v>1.0110259981429899</c:v>
                </c:pt>
                <c:pt idx="11">
                  <c:v>0.70408077761018939</c:v>
                </c:pt>
                <c:pt idx="12">
                  <c:v>0.58835489833641408</c:v>
                </c:pt>
                <c:pt idx="13">
                  <c:v>0.81140048292514655</c:v>
                </c:pt>
                <c:pt idx="14">
                  <c:v>0.9607807590041092</c:v>
                </c:pt>
                <c:pt idx="15">
                  <c:v>0.78718006966530363</c:v>
                </c:pt>
                <c:pt idx="16">
                  <c:v>0.76214717741935489</c:v>
                </c:pt>
                <c:pt idx="17">
                  <c:v>0.72881355932203384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18304"/>
        <c:axId val="192019840"/>
      </c:lineChart>
      <c:catAx>
        <c:axId val="1920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19840"/>
        <c:crosses val="autoZero"/>
        <c:auto val="1"/>
        <c:lblAlgn val="ctr"/>
        <c:lblOffset val="100"/>
        <c:noMultiLvlLbl val="0"/>
      </c:catAx>
      <c:valAx>
        <c:axId val="1920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Tabelle1!$S$22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Tabelle1!$S$23:$S$40</c:f>
              <c:numCache>
                <c:formatCode>General</c:formatCode>
                <c:ptCount val="18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5">
                  <c:v>9.7809464268539009E-2</c:v>
                </c:pt>
                <c:pt idx="6">
                  <c:v>0.95703703703703691</c:v>
                </c:pt>
                <c:pt idx="7">
                  <c:v>0.96137724550898207</c:v>
                </c:pt>
                <c:pt idx="8">
                  <c:v>0.57090807174887892</c:v>
                </c:pt>
                <c:pt idx="9">
                  <c:v>0.65331700801424764</c:v>
                </c:pt>
                <c:pt idx="10">
                  <c:v>0.79835190343546891</c:v>
                </c:pt>
                <c:pt idx="11">
                  <c:v>0.29782178217821781</c:v>
                </c:pt>
                <c:pt idx="12">
                  <c:v>0.21373983739837396</c:v>
                </c:pt>
                <c:pt idx="13">
                  <c:v>0.77156823623304072</c:v>
                </c:pt>
                <c:pt idx="14">
                  <c:v>0.54348926380368101</c:v>
                </c:pt>
                <c:pt idx="15">
                  <c:v>0.35675281576830253</c:v>
                </c:pt>
                <c:pt idx="16">
                  <c:v>0.46118367896579587</c:v>
                </c:pt>
                <c:pt idx="17">
                  <c:v>0.28831271030066208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Tabelle1!$T$22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Tabelle1!$T$23:$T$40</c:f>
              <c:numCache>
                <c:formatCode>General</c:formatCode>
                <c:ptCount val="18"/>
                <c:pt idx="5">
                  <c:v>0.20308202556220678</c:v>
                </c:pt>
                <c:pt idx="6">
                  <c:v>0.43278885589025595</c:v>
                </c:pt>
                <c:pt idx="7">
                  <c:v>0.91510684760567773</c:v>
                </c:pt>
                <c:pt idx="8">
                  <c:v>0.55604643104643103</c:v>
                </c:pt>
                <c:pt idx="9">
                  <c:v>0.74626865671641784</c:v>
                </c:pt>
                <c:pt idx="10">
                  <c:v>0.87565339766787298</c:v>
                </c:pt>
                <c:pt idx="11">
                  <c:v>0.50942767066812167</c:v>
                </c:pt>
                <c:pt idx="12">
                  <c:v>0.47792792792792788</c:v>
                </c:pt>
                <c:pt idx="13">
                  <c:v>0.86131453679970704</c:v>
                </c:pt>
                <c:pt idx="14">
                  <c:v>0.78104735704460604</c:v>
                </c:pt>
                <c:pt idx="15">
                  <c:v>0.59355372844581478</c:v>
                </c:pt>
                <c:pt idx="16">
                  <c:v>0.67904616490030534</c:v>
                </c:pt>
                <c:pt idx="17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0384"/>
        <c:axId val="190481920"/>
      </c:lineChart>
      <c:catAx>
        <c:axId val="1904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81920"/>
        <c:crosses val="autoZero"/>
        <c:auto val="1"/>
        <c:lblAlgn val="ctr"/>
        <c:lblOffset val="100"/>
        <c:noMultiLvlLbl val="0"/>
      </c:catAx>
      <c:valAx>
        <c:axId val="1904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Tabelle1!$BH$5</c:f>
              <c:strCache>
                <c:ptCount val="1"/>
                <c:pt idx="0">
                  <c:v>Virtual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Tabelle1!$AC$5:$BG$5</c:f>
              <c:numCache>
                <c:formatCode>General</c:formatCode>
                <c:ptCount val="31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0.30913680581209207</c:v>
                </c:pt>
                <c:pt idx="7">
                  <c:v>0.72857142857142854</c:v>
                </c:pt>
                <c:pt idx="8">
                  <c:v>0.79199016563146996</c:v>
                </c:pt>
                <c:pt idx="9">
                  <c:v>1.1057162534435263</c:v>
                </c:pt>
                <c:pt idx="10">
                  <c:v>1.0900687476774433</c:v>
                </c:pt>
                <c:pt idx="11">
                  <c:v>0.89342105263157889</c:v>
                </c:pt>
                <c:pt idx="12">
                  <c:v>0.75340375586854458</c:v>
                </c:pt>
                <c:pt idx="13">
                  <c:v>0.83088901472253673</c:v>
                </c:pt>
                <c:pt idx="14">
                  <c:v>0.99277978339350181</c:v>
                </c:pt>
                <c:pt idx="15">
                  <c:v>0.95008287292817672</c:v>
                </c:pt>
                <c:pt idx="16">
                  <c:v>1.0110259981429899</c:v>
                </c:pt>
                <c:pt idx="17">
                  <c:v>0.34956420685647877</c:v>
                </c:pt>
                <c:pt idx="18">
                  <c:v>0.70408077761018939</c:v>
                </c:pt>
                <c:pt idx="19">
                  <c:v>0.27968085106382978</c:v>
                </c:pt>
                <c:pt idx="20">
                  <c:v>0.58835489833641408</c:v>
                </c:pt>
                <c:pt idx="21">
                  <c:v>0.84360820244328105</c:v>
                </c:pt>
                <c:pt idx="22">
                  <c:v>0.81140048292514655</c:v>
                </c:pt>
                <c:pt idx="23">
                  <c:v>0.73762489592006664</c:v>
                </c:pt>
                <c:pt idx="24">
                  <c:v>0.9607807590041092</c:v>
                </c:pt>
                <c:pt idx="25">
                  <c:v>0.42526372572524573</c:v>
                </c:pt>
                <c:pt idx="26">
                  <c:v>0.78718006966530363</c:v>
                </c:pt>
                <c:pt idx="27">
                  <c:v>0.43209058793843047</c:v>
                </c:pt>
                <c:pt idx="28">
                  <c:v>0.76214717741935489</c:v>
                </c:pt>
                <c:pt idx="29">
                  <c:v>0.43260993485342014</c:v>
                </c:pt>
                <c:pt idx="30">
                  <c:v>0.72881355932203384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Tabelle1!$BH$4</c:f>
              <c:strCache>
                <c:ptCount val="1"/>
                <c:pt idx="0">
                  <c:v>Physical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Tabelle1!$AC$4:$BG$4</c:f>
              <c:numCache>
                <c:formatCode>General</c:formatCode>
                <c:ptCount val="31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5">
                  <c:v>9.7809464268539009E-2</c:v>
                </c:pt>
                <c:pt idx="6">
                  <c:v>0.20308202556220678</c:v>
                </c:pt>
                <c:pt idx="7">
                  <c:v>0.95703703703703691</c:v>
                </c:pt>
                <c:pt idx="8">
                  <c:v>0.43278885589025595</c:v>
                </c:pt>
                <c:pt idx="9">
                  <c:v>0.96137724550898207</c:v>
                </c:pt>
                <c:pt idx="10">
                  <c:v>0.91510684760567773</c:v>
                </c:pt>
                <c:pt idx="11">
                  <c:v>0.57090807174887892</c:v>
                </c:pt>
                <c:pt idx="12">
                  <c:v>0.55604643104643103</c:v>
                </c:pt>
                <c:pt idx="13">
                  <c:v>0.65331700801424764</c:v>
                </c:pt>
                <c:pt idx="14">
                  <c:v>0.74626865671641784</c:v>
                </c:pt>
                <c:pt idx="15">
                  <c:v>0.79835190343546891</c:v>
                </c:pt>
                <c:pt idx="16">
                  <c:v>0.87565339766787298</c:v>
                </c:pt>
                <c:pt idx="17">
                  <c:v>0.29782178217821781</c:v>
                </c:pt>
                <c:pt idx="18">
                  <c:v>0.50942767066812167</c:v>
                </c:pt>
                <c:pt idx="19">
                  <c:v>0.21373983739837396</c:v>
                </c:pt>
                <c:pt idx="20">
                  <c:v>0.47792792792792788</c:v>
                </c:pt>
                <c:pt idx="21">
                  <c:v>0.77156823623304072</c:v>
                </c:pt>
                <c:pt idx="22">
                  <c:v>0.86131453679970704</c:v>
                </c:pt>
                <c:pt idx="23">
                  <c:v>0.54348926380368101</c:v>
                </c:pt>
                <c:pt idx="24">
                  <c:v>0.78104735704460604</c:v>
                </c:pt>
                <c:pt idx="25">
                  <c:v>0.35675281576830253</c:v>
                </c:pt>
                <c:pt idx="26">
                  <c:v>0.59355372844581478</c:v>
                </c:pt>
                <c:pt idx="27">
                  <c:v>0.46118367896579587</c:v>
                </c:pt>
                <c:pt idx="28">
                  <c:v>0.67904616490030534</c:v>
                </c:pt>
                <c:pt idx="29">
                  <c:v>0.28831271030066208</c:v>
                </c:pt>
                <c:pt idx="30">
                  <c:v>0.55885867941440093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Tabelle1!$BH$6</c:f>
              <c:strCache>
                <c:ptCount val="1"/>
                <c:pt idx="0">
                  <c:v>Add. Threads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Tabelle1!$AC$6:$BG$6</c:f>
              <c:numCache>
                <c:formatCode>General</c:formatCode>
                <c:ptCount val="31"/>
                <c:pt idx="0">
                  <c:v>1.565336015</c:v>
                </c:pt>
                <c:pt idx="1">
                  <c:v>1.3830792449528644</c:v>
                </c:pt>
                <c:pt idx="2">
                  <c:v>0.36825773265058465</c:v>
                </c:pt>
                <c:pt idx="3">
                  <c:v>0.98118164110504846</c:v>
                </c:pt>
                <c:pt idx="4">
                  <c:v>1.0662393197981379</c:v>
                </c:pt>
                <c:pt idx="5">
                  <c:v>0.17633518293740247</c:v>
                </c:pt>
                <c:pt idx="6">
                  <c:v>0.34437585733882031</c:v>
                </c:pt>
                <c:pt idx="7">
                  <c:v>0.69338103756708402</c:v>
                </c:pt>
                <c:pt idx="8">
                  <c:v>0.39743506493506492</c:v>
                </c:pt>
                <c:pt idx="9">
                  <c:v>1.1103042876901799</c:v>
                </c:pt>
                <c:pt idx="10">
                  <c:v>1.0906767057073805</c:v>
                </c:pt>
                <c:pt idx="11">
                  <c:v>0.97557471264367823</c:v>
                </c:pt>
                <c:pt idx="12">
                  <c:v>0.87119978284473409</c:v>
                </c:pt>
                <c:pt idx="13">
                  <c:v>0.87031435349940689</c:v>
                </c:pt>
                <c:pt idx="14">
                  <c:v>0.96717467760844078</c:v>
                </c:pt>
                <c:pt idx="15">
                  <c:v>0.96827139639639648</c:v>
                </c:pt>
                <c:pt idx="16">
                  <c:v>1.002647329650092</c:v>
                </c:pt>
                <c:pt idx="17">
                  <c:v>0.36284680337756331</c:v>
                </c:pt>
                <c:pt idx="18">
                  <c:v>0.64475905463474525</c:v>
                </c:pt>
                <c:pt idx="19">
                  <c:v>0.28675828970331591</c:v>
                </c:pt>
                <c:pt idx="20">
                  <c:v>0.54261847937265595</c:v>
                </c:pt>
                <c:pt idx="21">
                  <c:v>0.84140557006092254</c:v>
                </c:pt>
                <c:pt idx="22">
                  <c:v>0.80117506811989092</c:v>
                </c:pt>
                <c:pt idx="23">
                  <c:v>0.70252775574940529</c:v>
                </c:pt>
                <c:pt idx="24">
                  <c:v>0.92393072989307301</c:v>
                </c:pt>
                <c:pt idx="25">
                  <c:v>0.43283918984870667</c:v>
                </c:pt>
                <c:pt idx="26">
                  <c:v>0.72523371005999726</c:v>
                </c:pt>
                <c:pt idx="27">
                  <c:v>0.35111236415829405</c:v>
                </c:pt>
                <c:pt idx="28">
                  <c:v>0.62042507795831281</c:v>
                </c:pt>
                <c:pt idx="29">
                  <c:v>0.45413318515985635</c:v>
                </c:pt>
                <c:pt idx="30">
                  <c:v>0.72654884443581269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51616"/>
        <c:axId val="190369792"/>
      </c:lineChart>
      <c:catAx>
        <c:axId val="1903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69792"/>
        <c:crosses val="autoZero"/>
        <c:auto val="1"/>
        <c:lblAlgn val="ctr"/>
        <c:lblOffset val="100"/>
        <c:noMultiLvlLbl val="0"/>
      </c:catAx>
      <c:valAx>
        <c:axId val="1903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751840</xdr:colOff>
      <xdr:row>1</xdr:row>
      <xdr:rowOff>58420</xdr:rowOff>
    </xdr:from>
    <xdr:to>
      <xdr:col>30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187960</xdr:colOff>
      <xdr:row>2</xdr:row>
      <xdr:rowOff>81280</xdr:rowOff>
    </xdr:from>
    <xdr:to>
      <xdr:col>41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15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15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101600</xdr:colOff>
      <xdr:row>45</xdr:row>
      <xdr:rowOff>38100</xdr:rowOff>
    </xdr:from>
    <xdr:to>
      <xdr:col>29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139700</xdr:colOff>
      <xdr:row>82</xdr:row>
      <xdr:rowOff>114300</xdr:rowOff>
    </xdr:from>
    <xdr:to>
      <xdr:col>29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</xdr:row>
      <xdr:rowOff>114300</xdr:rowOff>
    </xdr:from>
    <xdr:to>
      <xdr:col>26</xdr:col>
      <xdr:colOff>352425</xdr:colOff>
      <xdr:row>16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16</xdr:row>
      <xdr:rowOff>171450</xdr:rowOff>
    </xdr:from>
    <xdr:to>
      <xdr:col>25</xdr:col>
      <xdr:colOff>638175</xdr:colOff>
      <xdr:row>31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333376</xdr:colOff>
      <xdr:row>7</xdr:row>
      <xdr:rowOff>28574</xdr:rowOff>
    </xdr:from>
    <xdr:to>
      <xdr:col>39</xdr:col>
      <xdr:colOff>533400</xdr:colOff>
      <xdr:row>29</xdr:row>
      <xdr:rowOff>19049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30</xdr:row>
      <xdr:rowOff>180974</xdr:rowOff>
    </xdr:from>
    <xdr:to>
      <xdr:col>35</xdr:col>
      <xdr:colOff>581025</xdr:colOff>
      <xdr:row>56</xdr:row>
      <xdr:rowOff>114299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46" workbookViewId="0">
      <selection activeCell="B36" sqref="B3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72</v>
      </c>
      <c r="F1" t="s">
        <v>32</v>
      </c>
    </row>
    <row r="5" spans="1:9" x14ac:dyDescent="0.25">
      <c r="A5" t="s">
        <v>27</v>
      </c>
      <c r="B5" t="s">
        <v>26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D73"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32</v>
      </c>
    </row>
    <row r="3" spans="1:9" x14ac:dyDescent="0.25">
      <c r="A3" t="s">
        <v>1</v>
      </c>
    </row>
    <row r="5" spans="1:9" x14ac:dyDescent="0.25">
      <c r="A5" t="s">
        <v>30</v>
      </c>
      <c r="B5" t="s">
        <v>69</v>
      </c>
      <c r="G5" t="s">
        <v>98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  <c r="G16">
        <v>8305</v>
      </c>
      <c r="H16">
        <v>0.73</v>
      </c>
      <c r="I16">
        <f>AVERAGE(G7/G16)</f>
        <v>8.2474413004214338</v>
      </c>
    </row>
    <row r="17" spans="1:9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9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9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9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9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9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9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9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9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9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  <c r="G26">
        <v>4497</v>
      </c>
      <c r="H26">
        <v>1.35</v>
      </c>
      <c r="I26">
        <f>AVERAGE(G7/G26)</f>
        <v>15.231265287969757</v>
      </c>
    </row>
    <row r="27" spans="1:9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9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9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9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9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9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  <c r="G36">
        <v>3875</v>
      </c>
      <c r="H36">
        <v>1.56</v>
      </c>
      <c r="I36">
        <f>AVERAGE(G7/G36)</f>
        <v>17.676129032258064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3217</v>
      </c>
      <c r="H56">
        <v>1.88</v>
      </c>
      <c r="I56">
        <f>AVERAGE(G7/G56)</f>
        <v>21.291576002486789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2896</v>
      </c>
      <c r="H66">
        <v>2.09</v>
      </c>
      <c r="I66">
        <f>AVERAGE(G7/G66)</f>
        <v>23.651588397790054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3241</v>
      </c>
      <c r="H76">
        <v>1.87</v>
      </c>
      <c r="I76">
        <f>AVERAGE(G7/G76)</f>
        <v>21.133909287257019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4877</v>
      </c>
      <c r="H96">
        <v>1.24</v>
      </c>
      <c r="I96">
        <f>AVERAGE(G7/G96)</f>
        <v>14.044494566331762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72" workbookViewId="0">
      <selection activeCell="I86" sqref="I8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38</v>
      </c>
    </row>
    <row r="3" spans="1:9" ht="14.45" x14ac:dyDescent="0.3">
      <c r="A3" t="s">
        <v>40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11</v>
      </c>
      <c r="B5" t="s">
        <v>12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B12">
        <v>8731</v>
      </c>
      <c r="C12">
        <v>0.54300000000000004</v>
      </c>
      <c r="D12">
        <f>AVERAGE(B7/B12)</f>
        <v>5.4629481159088309</v>
      </c>
      <c r="F12">
        <v>6</v>
      </c>
    </row>
    <row r="13" spans="1:9" ht="14.45" x14ac:dyDescent="0.25">
      <c r="A13">
        <v>7</v>
      </c>
      <c r="B13">
        <v>7493</v>
      </c>
      <c r="C13">
        <v>0.63300000000000001</v>
      </c>
      <c r="D13">
        <f>AVERAGE(B7/B13)</f>
        <v>6.3655411717603094</v>
      </c>
      <c r="F13">
        <v>7</v>
      </c>
    </row>
    <row r="14" spans="1:9" ht="14.45" x14ac:dyDescent="0.25">
      <c r="A14">
        <v>8</v>
      </c>
      <c r="B14">
        <v>6640</v>
      </c>
      <c r="C14">
        <v>0.71399999999999997</v>
      </c>
      <c r="D14">
        <f>AVERAGE(B7/B14)</f>
        <v>7.1832831325301205</v>
      </c>
      <c r="F14">
        <v>8</v>
      </c>
    </row>
    <row r="15" spans="1:9" ht="14.45" x14ac:dyDescent="0.25">
      <c r="A15">
        <v>9</v>
      </c>
      <c r="B15">
        <f>AVERAGE(6070,6062)</f>
        <v>6066</v>
      </c>
      <c r="C15">
        <v>0.78149999999999997</v>
      </c>
      <c r="D15">
        <f>AVERAGE(B7/B15)</f>
        <v>7.8630069238377844</v>
      </c>
      <c r="F15">
        <v>9</v>
      </c>
    </row>
    <row r="16" spans="1:9" ht="14.45" x14ac:dyDescent="0.25">
      <c r="A16">
        <v>10</v>
      </c>
      <c r="B16">
        <f>AVERAGE(5616,5563)</f>
        <v>5589.5</v>
      </c>
      <c r="C16">
        <f>AVERAGE(0.844,0.852)</f>
        <v>0.84799999999999998</v>
      </c>
      <c r="D16">
        <f>AVERAGE(B7/B16)</f>
        <v>8.5333214062080689</v>
      </c>
      <c r="F16">
        <v>10</v>
      </c>
      <c r="G16">
        <v>7992</v>
      </c>
      <c r="H16">
        <v>0.59299999999999997</v>
      </c>
      <c r="I16">
        <f>AVERAGE(G7/G16)</f>
        <v>8.8677427427427435</v>
      </c>
    </row>
    <row r="17" spans="1:9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9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9" x14ac:dyDescent="0.25">
      <c r="A19">
        <v>13</v>
      </c>
      <c r="B19">
        <v>5248</v>
      </c>
      <c r="C19">
        <v>0.90300000000000002</v>
      </c>
      <c r="D19">
        <f>AVERAGE(B7/B19)</f>
        <v>9.0886051829268286</v>
      </c>
      <c r="F19">
        <v>13</v>
      </c>
    </row>
    <row r="20" spans="1:9" x14ac:dyDescent="0.25">
      <c r="A20">
        <v>14</v>
      </c>
      <c r="B20">
        <v>5272</v>
      </c>
      <c r="C20">
        <v>0.89900000000000002</v>
      </c>
      <c r="D20">
        <f>AVERAGE(B7/B20)</f>
        <v>9.047230652503794</v>
      </c>
      <c r="F20">
        <v>14</v>
      </c>
    </row>
    <row r="21" spans="1:9" x14ac:dyDescent="0.25">
      <c r="A21">
        <v>15</v>
      </c>
      <c r="B21">
        <v>5019</v>
      </c>
      <c r="C21">
        <v>0.94399999999999995</v>
      </c>
      <c r="D21">
        <f>AVERAGE(B7/B21)</f>
        <v>9.5032875074716081</v>
      </c>
      <c r="F21">
        <v>15</v>
      </c>
    </row>
    <row r="22" spans="1:9" x14ac:dyDescent="0.25">
      <c r="A22">
        <v>16</v>
      </c>
      <c r="B22">
        <v>4957</v>
      </c>
      <c r="C22">
        <v>0.95599999999999996</v>
      </c>
      <c r="D22">
        <f>AVERAGE(B7/B22)</f>
        <v>9.6221504942505547</v>
      </c>
      <c r="F22">
        <v>16</v>
      </c>
    </row>
    <row r="23" spans="1:9" x14ac:dyDescent="0.25">
      <c r="A23">
        <v>17</v>
      </c>
      <c r="B23">
        <v>4751</v>
      </c>
      <c r="C23">
        <v>0.998</v>
      </c>
      <c r="D23">
        <f>AVERAGE(B7/B23)</f>
        <v>10.039360134708483</v>
      </c>
      <c r="F23">
        <v>17</v>
      </c>
    </row>
    <row r="24" spans="1:9" x14ac:dyDescent="0.25">
      <c r="A24">
        <v>18</v>
      </c>
      <c r="B24">
        <v>4682</v>
      </c>
      <c r="C24">
        <v>1.01</v>
      </c>
      <c r="D24">
        <f>AVERAGE(B7/B24)</f>
        <v>10.187313114053824</v>
      </c>
      <c r="F24">
        <v>18</v>
      </c>
    </row>
    <row r="25" spans="1:9" x14ac:dyDescent="0.25">
      <c r="A25">
        <v>19</v>
      </c>
      <c r="B25">
        <v>4544</v>
      </c>
      <c r="C25">
        <v>1.04</v>
      </c>
      <c r="D25">
        <f>AVERAGE(B7/B25)</f>
        <v>10.496698943661972</v>
      </c>
      <c r="F25">
        <v>19</v>
      </c>
    </row>
    <row r="26" spans="1:9" x14ac:dyDescent="0.25">
      <c r="A26">
        <v>20</v>
      </c>
      <c r="B26">
        <v>4458</v>
      </c>
      <c r="C26">
        <v>1.06</v>
      </c>
      <c r="D26">
        <f>AVERAGE(B7/B26)</f>
        <v>10.699192462987886</v>
      </c>
      <c r="F26">
        <v>20</v>
      </c>
      <c r="G26">
        <v>4354</v>
      </c>
      <c r="H26">
        <v>1.0900000000000001</v>
      </c>
      <c r="I26">
        <f>AVERAGE(G7/G26)</f>
        <v>16.277216352779053</v>
      </c>
    </row>
    <row r="27" spans="1:9" x14ac:dyDescent="0.25">
      <c r="A27">
        <v>21</v>
      </c>
      <c r="B27">
        <v>4369</v>
      </c>
      <c r="C27">
        <v>1.08</v>
      </c>
      <c r="D27">
        <f>AVERAGE(B7/B27)</f>
        <v>10.917143511100939</v>
      </c>
      <c r="F27">
        <v>21</v>
      </c>
    </row>
    <row r="28" spans="1:9" x14ac:dyDescent="0.25">
      <c r="A28">
        <v>22</v>
      </c>
      <c r="B28">
        <v>4304</v>
      </c>
      <c r="C28">
        <v>1.1000000000000001</v>
      </c>
      <c r="D28">
        <f>AVERAGE(B7/B28)</f>
        <v>11.082016728624536</v>
      </c>
      <c r="F28">
        <v>22</v>
      </c>
    </row>
    <row r="29" spans="1:9" x14ac:dyDescent="0.25">
      <c r="A29">
        <v>23</v>
      </c>
      <c r="B29">
        <v>4189</v>
      </c>
      <c r="C29">
        <v>1.1299999999999999</v>
      </c>
      <c r="D29">
        <f>AVERAGE(B7/B29)</f>
        <v>11.386249701599427</v>
      </c>
      <c r="F29">
        <v>23</v>
      </c>
    </row>
    <row r="30" spans="1:9" x14ac:dyDescent="0.25">
      <c r="A30">
        <v>24</v>
      </c>
      <c r="B30">
        <f>AVERAGE(4144,4130)</f>
        <v>4137</v>
      </c>
      <c r="C30">
        <v>1.145</v>
      </c>
      <c r="D30">
        <f>AVERAGE(B7/B30)</f>
        <v>11.529369108049311</v>
      </c>
      <c r="F30">
        <v>24</v>
      </c>
    </row>
    <row r="31" spans="1:9" x14ac:dyDescent="0.25">
      <c r="A31">
        <v>25</v>
      </c>
      <c r="B31">
        <v>4245</v>
      </c>
      <c r="C31">
        <v>1.1200000000000001</v>
      </c>
      <c r="D31">
        <f>AVERAGE(B7/B31)</f>
        <v>11.236042402826856</v>
      </c>
      <c r="F31">
        <v>25</v>
      </c>
    </row>
    <row r="32" spans="1:9" x14ac:dyDescent="0.25">
      <c r="A32">
        <v>26</v>
      </c>
      <c r="B32">
        <f>AVERAGE(4270,4284)</f>
        <v>4277</v>
      </c>
      <c r="C32">
        <v>1.1100000000000001</v>
      </c>
      <c r="D32">
        <f>AVERAGE(B7/B32)</f>
        <v>11.151975683890578</v>
      </c>
      <c r="F32">
        <v>26</v>
      </c>
    </row>
    <row r="33" spans="1:9" x14ac:dyDescent="0.25">
      <c r="A33">
        <v>27</v>
      </c>
      <c r="B33">
        <v>4281</v>
      </c>
      <c r="C33">
        <v>1.1100000000000001</v>
      </c>
      <c r="D33">
        <f>AVERAGE(B7/B33)</f>
        <v>11.141555711282411</v>
      </c>
      <c r="F33">
        <v>27</v>
      </c>
    </row>
    <row r="34" spans="1:9" x14ac:dyDescent="0.25">
      <c r="A34">
        <v>28</v>
      </c>
      <c r="B34">
        <v>4303</v>
      </c>
      <c r="C34">
        <v>1.1000000000000001</v>
      </c>
      <c r="D34">
        <f>AVERAGE(B7/B34)</f>
        <v>11.084592145015106</v>
      </c>
      <c r="F34">
        <v>28</v>
      </c>
    </row>
    <row r="35" spans="1:9" x14ac:dyDescent="0.25">
      <c r="A35">
        <v>29</v>
      </c>
      <c r="B35">
        <v>4269</v>
      </c>
      <c r="C35">
        <v>1.1100000000000001</v>
      </c>
      <c r="D35">
        <f>AVERAGE(B7/B35)</f>
        <v>11.172874209416726</v>
      </c>
      <c r="F35">
        <v>29</v>
      </c>
    </row>
    <row r="36" spans="1:9" x14ac:dyDescent="0.25">
      <c r="A36">
        <v>30</v>
      </c>
      <c r="B36">
        <v>4302</v>
      </c>
      <c r="C36">
        <v>1.1000000000000001</v>
      </c>
      <c r="D36">
        <f>AVERAGE(B7/B36)</f>
        <v>11.087168758716876</v>
      </c>
      <c r="F36">
        <v>30</v>
      </c>
      <c r="G36">
        <v>3559</v>
      </c>
      <c r="H36">
        <v>1.33</v>
      </c>
      <c r="I36">
        <f>AVERAGE(G7/G36)</f>
        <v>19.913177858949144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2896</v>
      </c>
      <c r="H56">
        <v>1.64</v>
      </c>
      <c r="I56">
        <f>AVERAGE(G7/G56)</f>
        <v>24.472030386740332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2570</v>
      </c>
      <c r="H66">
        <v>1.84</v>
      </c>
      <c r="I66">
        <f>AVERAGE(G7/G66)</f>
        <v>27.576264591439688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2463</v>
      </c>
      <c r="H76">
        <v>1.92</v>
      </c>
      <c r="I76">
        <f>AVERAGE(G7/G76)</f>
        <v>28.77425903369874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D12" sqref="D12:D17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74</v>
      </c>
    </row>
    <row r="5" spans="1:9" x14ac:dyDescent="0.25">
      <c r="A5" t="s">
        <v>31</v>
      </c>
      <c r="B5" t="s">
        <v>75</v>
      </c>
      <c r="G5" t="s">
        <v>97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41582</v>
      </c>
      <c r="C7">
        <v>0.106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B8">
        <v>26995</v>
      </c>
      <c r="C8">
        <v>0.16400000000000001</v>
      </c>
      <c r="D8">
        <f>AVERAGE(B7/B8)</f>
        <v>1.5403593258010744</v>
      </c>
      <c r="F8">
        <v>2</v>
      </c>
    </row>
    <row r="9" spans="1:9" x14ac:dyDescent="0.25">
      <c r="A9">
        <v>3</v>
      </c>
      <c r="B9">
        <v>17977</v>
      </c>
      <c r="C9">
        <v>0.246</v>
      </c>
      <c r="D9">
        <f>AVERAGE(B7/B9)</f>
        <v>2.313066696334205</v>
      </c>
      <c r="F9">
        <v>3</v>
      </c>
    </row>
    <row r="10" spans="1:9" x14ac:dyDescent="0.25">
      <c r="A10">
        <v>4</v>
      </c>
      <c r="B10">
        <v>13668</v>
      </c>
      <c r="C10">
        <v>0.32300000000000001</v>
      </c>
      <c r="D10">
        <f>AVERAGE(B7/B10)</f>
        <v>3.0422885572139302</v>
      </c>
      <c r="F10">
        <v>4</v>
      </c>
    </row>
    <row r="11" spans="1:9" x14ac:dyDescent="0.25">
      <c r="A11">
        <v>5</v>
      </c>
      <c r="B11">
        <v>10934</v>
      </c>
      <c r="C11">
        <v>0.40400000000000003</v>
      </c>
      <c r="D11">
        <f>AVERAGE(B7/B11)</f>
        <v>3.802999817084324</v>
      </c>
      <c r="F11">
        <v>5</v>
      </c>
    </row>
    <row r="12" spans="1:9" x14ac:dyDescent="0.25">
      <c r="A12">
        <v>6</v>
      </c>
      <c r="B12">
        <v>9078</v>
      </c>
      <c r="C12">
        <v>0.48699999999999999</v>
      </c>
      <c r="D12">
        <f>AVERAGE(B7/B12)</f>
        <v>4.5805243445692883</v>
      </c>
      <c r="F12">
        <v>6</v>
      </c>
    </row>
    <row r="13" spans="1:9" x14ac:dyDescent="0.25">
      <c r="A13">
        <v>7</v>
      </c>
      <c r="B13">
        <v>7502</v>
      </c>
      <c r="C13">
        <v>0.58899999999999997</v>
      </c>
      <c r="D13">
        <f>AVERAGE(B7/B13)</f>
        <v>5.5427885897094109</v>
      </c>
      <c r="F13">
        <v>7</v>
      </c>
    </row>
    <row r="14" spans="1:9" x14ac:dyDescent="0.25">
      <c r="A14">
        <v>8</v>
      </c>
      <c r="B14">
        <v>7111</v>
      </c>
      <c r="C14">
        <v>0.622</v>
      </c>
      <c r="D14">
        <f>AVERAGE(B7/B14)</f>
        <v>5.8475601181268457</v>
      </c>
      <c r="F14">
        <v>8</v>
      </c>
    </row>
    <row r="15" spans="1:9" x14ac:dyDescent="0.25">
      <c r="A15">
        <v>9</v>
      </c>
      <c r="B15">
        <v>6256</v>
      </c>
      <c r="C15">
        <v>0.70699999999999996</v>
      </c>
      <c r="D15">
        <f>AVERAGE(B7/B15)</f>
        <v>6.6467391304347823</v>
      </c>
      <c r="F15">
        <v>9</v>
      </c>
    </row>
    <row r="16" spans="1:9" x14ac:dyDescent="0.25">
      <c r="A16">
        <v>10</v>
      </c>
      <c r="B16">
        <v>6136</v>
      </c>
      <c r="C16">
        <v>0.72</v>
      </c>
      <c r="D16">
        <f>AVERAGE(B7/B16)</f>
        <v>6.7767275097783575</v>
      </c>
      <c r="F16">
        <v>10</v>
      </c>
      <c r="G16">
        <v>9798</v>
      </c>
      <c r="H16">
        <v>0.45100000000000001</v>
      </c>
      <c r="I16">
        <f>AVERAGE(G7/G16)</f>
        <v>7.2413757909777505</v>
      </c>
    </row>
    <row r="17" spans="1:9" x14ac:dyDescent="0.25">
      <c r="A17">
        <v>11</v>
      </c>
      <c r="B17">
        <v>5892</v>
      </c>
      <c r="C17">
        <v>0.75</v>
      </c>
      <c r="D17">
        <f>AVERAGE(B7/B17)</f>
        <v>7.0573659198913781</v>
      </c>
      <c r="F17">
        <v>11</v>
      </c>
    </row>
    <row r="18" spans="1:9" x14ac:dyDescent="0.25">
      <c r="A18">
        <v>12</v>
      </c>
      <c r="B18">
        <v>5838</v>
      </c>
      <c r="C18">
        <v>0.75700000000000001</v>
      </c>
      <c r="D18">
        <f>AVERAGE(B7/B18)</f>
        <v>7.1226447413497773</v>
      </c>
      <c r="F18">
        <v>12</v>
      </c>
    </row>
    <row r="19" spans="1:9" x14ac:dyDescent="0.25">
      <c r="A19">
        <v>13</v>
      </c>
      <c r="B19">
        <v>5825</v>
      </c>
      <c r="C19">
        <v>0.75900000000000001</v>
      </c>
      <c r="D19">
        <f>AVERAGE(B7/B19)</f>
        <v>7.1385407725321892</v>
      </c>
      <c r="F19">
        <v>13</v>
      </c>
    </row>
    <row r="20" spans="1:9" x14ac:dyDescent="0.25">
      <c r="A20">
        <v>14</v>
      </c>
      <c r="B20">
        <v>5608</v>
      </c>
      <c r="C20">
        <v>0.78800000000000003</v>
      </c>
      <c r="D20">
        <f>AVERAGE(B7/B20)</f>
        <v>7.4147646219686161</v>
      </c>
      <c r="F20">
        <v>14</v>
      </c>
    </row>
    <row r="21" spans="1:9" x14ac:dyDescent="0.25">
      <c r="A21">
        <v>15</v>
      </c>
      <c r="B21">
        <v>5616</v>
      </c>
      <c r="C21">
        <v>0.78700000000000003</v>
      </c>
      <c r="D21">
        <f>AVERAGE(B7/B21)</f>
        <v>7.4042022792022788</v>
      </c>
      <c r="F21">
        <v>15</v>
      </c>
    </row>
    <row r="22" spans="1:9" x14ac:dyDescent="0.25">
      <c r="A22">
        <v>16</v>
      </c>
      <c r="B22">
        <v>5380</v>
      </c>
      <c r="C22">
        <v>0.82199999999999995</v>
      </c>
      <c r="D22">
        <f>AVERAGE(B7/B22)</f>
        <v>7.7289962825278806</v>
      </c>
      <c r="F22">
        <v>16</v>
      </c>
    </row>
    <row r="23" spans="1:9" x14ac:dyDescent="0.25">
      <c r="A23">
        <v>17</v>
      </c>
      <c r="B23">
        <v>5200</v>
      </c>
      <c r="C23">
        <v>0.85</v>
      </c>
      <c r="D23">
        <f>AVERAGE(B7/B23)</f>
        <v>7.9965384615384618</v>
      </c>
      <c r="F23">
        <v>17</v>
      </c>
    </row>
    <row r="24" spans="1:9" x14ac:dyDescent="0.25">
      <c r="A24">
        <v>18</v>
      </c>
      <c r="B24">
        <v>5087</v>
      </c>
      <c r="C24">
        <v>0.86899999999999999</v>
      </c>
      <c r="D24">
        <f>AVERAGE(B7/B24)</f>
        <v>8.1741694515431487</v>
      </c>
      <c r="F24">
        <v>18</v>
      </c>
    </row>
    <row r="25" spans="1:9" x14ac:dyDescent="0.25">
      <c r="A25">
        <v>19</v>
      </c>
      <c r="B25">
        <v>4842</v>
      </c>
      <c r="C25">
        <v>0.91300000000000003</v>
      </c>
      <c r="D25">
        <f>AVERAGE(B7/B25)</f>
        <v>8.5877736472532007</v>
      </c>
      <c r="F25">
        <v>19</v>
      </c>
    </row>
    <row r="26" spans="1:9" x14ac:dyDescent="0.25">
      <c r="A26">
        <v>20</v>
      </c>
      <c r="B26">
        <v>4822</v>
      </c>
      <c r="C26">
        <v>0.91700000000000004</v>
      </c>
      <c r="D26">
        <f>AVERAGE(B7/B26)</f>
        <v>8.623392783077561</v>
      </c>
      <c r="F26">
        <v>20</v>
      </c>
      <c r="G26">
        <v>5662</v>
      </c>
      <c r="H26">
        <v>0.78100000000000003</v>
      </c>
      <c r="I26">
        <f>AVERAGE(G7/G26)</f>
        <v>12.531084422465559</v>
      </c>
    </row>
    <row r="27" spans="1:9" x14ac:dyDescent="0.25">
      <c r="A27">
        <v>21</v>
      </c>
      <c r="B27">
        <v>4711</v>
      </c>
      <c r="C27">
        <v>0.93799999999999994</v>
      </c>
      <c r="D27">
        <f>AVERAGE(B7/B27)</f>
        <v>8.8265760984928896</v>
      </c>
      <c r="F27">
        <v>21</v>
      </c>
    </row>
    <row r="28" spans="1:9" x14ac:dyDescent="0.25">
      <c r="A28">
        <v>22</v>
      </c>
      <c r="B28">
        <v>4607</v>
      </c>
      <c r="C28">
        <v>0.95899999999999996</v>
      </c>
      <c r="D28">
        <f>AVERAGE(B7/B28)</f>
        <v>9.0258302583025838</v>
      </c>
      <c r="F28">
        <v>22</v>
      </c>
    </row>
    <row r="29" spans="1:9" x14ac:dyDescent="0.25">
      <c r="A29">
        <v>23</v>
      </c>
      <c r="B29">
        <v>4541</v>
      </c>
      <c r="C29">
        <v>0.97299999999999998</v>
      </c>
      <c r="D29">
        <f>AVERAGE(B7/B29)</f>
        <v>9.1570138735961244</v>
      </c>
      <c r="F29">
        <v>23</v>
      </c>
    </row>
    <row r="30" spans="1:9" x14ac:dyDescent="0.25">
      <c r="A30">
        <v>24</v>
      </c>
      <c r="B30">
        <v>4402</v>
      </c>
      <c r="C30">
        <v>1</v>
      </c>
      <c r="D30">
        <f>AVERAGE(B7/B30)</f>
        <v>9.446160835983644</v>
      </c>
      <c r="F30">
        <v>24</v>
      </c>
    </row>
    <row r="31" spans="1:9" x14ac:dyDescent="0.25">
      <c r="A31">
        <v>25</v>
      </c>
      <c r="B31">
        <v>4652</v>
      </c>
      <c r="C31">
        <v>0.95</v>
      </c>
      <c r="D31">
        <f>AVERAGE(B7/B31)</f>
        <v>8.9385210662080823</v>
      </c>
      <c r="F31">
        <v>25</v>
      </c>
    </row>
    <row r="32" spans="1:9" x14ac:dyDescent="0.25">
      <c r="A32">
        <v>26</v>
      </c>
      <c r="B32">
        <v>4713</v>
      </c>
      <c r="C32">
        <v>0.93799999999999994</v>
      </c>
      <c r="D32">
        <f>AVERAGE(B7/B32)</f>
        <v>8.8228304689157646</v>
      </c>
      <c r="F32">
        <v>26</v>
      </c>
    </row>
    <row r="33" spans="1:9" x14ac:dyDescent="0.25">
      <c r="A33">
        <v>27</v>
      </c>
      <c r="B33">
        <v>4727</v>
      </c>
      <c r="C33">
        <v>0.93500000000000005</v>
      </c>
      <c r="D33">
        <f>AVERAGE(B7/B33)</f>
        <v>8.7966998096043998</v>
      </c>
      <c r="F33">
        <v>27</v>
      </c>
    </row>
    <row r="34" spans="1:9" x14ac:dyDescent="0.25">
      <c r="A34">
        <v>28</v>
      </c>
      <c r="B34">
        <v>4783</v>
      </c>
      <c r="C34">
        <v>0.92400000000000004</v>
      </c>
      <c r="D34">
        <f>AVERAGE(B7/B34)</f>
        <v>8.6937068785281202</v>
      </c>
      <c r="F34">
        <v>28</v>
      </c>
    </row>
    <row r="35" spans="1:9" x14ac:dyDescent="0.25">
      <c r="A35">
        <v>29</v>
      </c>
      <c r="B35">
        <v>4775</v>
      </c>
      <c r="C35">
        <v>0.92600000000000005</v>
      </c>
      <c r="D35">
        <f>AVERAGE(B7/B35)</f>
        <v>8.7082722513088999</v>
      </c>
      <c r="F35">
        <v>29</v>
      </c>
    </row>
    <row r="36" spans="1:9" x14ac:dyDescent="0.25">
      <c r="A36">
        <v>30</v>
      </c>
      <c r="B36">
        <v>4778</v>
      </c>
      <c r="C36">
        <v>0.92500000000000004</v>
      </c>
      <c r="D36">
        <f>AVERAGE(B7/B36)</f>
        <v>8.7028045207199671</v>
      </c>
      <c r="F36">
        <v>30</v>
      </c>
      <c r="G36">
        <v>4992</v>
      </c>
      <c r="H36">
        <v>0.88500000000000001</v>
      </c>
      <c r="I36">
        <f>AVERAGE(G7/G36)</f>
        <v>14.212940705128204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4795</v>
      </c>
      <c r="H45">
        <v>0.92200000000000004</v>
      </c>
      <c r="I45">
        <f>AVERAGE(G7/G45)</f>
        <v>14.79687174139729</v>
      </c>
    </row>
    <row r="46" spans="1:9" x14ac:dyDescent="0.25">
      <c r="F46">
        <v>40</v>
      </c>
      <c r="G46">
        <v>4972</v>
      </c>
      <c r="H46">
        <v>0.88900000000000001</v>
      </c>
      <c r="I46">
        <f>AVERAGE(G7/G46)</f>
        <v>14.2701126307321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4434</v>
      </c>
      <c r="H56">
        <v>0.997</v>
      </c>
      <c r="I56">
        <f>AVERAGE(G7/G56)</f>
        <v>16.001578709968427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4328</v>
      </c>
      <c r="H66">
        <v>1.02</v>
      </c>
      <c r="I66">
        <f>AVERAGE(G7/G66)</f>
        <v>16.393484288354898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4485</v>
      </c>
      <c r="H76">
        <v>0.98499999999999999</v>
      </c>
      <c r="I76">
        <f>AVERAGE(G7/G76)</f>
        <v>15.819620958751393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  <c r="I85">
        <f>AVERAGE(G7/G85)</f>
        <v>16.333103130755063</v>
      </c>
    </row>
    <row r="86" spans="6:9" x14ac:dyDescent="0.25">
      <c r="F86">
        <v>80</v>
      </c>
      <c r="G86">
        <v>4171</v>
      </c>
      <c r="H86">
        <v>1.06</v>
      </c>
      <c r="I86">
        <f>AVERAGE(G7/G86)</f>
        <v>17.01054902900983</v>
      </c>
    </row>
    <row r="87" spans="6:9" x14ac:dyDescent="0.25">
      <c r="F87">
        <v>81</v>
      </c>
      <c r="G87">
        <v>3984</v>
      </c>
      <c r="H87">
        <v>1.1100000000000001</v>
      </c>
      <c r="I87">
        <f>AVERAGE(G7/G87)</f>
        <v>17.808985943775099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14" workbookViewId="0">
      <selection activeCell="D28" sqref="D28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68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13</v>
      </c>
      <c r="B5" t="s">
        <v>14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f>AVERAGE(37606,37670)</f>
        <v>37638</v>
      </c>
      <c r="C8">
        <v>0.123</v>
      </c>
      <c r="D8">
        <f>AVERAGE(B7/B8)</f>
        <v>0.80041447473298266</v>
      </c>
      <c r="F8">
        <v>2</v>
      </c>
    </row>
    <row r="9" spans="1:9" ht="14.45" x14ac:dyDescent="0.25">
      <c r="A9">
        <v>3</v>
      </c>
      <c r="B9">
        <f>AVERAGE(33163,33244)</f>
        <v>33203.5</v>
      </c>
      <c r="C9">
        <f>AVERAGE(0.14,0.139)</f>
        <v>0.13950000000000001</v>
      </c>
      <c r="D9">
        <f>AVERAGE(B7/B9)</f>
        <v>0.90731398798319451</v>
      </c>
      <c r="F9">
        <v>3</v>
      </c>
    </row>
    <row r="10" spans="1:9" ht="14.45" x14ac:dyDescent="0.25">
      <c r="A10">
        <v>4</v>
      </c>
      <c r="B10">
        <v>28295</v>
      </c>
      <c r="C10">
        <v>0.16400000000000001</v>
      </c>
      <c r="D10">
        <f>AVERAGE(B7/B10)</f>
        <v>1.0647110796960593</v>
      </c>
      <c r="F10">
        <v>4</v>
      </c>
    </row>
    <row r="11" spans="1:9" ht="14.45" x14ac:dyDescent="0.25">
      <c r="A11">
        <v>5</v>
      </c>
      <c r="B11">
        <f>AVERAGE(21081,23701)</f>
        <v>22391</v>
      </c>
      <c r="C11">
        <f>AVERAGE(0.22,0.195)</f>
        <v>0.20750000000000002</v>
      </c>
      <c r="D11">
        <f>AVERAGE(B7/B11)</f>
        <v>1.3454512973962753</v>
      </c>
      <c r="F11">
        <v>5</v>
      </c>
    </row>
    <row r="12" spans="1:9" ht="14.45" x14ac:dyDescent="0.25">
      <c r="A12">
        <v>6</v>
      </c>
      <c r="B12">
        <v>21061</v>
      </c>
      <c r="C12">
        <v>0.22</v>
      </c>
      <c r="D12">
        <f>AVERAGE(B7/B12)</f>
        <v>1.4304164094772327</v>
      </c>
      <c r="F12">
        <v>6</v>
      </c>
    </row>
    <row r="13" spans="1:9" ht="14.45" x14ac:dyDescent="0.25">
      <c r="A13">
        <v>7</v>
      </c>
      <c r="B13">
        <v>17388</v>
      </c>
      <c r="C13">
        <v>0.26600000000000001</v>
      </c>
      <c r="D13">
        <f>AVERAGE(B7/B13)</f>
        <v>1.7325741890959283</v>
      </c>
      <c r="F13">
        <v>7</v>
      </c>
    </row>
    <row r="14" spans="1:9" ht="14.45" x14ac:dyDescent="0.25">
      <c r="A14">
        <v>8</v>
      </c>
      <c r="B14">
        <v>15890</v>
      </c>
      <c r="C14">
        <v>0.29099999999999998</v>
      </c>
      <c r="D14">
        <f>AVERAGE(B7/B14)</f>
        <v>1.8959093769666457</v>
      </c>
      <c r="F14">
        <v>8</v>
      </c>
    </row>
    <row r="15" spans="1:9" ht="14.45" x14ac:dyDescent="0.25">
      <c r="A15">
        <v>9</v>
      </c>
      <c r="B15">
        <v>15297</v>
      </c>
      <c r="C15">
        <v>0.30299999999999999</v>
      </c>
      <c r="D15">
        <f>AVERAGE(B7/B15)</f>
        <v>1.9694057658364386</v>
      </c>
      <c r="F15">
        <v>9</v>
      </c>
    </row>
    <row r="16" spans="1:9" ht="14.45" x14ac:dyDescent="0.25">
      <c r="A16">
        <v>10</v>
      </c>
      <c r="B16">
        <v>13969</v>
      </c>
      <c r="C16">
        <v>0.33100000000000002</v>
      </c>
      <c r="D16">
        <f>AVERAGE(B7/B16)</f>
        <v>2.1566325434891547</v>
      </c>
      <c r="F16">
        <v>10</v>
      </c>
      <c r="G16">
        <v>30066</v>
      </c>
      <c r="H16">
        <v>0.154</v>
      </c>
      <c r="I16">
        <f>AVERAGE(G7/G16)</f>
        <v>1.3529235681500698</v>
      </c>
    </row>
    <row r="17" spans="1:9" x14ac:dyDescent="0.25">
      <c r="A17">
        <v>11</v>
      </c>
      <c r="B17">
        <v>13260</v>
      </c>
      <c r="C17">
        <v>0.34899999999999998</v>
      </c>
      <c r="D17">
        <f>AVERAGE(B7/B17)</f>
        <v>2.271945701357466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B19">
        <v>11732</v>
      </c>
      <c r="C19">
        <v>0.39500000000000002</v>
      </c>
      <c r="D19">
        <f>AVERAGE(B7/B19)</f>
        <v>2.5678486191612682</v>
      </c>
      <c r="F19">
        <v>13</v>
      </c>
    </row>
    <row r="20" spans="1:9" x14ac:dyDescent="0.25">
      <c r="A20">
        <v>14</v>
      </c>
      <c r="B20">
        <v>11406</v>
      </c>
      <c r="C20">
        <v>0.40600000000000003</v>
      </c>
      <c r="D20">
        <f>AVERAGE(B7/B20)</f>
        <v>2.6412414518674381</v>
      </c>
      <c r="F20">
        <v>14</v>
      </c>
    </row>
    <row r="21" spans="1:9" x14ac:dyDescent="0.25">
      <c r="A21">
        <v>15</v>
      </c>
      <c r="B21">
        <v>11006</v>
      </c>
      <c r="C21">
        <v>0.42099999999999999</v>
      </c>
      <c r="D21">
        <f>AVERAGE(B7/B21)</f>
        <v>2.7372342358713428</v>
      </c>
      <c r="F21">
        <v>15</v>
      </c>
    </row>
    <row r="22" spans="1:9" x14ac:dyDescent="0.25">
      <c r="A22">
        <v>16</v>
      </c>
      <c r="B22">
        <v>10648</v>
      </c>
      <c r="C22">
        <v>0.435</v>
      </c>
      <c r="D22">
        <f>AVERAGE(B7/B22)</f>
        <v>2.8292637114951162</v>
      </c>
      <c r="F22">
        <v>16</v>
      </c>
    </row>
    <row r="23" spans="1:9" x14ac:dyDescent="0.25">
      <c r="A23">
        <v>17</v>
      </c>
      <c r="B23">
        <v>10252</v>
      </c>
      <c r="C23">
        <v>0.45200000000000001</v>
      </c>
      <c r="D23">
        <f>AVERAGE(B7/B23)</f>
        <v>2.9385485758876317</v>
      </c>
      <c r="F23">
        <v>17</v>
      </c>
    </row>
    <row r="24" spans="1:9" x14ac:dyDescent="0.25">
      <c r="A24">
        <v>18</v>
      </c>
      <c r="B24">
        <v>9872</v>
      </c>
      <c r="C24">
        <v>0.46899999999999997</v>
      </c>
      <c r="D24">
        <f>AVERAGE(B7/B24)</f>
        <v>3.0516612641815235</v>
      </c>
      <c r="F24">
        <v>18</v>
      </c>
    </row>
    <row r="25" spans="1:9" x14ac:dyDescent="0.25">
      <c r="A25">
        <v>19</v>
      </c>
      <c r="B25">
        <v>9497</v>
      </c>
      <c r="C25">
        <v>0.48799999999999999</v>
      </c>
      <c r="D25">
        <f>AVERAGE(B7/B25)</f>
        <v>3.172159629356639</v>
      </c>
      <c r="F25">
        <v>19</v>
      </c>
    </row>
    <row r="26" spans="1:9" x14ac:dyDescent="0.25">
      <c r="A26">
        <v>20</v>
      </c>
      <c r="B26">
        <v>9157</v>
      </c>
      <c r="C26">
        <v>0.50600000000000001</v>
      </c>
      <c r="D26">
        <f>AVERAGE(B7/B26)</f>
        <v>3.2899421207819155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B27">
        <v>8898</v>
      </c>
      <c r="C27">
        <v>0.52</v>
      </c>
      <c r="D27">
        <f>AVERAGE(B7/B27)</f>
        <v>3.3857046527309507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B29">
        <v>8385</v>
      </c>
      <c r="C29">
        <v>0.55200000000000005</v>
      </c>
      <c r="D29">
        <f>AVERAGE(B7/B29)</f>
        <v>3.5928443649373882</v>
      </c>
      <c r="F29">
        <v>23</v>
      </c>
    </row>
    <row r="30" spans="1:9" x14ac:dyDescent="0.25">
      <c r="A30">
        <v>24</v>
      </c>
      <c r="B30">
        <v>8121</v>
      </c>
      <c r="C30">
        <v>0.56999999999999995</v>
      </c>
      <c r="D30">
        <f>AVERAGE(B7/B30)</f>
        <v>3.7096416697451051</v>
      </c>
      <c r="F30">
        <v>24</v>
      </c>
    </row>
    <row r="31" spans="1:9" x14ac:dyDescent="0.25">
      <c r="A31">
        <v>25</v>
      </c>
      <c r="B31">
        <v>7897</v>
      </c>
      <c r="C31">
        <v>0.58599999999999997</v>
      </c>
      <c r="D31">
        <f>AVERAGE(B7/B31)</f>
        <v>3.8148664049639103</v>
      </c>
      <c r="F31">
        <v>25</v>
      </c>
    </row>
    <row r="32" spans="1:9" x14ac:dyDescent="0.25">
      <c r="A32">
        <v>26</v>
      </c>
      <c r="B32">
        <v>7764</v>
      </c>
      <c r="C32">
        <v>0.59599999999999997</v>
      </c>
      <c r="D32">
        <f>AVERAGE(B7/B32)</f>
        <v>3.8802163833075736</v>
      </c>
      <c r="F32">
        <v>26</v>
      </c>
    </row>
    <row r="33" spans="1:9" x14ac:dyDescent="0.25">
      <c r="A33">
        <v>27</v>
      </c>
      <c r="B33">
        <v>7623</v>
      </c>
      <c r="C33">
        <v>0.60699999999999998</v>
      </c>
      <c r="D33">
        <f>AVERAGE(B7/B33)</f>
        <v>3.9519874065328611</v>
      </c>
      <c r="F33">
        <v>27</v>
      </c>
    </row>
    <row r="34" spans="1:9" x14ac:dyDescent="0.25">
      <c r="A34">
        <v>28</v>
      </c>
      <c r="B34">
        <v>7519</v>
      </c>
      <c r="C34">
        <v>0.61599999999999999</v>
      </c>
      <c r="D34">
        <f>AVERAGE(B7/B34)</f>
        <v>4.0066498204548475</v>
      </c>
      <c r="F34">
        <v>28</v>
      </c>
    </row>
    <row r="35" spans="1:9" x14ac:dyDescent="0.25">
      <c r="A35">
        <v>29</v>
      </c>
      <c r="B35">
        <v>7409</v>
      </c>
      <c r="C35">
        <v>0.625</v>
      </c>
      <c r="D35">
        <f>AVERAGE(B7/B35)</f>
        <v>4.0661357808071266</v>
      </c>
      <c r="F35">
        <v>29</v>
      </c>
    </row>
    <row r="36" spans="1:9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  <c r="G36">
        <v>13300</v>
      </c>
      <c r="H36">
        <v>0.34799999999999998</v>
      </c>
      <c r="I36">
        <f>AVERAGE(G7/G36)</f>
        <v>3.0584210526315792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</row>
    <row r="46" spans="1:9" x14ac:dyDescent="0.25">
      <c r="F46">
        <v>40</v>
      </c>
      <c r="G46">
        <v>10397</v>
      </c>
      <c r="H46">
        <v>0.44500000000000001</v>
      </c>
      <c r="I46">
        <f>AVERAGE(G7/G46)</f>
        <v>3.9123785707415601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8866</v>
      </c>
      <c r="H56">
        <v>0.52200000000000002</v>
      </c>
      <c r="I56">
        <f>AVERAGE(G7/G56)</f>
        <v>4.5879765395894427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7802</v>
      </c>
      <c r="H66">
        <v>0.59299999999999997</v>
      </c>
      <c r="I66">
        <f>AVERAGE(G7/G66)</f>
        <v>5.2136631632914634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8" workbookViewId="0">
      <selection activeCell="I97" sqref="I97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21</v>
      </c>
    </row>
    <row r="3" spans="1:9" ht="14.45" x14ac:dyDescent="0.25">
      <c r="F3" t="s">
        <v>22</v>
      </c>
    </row>
    <row r="5" spans="1:9" ht="14.45" x14ac:dyDescent="0.25">
      <c r="A5" t="s">
        <v>19</v>
      </c>
      <c r="B5" t="s">
        <v>17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</row>
    <row r="86" spans="6:9" x14ac:dyDescent="0.25">
      <c r="F86">
        <v>80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124273</v>
      </c>
      <c r="H96">
        <v>2.86E-2</v>
      </c>
      <c r="I96">
        <f>AVERAGE(G7/G96)</f>
        <v>0.29357945812847519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79" zoomScaleNormal="100" workbookViewId="0">
      <selection activeCell="O36" sqref="O36"/>
    </sheetView>
  </sheetViews>
  <sheetFormatPr baseColWidth="10" defaultRowHeight="15" x14ac:dyDescent="0.25"/>
  <cols>
    <col min="1" max="1" width="16.5703125" customWidth="1"/>
  </cols>
  <sheetData>
    <row r="1" spans="1:17" x14ac:dyDescent="0.25">
      <c r="A1" t="s">
        <v>43</v>
      </c>
      <c r="J1" t="s">
        <v>59</v>
      </c>
    </row>
    <row r="2" spans="1:17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0"/>
      <c r="J2">
        <v>39</v>
      </c>
      <c r="K2">
        <v>40</v>
      </c>
      <c r="M2" s="4">
        <v>79</v>
      </c>
      <c r="N2" s="4">
        <v>80</v>
      </c>
      <c r="O2" s="4">
        <v>81</v>
      </c>
    </row>
    <row r="3" spans="1:17" x14ac:dyDescent="0.25">
      <c r="A3" s="7" t="s">
        <v>45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/>
      <c r="I3" s="7" t="s">
        <v>45</v>
      </c>
      <c r="J3">
        <f>1-(B3/40)</f>
        <v>6.1694647500000088E-2</v>
      </c>
      <c r="K3">
        <f>1-(C3/40)</f>
        <v>3.9777592499999903E-2</v>
      </c>
      <c r="M3">
        <f>1-(E3/40)</f>
        <v>-0.5435575800000001</v>
      </c>
      <c r="N3">
        <f>1-(F3/40)</f>
        <v>-0.55300360500000001</v>
      </c>
      <c r="O3">
        <f>1-(G3/40)</f>
        <v>-0.55800857249999991</v>
      </c>
      <c r="Q3" t="s">
        <v>60</v>
      </c>
    </row>
    <row r="4" spans="1:17" x14ac:dyDescent="0.25">
      <c r="A4" s="6" t="s">
        <v>46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I4" s="6" t="s">
        <v>46</v>
      </c>
      <c r="J4">
        <f t="shared" ref="J4:J12" si="0">1-(B4/40)</f>
        <v>8.7674158005857761E-2</v>
      </c>
      <c r="K4">
        <f t="shared" ref="K4:K12" si="1">1-(C4/40)</f>
        <v>7.368107506299193E-2</v>
      </c>
      <c r="M4">
        <f t="shared" ref="M4:M12" si="2">1-(E4/40)</f>
        <v>-0.3686796536796535</v>
      </c>
      <c r="N4">
        <f t="shared" ref="N4:O19" si="3">1-(F4/40)</f>
        <v>-0.37534800765616816</v>
      </c>
      <c r="O4">
        <f t="shared" ref="O4:O12" si="4">1-(G4/40)</f>
        <v>-0.38206151918285269</v>
      </c>
    </row>
    <row r="5" spans="1:17" x14ac:dyDescent="0.25">
      <c r="A5" s="6" t="s">
        <v>47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I5" s="6" t="s">
        <v>47</v>
      </c>
      <c r="J5">
        <f t="shared" si="0"/>
        <v>8.0493924910745029E-2</v>
      </c>
      <c r="K5">
        <f t="shared" si="1"/>
        <v>6.9420316037612118E-2</v>
      </c>
      <c r="M5">
        <f t="shared" si="2"/>
        <v>1.9158878504672905E-2</v>
      </c>
      <c r="N5">
        <f t="shared" si="3"/>
        <v>2.0416448121121755E-2</v>
      </c>
      <c r="O5">
        <f t="shared" si="4"/>
        <v>2.0860939334757966E-2</v>
      </c>
    </row>
    <row r="6" spans="1:17" x14ac:dyDescent="0.25">
      <c r="A6" s="6" t="s">
        <v>48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I6" s="6" t="s">
        <v>48</v>
      </c>
      <c r="J6">
        <f t="shared" si="0"/>
        <v>0.10602045849473252</v>
      </c>
      <c r="K6">
        <f t="shared" si="1"/>
        <v>0.10838079785529564</v>
      </c>
      <c r="M6">
        <f t="shared" si="2"/>
        <v>0.61547111583446712</v>
      </c>
      <c r="N6">
        <f t="shared" si="3"/>
        <v>0.62447336406405929</v>
      </c>
      <c r="O6">
        <f t="shared" si="4"/>
        <v>0.6251260932349888</v>
      </c>
    </row>
    <row r="7" spans="1:17" x14ac:dyDescent="0.25">
      <c r="A7" s="6" t="s">
        <v>49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I7" s="6" t="s">
        <v>49</v>
      </c>
      <c r="J7">
        <f t="shared" si="0"/>
        <v>9.2191148526645228E-2</v>
      </c>
      <c r="K7">
        <f t="shared" si="1"/>
        <v>7.4727314335268469E-2</v>
      </c>
      <c r="M7">
        <f t="shared" si="2"/>
        <v>-6.2287948095335555E-2</v>
      </c>
      <c r="N7">
        <f t="shared" si="3"/>
        <v>-6.3334855908977472E-2</v>
      </c>
      <c r="O7">
        <f t="shared" si="4"/>
        <v>-6.3564510233918181E-2</v>
      </c>
    </row>
    <row r="8" spans="1:17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 s="9"/>
      <c r="I8" t="s">
        <v>27</v>
      </c>
      <c r="J8">
        <f t="shared" si="0"/>
        <v>8.8000000000000078E-2</v>
      </c>
      <c r="K8">
        <f t="shared" si="1"/>
        <v>4.2962962962963092E-2</v>
      </c>
      <c r="M8">
        <f t="shared" si="2"/>
        <v>3.8213399503722045E-2</v>
      </c>
      <c r="N8">
        <f t="shared" si="3"/>
        <v>0.27142857142857146</v>
      </c>
      <c r="O8">
        <f t="shared" si="4"/>
        <v>0.37884615384615383</v>
      </c>
    </row>
    <row r="9" spans="1:17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I9" t="s">
        <v>33</v>
      </c>
      <c r="J9">
        <f t="shared" si="0"/>
        <v>0.70804297647834691</v>
      </c>
      <c r="K9">
        <f t="shared" si="1"/>
        <v>0.71168728969933792</v>
      </c>
      <c r="M9">
        <f t="shared" si="2"/>
        <v>0.55402535258562791</v>
      </c>
      <c r="N9">
        <f t="shared" si="3"/>
        <v>0.56739006514657986</v>
      </c>
      <c r="O9">
        <f t="shared" si="4"/>
        <v>0.58869231960359247</v>
      </c>
    </row>
    <row r="10" spans="1:17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 s="9"/>
      <c r="I10" t="s">
        <v>24</v>
      </c>
      <c r="J10">
        <f t="shared" si="0"/>
        <v>0.21975952813067157</v>
      </c>
      <c r="K10">
        <f t="shared" si="1"/>
        <v>0.20164809656453109</v>
      </c>
      <c r="M10">
        <f t="shared" si="2"/>
        <v>4.1443701226309804E-2</v>
      </c>
      <c r="N10">
        <f t="shared" si="3"/>
        <v>4.9917127071823275E-2</v>
      </c>
      <c r="O10">
        <f t="shared" si="4"/>
        <v>3.9301675977653661E-2</v>
      </c>
    </row>
    <row r="11" spans="1:17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I11" t="s">
        <v>20</v>
      </c>
      <c r="J11">
        <f t="shared" si="0"/>
        <v>0.70009970089730811</v>
      </c>
      <c r="K11">
        <f t="shared" si="1"/>
        <v>0.70217821782178214</v>
      </c>
      <c r="M11">
        <f t="shared" si="2"/>
        <v>0.64632569077013524</v>
      </c>
      <c r="N11">
        <f t="shared" si="3"/>
        <v>0.65043579314352118</v>
      </c>
      <c r="O11">
        <f t="shared" si="4"/>
        <v>0.64798127559976593</v>
      </c>
    </row>
    <row r="12" spans="1:17" x14ac:dyDescent="0.25">
      <c r="A12" t="s">
        <v>61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I12" t="s">
        <v>61</v>
      </c>
      <c r="J12">
        <f t="shared" si="0"/>
        <v>5.2243211334120465E-2</v>
      </c>
      <c r="K12">
        <f t="shared" si="1"/>
        <v>3.862275449101793E-2</v>
      </c>
      <c r="M12">
        <f t="shared" si="2"/>
        <v>-0.10116598079561046</v>
      </c>
      <c r="N12">
        <f t="shared" si="3"/>
        <v>-0.10571625344352631</v>
      </c>
      <c r="O12">
        <f t="shared" si="4"/>
        <v>-0.10724137931034483</v>
      </c>
    </row>
    <row r="13" spans="1:17" x14ac:dyDescent="0.25">
      <c r="A13" t="s">
        <v>62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I13" t="s">
        <v>62</v>
      </c>
      <c r="J13">
        <f t="shared" ref="J13:K19" si="5">1-(B13/40)</f>
        <v>0.23995676100628927</v>
      </c>
      <c r="K13">
        <f t="shared" si="5"/>
        <v>0.22843176376695928</v>
      </c>
      <c r="M13">
        <f t="shared" ref="M13:M19" si="6">1-(E13/40)</f>
        <v>0.15712728857890146</v>
      </c>
      <c r="N13">
        <f t="shared" si="3"/>
        <v>0.15639179755671895</v>
      </c>
      <c r="O13">
        <f t="shared" si="3"/>
        <v>0.16224003466204506</v>
      </c>
    </row>
    <row r="14" spans="1:17" x14ac:dyDescent="0.25">
      <c r="A14" t="s">
        <v>63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I14" t="s">
        <v>63</v>
      </c>
      <c r="J14">
        <f t="shared" si="5"/>
        <v>0.35359030837004402</v>
      </c>
      <c r="K14">
        <f t="shared" ref="K14:K19" si="7">1-(C14/40)</f>
        <v>0.34668299198575236</v>
      </c>
      <c r="M14">
        <f t="shared" si="6"/>
        <v>0.16911098527746327</v>
      </c>
      <c r="N14">
        <f t="shared" si="3"/>
        <v>0.16911098527746327</v>
      </c>
      <c r="O14">
        <f t="shared" si="3"/>
        <v>0.14290303738317756</v>
      </c>
    </row>
    <row r="15" spans="1:17" x14ac:dyDescent="0.25">
      <c r="A15" t="s">
        <v>64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I15" t="s">
        <v>64</v>
      </c>
      <c r="J15">
        <f t="shared" si="5"/>
        <v>0.4341666666666667</v>
      </c>
      <c r="K15">
        <f t="shared" si="7"/>
        <v>0.42909192825112108</v>
      </c>
      <c r="M15">
        <f t="shared" si="6"/>
        <v>0.11588541666666663</v>
      </c>
      <c r="N15">
        <f t="shared" si="3"/>
        <v>0.10657894736842111</v>
      </c>
      <c r="O15">
        <f t="shared" si="3"/>
        <v>5.3438661710037194E-2</v>
      </c>
    </row>
    <row r="16" spans="1:17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I16" t="s">
        <v>23</v>
      </c>
      <c r="J16">
        <f t="shared" si="5"/>
        <v>0.78178950863213814</v>
      </c>
      <c r="K16">
        <f t="shared" si="7"/>
        <v>0.78626016260162601</v>
      </c>
      <c r="M16">
        <f>1-(E16/40)</f>
        <v>0.72008091993185686</v>
      </c>
      <c r="N16">
        <f t="shared" si="3"/>
        <v>0.72031914893617022</v>
      </c>
      <c r="O16">
        <f t="shared" si="3"/>
        <v>0.72522993311036787</v>
      </c>
    </row>
    <row r="17" spans="1:15" x14ac:dyDescent="0.25">
      <c r="A17" t="s">
        <v>73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I17" t="s">
        <v>73</v>
      </c>
      <c r="J17">
        <f t="shared" si="5"/>
        <v>0.44975931677018632</v>
      </c>
      <c r="K17">
        <f t="shared" si="7"/>
        <v>0.45651073619631899</v>
      </c>
      <c r="M17">
        <f>1-(E17/40)</f>
        <v>0.28815789473684217</v>
      </c>
      <c r="N17">
        <f t="shared" si="3"/>
        <v>0.26237510407993336</v>
      </c>
      <c r="O17">
        <f t="shared" si="3"/>
        <v>0.30708838482596801</v>
      </c>
    </row>
    <row r="18" spans="1:15" x14ac:dyDescent="0.25">
      <c r="A18" t="s">
        <v>70</v>
      </c>
      <c r="E18">
        <v>6.329080441885794</v>
      </c>
      <c r="F18">
        <v>6.4270816874703742</v>
      </c>
      <c r="I18" t="s">
        <v>70</v>
      </c>
      <c r="M18">
        <f>1-(E18/40)</f>
        <v>0.84177298895285513</v>
      </c>
      <c r="N18">
        <f t="shared" si="3"/>
        <v>0.83932295781324062</v>
      </c>
    </row>
    <row r="19" spans="1:15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I19" t="s">
        <v>30</v>
      </c>
      <c r="J19">
        <f t="shared" si="5"/>
        <v>0.55020357236669293</v>
      </c>
      <c r="K19">
        <f t="shared" si="7"/>
        <v>0.53881632103420407</v>
      </c>
      <c r="M19">
        <f t="shared" si="6"/>
        <v>0.56681634201872</v>
      </c>
      <c r="N19">
        <f t="shared" si="3"/>
        <v>0.56790941206156953</v>
      </c>
      <c r="O19">
        <f t="shared" si="3"/>
        <v>0.56888846928499492</v>
      </c>
    </row>
    <row r="21" spans="1:15" x14ac:dyDescent="0.25">
      <c r="A21" t="s">
        <v>44</v>
      </c>
    </row>
    <row r="22" spans="1:15" x14ac:dyDescent="0.25">
      <c r="B22" s="4">
        <v>11</v>
      </c>
      <c r="C22" s="4">
        <v>12</v>
      </c>
      <c r="E22" s="1">
        <v>23</v>
      </c>
      <c r="F22" s="1">
        <v>24</v>
      </c>
      <c r="G22" s="1">
        <v>25</v>
      </c>
      <c r="H22" s="1"/>
      <c r="J22">
        <v>11</v>
      </c>
      <c r="K22">
        <v>12</v>
      </c>
      <c r="M22" s="1">
        <v>23</v>
      </c>
      <c r="N22" s="1">
        <v>24</v>
      </c>
      <c r="O22" s="1">
        <v>25</v>
      </c>
    </row>
    <row r="23" spans="1:15" x14ac:dyDescent="0.25">
      <c r="A23" t="s">
        <v>50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I23" t="s">
        <v>50</v>
      </c>
      <c r="J23">
        <f>1-(B23/12)</f>
        <v>0.14715074865532785</v>
      </c>
      <c r="K23">
        <f>1-(C23/12)</f>
        <v>8.4893152394322269E-2</v>
      </c>
      <c r="M23">
        <f t="shared" ref="M23:O24" si="8">1-(E23/12)</f>
        <v>-7.5087044163459682E-2</v>
      </c>
      <c r="N23">
        <f t="shared" si="8"/>
        <v>-9.0068747677443328E-2</v>
      </c>
      <c r="O23">
        <f t="shared" si="8"/>
        <v>-8.9461467038068676E-2</v>
      </c>
    </row>
    <row r="24" spans="1:15" x14ac:dyDescent="0.25">
      <c r="A24" s="8" t="s">
        <v>51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I24" s="8" t="s">
        <v>51</v>
      </c>
      <c r="J24">
        <f t="shared" ref="J24:J32" si="9">1-(B24/12)</f>
        <v>0.11985907391429385</v>
      </c>
      <c r="K24">
        <f t="shared" ref="K24:K32" si="10">1-(C24/12)</f>
        <v>0.56721114410974405</v>
      </c>
      <c r="M24">
        <f t="shared" si="8"/>
        <v>0.55840548340548346</v>
      </c>
      <c r="N24">
        <f t="shared" si="8"/>
        <v>0.20800983436853004</v>
      </c>
      <c r="O24">
        <f t="shared" si="8"/>
        <v>-0.17521121351766511</v>
      </c>
    </row>
    <row r="25" spans="1:15" x14ac:dyDescent="0.25">
      <c r="A25" t="s">
        <v>52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I25" t="s">
        <v>52</v>
      </c>
      <c r="J25">
        <f t="shared" si="9"/>
        <v>0.48516201475777987</v>
      </c>
      <c r="K25">
        <f t="shared" si="10"/>
        <v>0.44395356895356897</v>
      </c>
      <c r="M25">
        <f t="shared" ref="M25:M32" si="11">1-(E25/12)</f>
        <v>0.27222222222222225</v>
      </c>
      <c r="N25">
        <f t="shared" ref="N25:N32" si="12">1-(F25/12)</f>
        <v>0.24659624413145542</v>
      </c>
      <c r="O25">
        <f t="shared" ref="O25:O32" si="13">1-(G25/12)</f>
        <v>0.16549661986479458</v>
      </c>
    </row>
    <row r="26" spans="1:15" x14ac:dyDescent="0.25">
      <c r="A26" t="s">
        <v>53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I26" t="s">
        <v>53</v>
      </c>
      <c r="J26">
        <f t="shared" si="9"/>
        <v>0.29995757318625371</v>
      </c>
      <c r="K26">
        <f t="shared" si="10"/>
        <v>0.25373134328358216</v>
      </c>
      <c r="M26">
        <f t="shared" si="11"/>
        <v>3.1121550205519655E-2</v>
      </c>
      <c r="N26">
        <f t="shared" si="12"/>
        <v>7.2202166064981865E-3</v>
      </c>
      <c r="O26">
        <f t="shared" si="13"/>
        <v>3.4523112931538869E-2</v>
      </c>
    </row>
    <row r="27" spans="1:15" x14ac:dyDescent="0.25">
      <c r="A27" t="s">
        <v>54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I27" t="s">
        <v>54</v>
      </c>
      <c r="J27">
        <f t="shared" si="9"/>
        <v>0.17478211443728686</v>
      </c>
      <c r="K27">
        <f t="shared" si="10"/>
        <v>0.12434660233212702</v>
      </c>
      <c r="M27">
        <f>1-(E27/12)</f>
        <v>1.9477543538037878E-3</v>
      </c>
      <c r="N27">
        <f t="shared" ref="N27" si="14">1-(F27/12)</f>
        <v>-1.1025998142989879E-2</v>
      </c>
      <c r="O27">
        <f t="shared" ref="O27" si="15">1-(G27/12)</f>
        <v>-1.0556844547563893E-2</v>
      </c>
    </row>
    <row r="28" spans="1:15" x14ac:dyDescent="0.25">
      <c r="A28" t="s">
        <v>55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I28" t="s">
        <v>55</v>
      </c>
      <c r="J28">
        <f t="shared" si="9"/>
        <v>0.52608573040045115</v>
      </c>
      <c r="K28">
        <f t="shared" si="10"/>
        <v>0.49057232933187833</v>
      </c>
      <c r="M28">
        <f t="shared" si="11"/>
        <v>0.3221603743142949</v>
      </c>
      <c r="N28">
        <f t="shared" si="12"/>
        <v>0.29591922238981061</v>
      </c>
      <c r="O28">
        <f t="shared" si="13"/>
        <v>0.34924876084262702</v>
      </c>
    </row>
    <row r="29" spans="1:15" x14ac:dyDescent="0.25">
      <c r="A29" t="s">
        <v>56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I29" t="s">
        <v>56</v>
      </c>
      <c r="J29">
        <f t="shared" si="9"/>
        <v>0.56540141998907711</v>
      </c>
      <c r="K29">
        <f t="shared" si="10"/>
        <v>0.52207207207207218</v>
      </c>
      <c r="M29">
        <f t="shared" si="11"/>
        <v>0.439415287072913</v>
      </c>
      <c r="N29">
        <f t="shared" si="12"/>
        <v>0.41164510166358592</v>
      </c>
      <c r="O29">
        <f t="shared" si="13"/>
        <v>0.42627974044700789</v>
      </c>
    </row>
    <row r="30" spans="1:15" x14ac:dyDescent="0.25">
      <c r="A30" t="s">
        <v>57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I30" t="s">
        <v>57</v>
      </c>
      <c r="J30">
        <f t="shared" si="9"/>
        <v>0.18211057023643951</v>
      </c>
      <c r="K30">
        <f t="shared" si="10"/>
        <v>0.13868546320029296</v>
      </c>
      <c r="M30">
        <f t="shared" si="11"/>
        <v>0.16852244609402611</v>
      </c>
      <c r="N30">
        <f t="shared" si="12"/>
        <v>0.18859951707485345</v>
      </c>
      <c r="O30">
        <f t="shared" si="13"/>
        <v>0.19166666666666676</v>
      </c>
    </row>
    <row r="31" spans="1:15" x14ac:dyDescent="0.25">
      <c r="A31" t="s">
        <v>71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I31" t="s">
        <v>71</v>
      </c>
      <c r="J31">
        <f t="shared" si="9"/>
        <v>0.31948694869486938</v>
      </c>
      <c r="K31">
        <f t="shared" si="10"/>
        <v>0.32095383509969466</v>
      </c>
      <c r="M31">
        <f t="shared" si="11"/>
        <v>0.25746415242584952</v>
      </c>
      <c r="N31">
        <f t="shared" si="12"/>
        <v>0.23785282258064511</v>
      </c>
      <c r="O31">
        <f t="shared" si="13"/>
        <v>0.21960156895127991</v>
      </c>
    </row>
    <row r="32" spans="1:15" x14ac:dyDescent="0.25">
      <c r="A32" t="s">
        <v>58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I32" t="s">
        <v>58</v>
      </c>
      <c r="J32">
        <f t="shared" si="9"/>
        <v>0.49818913480885307</v>
      </c>
      <c r="K32">
        <f t="shared" si="10"/>
        <v>0.44114132058559907</v>
      </c>
      <c r="M32">
        <f t="shared" si="11"/>
        <v>0.28606870229007642</v>
      </c>
      <c r="N32">
        <f t="shared" si="12"/>
        <v>0.27118644067796616</v>
      </c>
      <c r="O32">
        <f t="shared" si="13"/>
        <v>0.2704758190327613</v>
      </c>
    </row>
    <row r="33" spans="1:15" x14ac:dyDescent="0.25">
      <c r="A33" t="s">
        <v>77</v>
      </c>
      <c r="B33">
        <v>2.271945701357466</v>
      </c>
      <c r="C33">
        <v>2.4369843067464814</v>
      </c>
      <c r="E33">
        <v>3.5928443649373882</v>
      </c>
      <c r="F33">
        <v>3.7096416697451051</v>
      </c>
      <c r="G33">
        <v>3.8148664049639103</v>
      </c>
      <c r="I33" t="s">
        <v>77</v>
      </c>
      <c r="J33">
        <f t="shared" ref="J33" si="16">1-(B33/12)</f>
        <v>0.8106711915535445</v>
      </c>
      <c r="K33">
        <f t="shared" ref="K33" si="17">1-(C33/12)</f>
        <v>0.79691797443779322</v>
      </c>
      <c r="M33">
        <f t="shared" ref="M33" si="18">1-(E33/12)</f>
        <v>0.70059630292188424</v>
      </c>
      <c r="N33">
        <f t="shared" ref="N33" si="19">1-(F33/12)</f>
        <v>0.69086319418790798</v>
      </c>
      <c r="O33">
        <f t="shared" ref="O33" si="20">1-(G33/12)</f>
        <v>0.68209446625300751</v>
      </c>
    </row>
    <row r="37" spans="1:15" x14ac:dyDescent="0.25">
      <c r="A37" t="s">
        <v>65</v>
      </c>
    </row>
    <row r="38" spans="1:15" x14ac:dyDescent="0.25">
      <c r="A38" t="s">
        <v>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"/>
  <sheetViews>
    <sheetView topLeftCell="Y1" workbookViewId="0">
      <selection activeCell="AH1" sqref="AH1"/>
    </sheetView>
  </sheetViews>
  <sheetFormatPr baseColWidth="10" defaultRowHeight="15" x14ac:dyDescent="0.25"/>
  <cols>
    <col min="1" max="1" width="25.7109375" customWidth="1"/>
    <col min="18" max="18" width="23.140625" customWidth="1"/>
    <col min="22" max="22" width="18.28515625" customWidth="1"/>
  </cols>
  <sheetData>
    <row r="1" spans="1:61" x14ac:dyDescent="0.25">
      <c r="A1" t="s">
        <v>43</v>
      </c>
      <c r="I1" t="s">
        <v>59</v>
      </c>
    </row>
    <row r="2" spans="1:61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1">
        <v>90</v>
      </c>
      <c r="I2">
        <v>39</v>
      </c>
      <c r="J2">
        <v>40</v>
      </c>
      <c r="L2" s="4">
        <v>79</v>
      </c>
      <c r="M2" s="4">
        <v>80</v>
      </c>
      <c r="N2" s="4">
        <v>81</v>
      </c>
      <c r="O2" s="11">
        <v>90</v>
      </c>
      <c r="S2">
        <v>80</v>
      </c>
      <c r="T2">
        <v>24</v>
      </c>
    </row>
    <row r="3" spans="1:61" x14ac:dyDescent="0.25">
      <c r="A3" s="7" t="s">
        <v>45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>
        <v>62.613440599999997</v>
      </c>
      <c r="I3">
        <f>(B3/40)</f>
        <v>0.93830535249999991</v>
      </c>
      <c r="J3">
        <f>(C3/40)</f>
        <v>0.9602224075000001</v>
      </c>
      <c r="L3">
        <f>(E3/40)</f>
        <v>1.5435575800000001</v>
      </c>
      <c r="M3">
        <f>(F3/40)</f>
        <v>1.553003605</v>
      </c>
      <c r="N3">
        <f>(G3/40)</f>
        <v>1.5580085724999999</v>
      </c>
      <c r="O3">
        <f>(H3/40)</f>
        <v>1.565336015</v>
      </c>
      <c r="P3" s="7" t="s">
        <v>45</v>
      </c>
      <c r="R3" s="7" t="s">
        <v>45</v>
      </c>
      <c r="S3">
        <v>1.553003605</v>
      </c>
      <c r="AC3" s="7" t="s">
        <v>45</v>
      </c>
      <c r="AD3" s="6" t="s">
        <v>46</v>
      </c>
      <c r="AE3" s="6" t="s">
        <v>48</v>
      </c>
      <c r="AF3" s="6" t="s">
        <v>47</v>
      </c>
      <c r="AG3" s="6" t="s">
        <v>49</v>
      </c>
      <c r="AH3" t="s">
        <v>81</v>
      </c>
      <c r="AI3" t="s">
        <v>77</v>
      </c>
      <c r="AJ3" s="8" t="s">
        <v>82</v>
      </c>
      <c r="AK3" t="s">
        <v>51</v>
      </c>
      <c r="AL3" t="s">
        <v>83</v>
      </c>
      <c r="AM3" t="s">
        <v>50</v>
      </c>
      <c r="AN3" t="s">
        <v>84</v>
      </c>
      <c r="AO3" t="s">
        <v>52</v>
      </c>
      <c r="AP3" t="s">
        <v>85</v>
      </c>
      <c r="AQ3" t="s">
        <v>53</v>
      </c>
      <c r="AR3" t="s">
        <v>86</v>
      </c>
      <c r="AS3" t="s">
        <v>54</v>
      </c>
      <c r="AT3" t="s">
        <v>87</v>
      </c>
      <c r="AU3" t="s">
        <v>55</v>
      </c>
      <c r="AV3" t="s">
        <v>88</v>
      </c>
      <c r="AW3" t="s">
        <v>56</v>
      </c>
      <c r="AX3" t="s">
        <v>89</v>
      </c>
      <c r="AY3" t="s">
        <v>57</v>
      </c>
      <c r="AZ3" t="s">
        <v>90</v>
      </c>
      <c r="BA3" t="s">
        <v>76</v>
      </c>
      <c r="BB3" t="s">
        <v>91</v>
      </c>
      <c r="BC3" t="s">
        <v>79</v>
      </c>
      <c r="BD3" t="s">
        <v>92</v>
      </c>
      <c r="BE3" t="s">
        <v>71</v>
      </c>
      <c r="BF3" t="s">
        <v>93</v>
      </c>
      <c r="BG3" t="s">
        <v>58</v>
      </c>
    </row>
    <row r="4" spans="1:61" x14ac:dyDescent="0.25">
      <c r="A4" s="6" t="s">
        <v>46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12">
        <v>55.323169798114577</v>
      </c>
      <c r="I4">
        <f t="shared" ref="I4:I20" si="0">(B4/40)</f>
        <v>0.91232584199414224</v>
      </c>
      <c r="J4">
        <f t="shared" ref="J4:J20" si="1">(C4/40)</f>
        <v>0.92631892493700807</v>
      </c>
      <c r="L4">
        <f t="shared" ref="L4:L20" si="2">(E4/40)</f>
        <v>1.3686796536796535</v>
      </c>
      <c r="M4">
        <f t="shared" ref="M4:M20" si="3">(F4/40)</f>
        <v>1.3753480076561682</v>
      </c>
      <c r="N4">
        <f t="shared" ref="N4:O20" si="4">(G4/40)</f>
        <v>1.3820615191828527</v>
      </c>
      <c r="O4">
        <f t="shared" si="4"/>
        <v>1.3830792449528644</v>
      </c>
      <c r="P4" s="6" t="s">
        <v>46</v>
      </c>
      <c r="R4" s="6" t="s">
        <v>46</v>
      </c>
      <c r="S4">
        <v>1.3753480076561682</v>
      </c>
      <c r="AB4">
        <v>40</v>
      </c>
      <c r="AC4">
        <v>0.9602224075000001</v>
      </c>
      <c r="AD4">
        <v>0.92631892493700807</v>
      </c>
      <c r="AE4">
        <v>0.89161920214470436</v>
      </c>
      <c r="AF4">
        <v>0.93057968396238788</v>
      </c>
      <c r="AG4">
        <v>0.92527268566473153</v>
      </c>
      <c r="AH4">
        <v>9.7809464268539009E-2</v>
      </c>
      <c r="AI4">
        <v>0.20308202556220678</v>
      </c>
      <c r="AJ4">
        <v>0.95703703703703691</v>
      </c>
      <c r="AK4">
        <v>0.43278885589025595</v>
      </c>
      <c r="AL4">
        <v>0.96137724550898207</v>
      </c>
      <c r="AM4">
        <v>0.91510684760567773</v>
      </c>
      <c r="AN4">
        <v>0.57090807174887892</v>
      </c>
      <c r="AO4">
        <v>0.55604643104643103</v>
      </c>
      <c r="AP4">
        <v>0.65331700801424764</v>
      </c>
      <c r="AQ4">
        <v>0.74626865671641784</v>
      </c>
      <c r="AR4">
        <v>0.79835190343546891</v>
      </c>
      <c r="AS4">
        <v>0.87565339766787298</v>
      </c>
      <c r="AT4">
        <v>0.29782178217821781</v>
      </c>
      <c r="AU4">
        <v>0.50942767066812167</v>
      </c>
      <c r="AV4">
        <v>0.21373983739837396</v>
      </c>
      <c r="AW4">
        <v>0.47792792792792788</v>
      </c>
      <c r="AX4">
        <v>0.77156823623304072</v>
      </c>
      <c r="AY4">
        <v>0.86131453679970704</v>
      </c>
      <c r="AZ4">
        <v>0.54348926380368101</v>
      </c>
      <c r="BA4">
        <v>0.78104735704460604</v>
      </c>
      <c r="BB4">
        <v>0.35675281576830253</v>
      </c>
      <c r="BC4">
        <v>0.59355372844581478</v>
      </c>
      <c r="BD4">
        <v>0.46118367896579587</v>
      </c>
      <c r="BE4">
        <v>0.67904616490030534</v>
      </c>
      <c r="BF4">
        <v>0.28831271030066208</v>
      </c>
      <c r="BG4">
        <v>0.55885867941440093</v>
      </c>
      <c r="BH4" t="s">
        <v>94</v>
      </c>
      <c r="BI4">
        <v>12</v>
      </c>
    </row>
    <row r="5" spans="1:61" x14ac:dyDescent="0.25">
      <c r="A5" s="6" t="s">
        <v>47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12">
        <v>39.247265644201939</v>
      </c>
      <c r="I5">
        <f t="shared" si="0"/>
        <v>0.91950607508925497</v>
      </c>
      <c r="J5">
        <f t="shared" si="1"/>
        <v>0.93057968396238788</v>
      </c>
      <c r="L5">
        <f t="shared" si="2"/>
        <v>0.9808411214953271</v>
      </c>
      <c r="M5">
        <f t="shared" si="3"/>
        <v>0.97958355187887824</v>
      </c>
      <c r="N5">
        <f t="shared" si="4"/>
        <v>0.97913906066524203</v>
      </c>
      <c r="O5">
        <f t="shared" si="4"/>
        <v>0.98118164110504846</v>
      </c>
      <c r="P5" s="6" t="s">
        <v>47</v>
      </c>
      <c r="R5" s="6" t="s">
        <v>48</v>
      </c>
      <c r="S5">
        <v>0.37552663593594071</v>
      </c>
      <c r="AB5">
        <v>80</v>
      </c>
      <c r="AC5">
        <v>1.553003605</v>
      </c>
      <c r="AD5">
        <v>1.3753480076561682</v>
      </c>
      <c r="AE5">
        <v>0.37552663593594071</v>
      </c>
      <c r="AF5">
        <v>0.97958355187887824</v>
      </c>
      <c r="AG5">
        <v>1.0633348559089775</v>
      </c>
      <c r="AH5">
        <v>0.16067704218675935</v>
      </c>
      <c r="AI5">
        <v>0.30913680581209207</v>
      </c>
      <c r="AJ5">
        <v>0.72857142857142854</v>
      </c>
      <c r="AK5">
        <v>0.79199016563146996</v>
      </c>
      <c r="AL5">
        <v>1.1057162534435263</v>
      </c>
      <c r="AM5">
        <v>1.0900687476774433</v>
      </c>
      <c r="AN5">
        <v>0.89342105263157889</v>
      </c>
      <c r="AO5">
        <v>0.75340375586854458</v>
      </c>
      <c r="AP5">
        <v>0.83088901472253673</v>
      </c>
      <c r="AQ5">
        <v>0.99277978339350181</v>
      </c>
      <c r="AR5">
        <v>0.95008287292817672</v>
      </c>
      <c r="AS5">
        <v>1.0110259981429899</v>
      </c>
      <c r="AT5">
        <v>0.34956420685647877</v>
      </c>
      <c r="AU5">
        <v>0.70408077761018939</v>
      </c>
      <c r="AV5">
        <v>0.27968085106382978</v>
      </c>
      <c r="AW5">
        <v>0.58835489833641408</v>
      </c>
      <c r="AX5">
        <v>0.84360820244328105</v>
      </c>
      <c r="AY5">
        <v>0.81140048292514655</v>
      </c>
      <c r="AZ5">
        <v>0.73762489592006664</v>
      </c>
      <c r="BA5">
        <v>0.9607807590041092</v>
      </c>
      <c r="BB5">
        <v>0.42526372572524573</v>
      </c>
      <c r="BC5">
        <v>0.78718006966530363</v>
      </c>
      <c r="BD5">
        <v>0.43209058793843047</v>
      </c>
      <c r="BE5">
        <v>0.76214717741935489</v>
      </c>
      <c r="BF5">
        <v>0.43260993485342014</v>
      </c>
      <c r="BG5">
        <v>0.72881355932203384</v>
      </c>
      <c r="BH5" t="s">
        <v>95</v>
      </c>
      <c r="BI5">
        <v>24</v>
      </c>
    </row>
    <row r="6" spans="1:61" x14ac:dyDescent="0.25">
      <c r="A6" s="6" t="s">
        <v>48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12">
        <v>14.730309306023386</v>
      </c>
      <c r="I6">
        <f t="shared" si="0"/>
        <v>0.89397954150526748</v>
      </c>
      <c r="J6">
        <f t="shared" si="1"/>
        <v>0.89161920214470436</v>
      </c>
      <c r="L6">
        <f t="shared" si="2"/>
        <v>0.38452888416553288</v>
      </c>
      <c r="M6">
        <f t="shared" si="3"/>
        <v>0.37552663593594071</v>
      </c>
      <c r="N6">
        <f t="shared" si="4"/>
        <v>0.3748739067650112</v>
      </c>
      <c r="O6">
        <f t="shared" si="4"/>
        <v>0.36825773265058465</v>
      </c>
      <c r="P6" s="6" t="s">
        <v>48</v>
      </c>
      <c r="R6" s="6" t="s">
        <v>47</v>
      </c>
      <c r="S6">
        <v>0.97958355187887824</v>
      </c>
      <c r="AB6">
        <v>90</v>
      </c>
      <c r="AC6">
        <v>1.565336015</v>
      </c>
      <c r="AD6">
        <v>1.3830792449528644</v>
      </c>
      <c r="AE6">
        <v>0.36825773265058465</v>
      </c>
      <c r="AF6">
        <v>0.98118164110504846</v>
      </c>
      <c r="AG6">
        <v>1.0662393197981379</v>
      </c>
      <c r="AH6">
        <v>0.17633518293740247</v>
      </c>
      <c r="AI6">
        <v>0.34437585733882031</v>
      </c>
      <c r="AJ6">
        <v>0.69338103756708402</v>
      </c>
      <c r="AK6">
        <v>0.39743506493506492</v>
      </c>
      <c r="AL6">
        <v>1.1103042876901799</v>
      </c>
      <c r="AM6">
        <v>1.0906767057073805</v>
      </c>
      <c r="AN6">
        <v>0.97557471264367823</v>
      </c>
      <c r="AO6">
        <v>0.87119978284473409</v>
      </c>
      <c r="AP6">
        <v>0.87031435349940689</v>
      </c>
      <c r="AQ6">
        <v>0.96717467760844078</v>
      </c>
      <c r="AR6">
        <v>0.96827139639639648</v>
      </c>
      <c r="AS6">
        <v>1.002647329650092</v>
      </c>
      <c r="AT6">
        <v>0.36284680337756331</v>
      </c>
      <c r="AU6">
        <v>0.64475905463474525</v>
      </c>
      <c r="AV6">
        <v>0.28675828970331591</v>
      </c>
      <c r="AW6">
        <v>0.54261847937265595</v>
      </c>
      <c r="AX6">
        <v>0.84140557006092254</v>
      </c>
      <c r="AY6">
        <v>0.80117506811989092</v>
      </c>
      <c r="AZ6">
        <v>0.70252775574940529</v>
      </c>
      <c r="BA6">
        <v>0.92393072989307301</v>
      </c>
      <c r="BB6">
        <v>0.43283918984870667</v>
      </c>
      <c r="BC6">
        <v>0.72523371005999726</v>
      </c>
      <c r="BD6">
        <v>0.35111236415829405</v>
      </c>
      <c r="BE6">
        <v>0.62042507795831281</v>
      </c>
      <c r="BF6">
        <v>0.45413318515985635</v>
      </c>
      <c r="BG6">
        <v>0.72654884443581269</v>
      </c>
      <c r="BH6" t="s">
        <v>96</v>
      </c>
      <c r="BI6">
        <v>30</v>
      </c>
    </row>
    <row r="7" spans="1:61" x14ac:dyDescent="0.25">
      <c r="A7" s="6" t="s">
        <v>49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13">
        <v>42.649572791925515</v>
      </c>
      <c r="I7">
        <f t="shared" si="0"/>
        <v>0.90780885147335477</v>
      </c>
      <c r="J7">
        <f t="shared" si="1"/>
        <v>0.92527268566473153</v>
      </c>
      <c r="L7">
        <f t="shared" si="2"/>
        <v>1.0622879480953356</v>
      </c>
      <c r="M7">
        <f t="shared" si="3"/>
        <v>1.0633348559089775</v>
      </c>
      <c r="N7">
        <f t="shared" si="4"/>
        <v>1.0635645102339182</v>
      </c>
      <c r="O7">
        <f t="shared" si="4"/>
        <v>1.0662393197981379</v>
      </c>
      <c r="P7" s="6" t="s">
        <v>49</v>
      </c>
      <c r="R7" s="6" t="s">
        <v>49</v>
      </c>
      <c r="S7">
        <v>1.0633348559089775</v>
      </c>
    </row>
    <row r="8" spans="1:61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>
        <v>27.735241502683362</v>
      </c>
      <c r="I8">
        <f t="shared" si="0"/>
        <v>0.91199999999999992</v>
      </c>
      <c r="J8">
        <f t="shared" si="1"/>
        <v>0.95703703703703691</v>
      </c>
      <c r="L8">
        <f t="shared" si="2"/>
        <v>0.96178660049627795</v>
      </c>
      <c r="M8">
        <f t="shared" si="3"/>
        <v>0.72857142857142854</v>
      </c>
      <c r="N8">
        <f t="shared" si="4"/>
        <v>0.62115384615384617</v>
      </c>
      <c r="O8">
        <f t="shared" si="4"/>
        <v>0.69338103756708402</v>
      </c>
      <c r="P8" t="s">
        <v>27</v>
      </c>
      <c r="R8" t="s">
        <v>77</v>
      </c>
      <c r="S8">
        <v>0.16067704218675935</v>
      </c>
      <c r="T8">
        <v>0.30913680581209207</v>
      </c>
    </row>
    <row r="9" spans="1:61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H9">
        <v>18.165327406394255</v>
      </c>
      <c r="I9">
        <f t="shared" si="0"/>
        <v>0.29195702352165309</v>
      </c>
      <c r="J9">
        <f t="shared" si="1"/>
        <v>0.28831271030066208</v>
      </c>
      <c r="L9">
        <f t="shared" si="2"/>
        <v>0.44597464741437209</v>
      </c>
      <c r="M9">
        <f t="shared" si="3"/>
        <v>0.43260993485342014</v>
      </c>
      <c r="N9">
        <f t="shared" si="4"/>
        <v>0.41130768039640753</v>
      </c>
      <c r="O9">
        <f t="shared" si="4"/>
        <v>0.45413318515985635</v>
      </c>
      <c r="P9" t="s">
        <v>33</v>
      </c>
      <c r="R9" s="8" t="s">
        <v>51</v>
      </c>
      <c r="S9">
        <v>0.72857142857142854</v>
      </c>
      <c r="T9">
        <v>0.79199016563146996</v>
      </c>
    </row>
    <row r="10" spans="1:61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>
        <v>38.730855855855857</v>
      </c>
      <c r="I10">
        <f t="shared" si="0"/>
        <v>0.78024047186932843</v>
      </c>
      <c r="J10">
        <f t="shared" si="1"/>
        <v>0.79835190343546891</v>
      </c>
      <c r="L10">
        <f t="shared" si="2"/>
        <v>0.9585562987736902</v>
      </c>
      <c r="M10">
        <f t="shared" si="3"/>
        <v>0.95008287292817672</v>
      </c>
      <c r="N10">
        <f t="shared" si="4"/>
        <v>0.96069832402234634</v>
      </c>
      <c r="O10">
        <f t="shared" si="4"/>
        <v>0.96827139639639648</v>
      </c>
      <c r="P10" t="s">
        <v>24</v>
      </c>
      <c r="R10" t="s">
        <v>50</v>
      </c>
      <c r="S10">
        <v>1.1057162534435263</v>
      </c>
      <c r="T10">
        <v>1.0900687476774433</v>
      </c>
    </row>
    <row r="11" spans="1:61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H11">
        <v>14.513872135102533</v>
      </c>
      <c r="I11">
        <f t="shared" si="0"/>
        <v>0.29990029910269189</v>
      </c>
      <c r="J11">
        <f t="shared" si="1"/>
        <v>0.29782178217821781</v>
      </c>
      <c r="L11">
        <f t="shared" si="2"/>
        <v>0.35367430922986476</v>
      </c>
      <c r="M11">
        <f t="shared" si="3"/>
        <v>0.34956420685647877</v>
      </c>
      <c r="N11">
        <f t="shared" si="4"/>
        <v>0.35201872440023407</v>
      </c>
      <c r="O11">
        <f t="shared" si="4"/>
        <v>0.36284680337756331</v>
      </c>
      <c r="P11" t="s">
        <v>20</v>
      </c>
      <c r="R11" t="s">
        <v>52</v>
      </c>
      <c r="S11">
        <v>0.89342105263157889</v>
      </c>
      <c r="T11">
        <v>0.75340375586854458</v>
      </c>
    </row>
    <row r="12" spans="1:61" x14ac:dyDescent="0.25">
      <c r="A12" t="s">
        <v>61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H12">
        <v>44.412171507607191</v>
      </c>
      <c r="I12">
        <f t="shared" si="0"/>
        <v>0.94775678866587953</v>
      </c>
      <c r="J12">
        <f t="shared" si="1"/>
        <v>0.96137724550898207</v>
      </c>
      <c r="L12">
        <f t="shared" si="2"/>
        <v>1.1011659807956105</v>
      </c>
      <c r="M12">
        <f t="shared" si="3"/>
        <v>1.1057162534435263</v>
      </c>
      <c r="N12">
        <f t="shared" si="4"/>
        <v>1.1072413793103448</v>
      </c>
      <c r="O12">
        <f t="shared" si="4"/>
        <v>1.1103042876901799</v>
      </c>
      <c r="P12" t="s">
        <v>61</v>
      </c>
      <c r="R12" t="s">
        <v>53</v>
      </c>
      <c r="S12">
        <v>0.83088901472253673</v>
      </c>
      <c r="T12">
        <v>0.99277978339350181</v>
      </c>
    </row>
    <row r="13" spans="1:61" x14ac:dyDescent="0.25">
      <c r="A13" t="s">
        <v>62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H13">
        <v>33.656222802436901</v>
      </c>
      <c r="I13">
        <f t="shared" si="0"/>
        <v>0.76004323899371073</v>
      </c>
      <c r="J13">
        <f t="shared" si="1"/>
        <v>0.77156823623304072</v>
      </c>
      <c r="L13">
        <f t="shared" si="2"/>
        <v>0.84287271142109854</v>
      </c>
      <c r="M13">
        <f t="shared" si="3"/>
        <v>0.84360820244328105</v>
      </c>
      <c r="N13">
        <f t="shared" si="4"/>
        <v>0.83775996533795494</v>
      </c>
      <c r="O13">
        <f t="shared" si="4"/>
        <v>0.84140557006092254</v>
      </c>
      <c r="P13" t="s">
        <v>62</v>
      </c>
      <c r="R13" t="s">
        <v>54</v>
      </c>
      <c r="S13">
        <v>0.95008287292817672</v>
      </c>
      <c r="T13">
        <v>1.0110259981429899</v>
      </c>
    </row>
    <row r="14" spans="1:61" x14ac:dyDescent="0.25">
      <c r="A14" t="s">
        <v>63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H14">
        <v>34.812574139976277</v>
      </c>
      <c r="I14">
        <f t="shared" si="0"/>
        <v>0.64640969162995598</v>
      </c>
      <c r="J14">
        <f t="shared" si="1"/>
        <v>0.65331700801424764</v>
      </c>
      <c r="L14">
        <f t="shared" si="2"/>
        <v>0.83088901472253673</v>
      </c>
      <c r="M14">
        <f t="shared" si="3"/>
        <v>0.83088901472253673</v>
      </c>
      <c r="N14">
        <f t="shared" si="4"/>
        <v>0.85709696261682244</v>
      </c>
      <c r="O14">
        <f t="shared" si="4"/>
        <v>0.87031435349940689</v>
      </c>
      <c r="P14" t="s">
        <v>63</v>
      </c>
      <c r="R14" t="s">
        <v>55</v>
      </c>
      <c r="S14">
        <v>0.34956420685647877</v>
      </c>
      <c r="T14">
        <v>0.70408077761018939</v>
      </c>
    </row>
    <row r="15" spans="1:61" x14ac:dyDescent="0.25">
      <c r="A15" t="s">
        <v>64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>
        <v>39.022988505747129</v>
      </c>
      <c r="I15">
        <f t="shared" si="0"/>
        <v>0.5658333333333333</v>
      </c>
      <c r="J15">
        <f t="shared" si="1"/>
        <v>0.57090807174887892</v>
      </c>
      <c r="L15">
        <f t="shared" si="2"/>
        <v>0.88411458333333337</v>
      </c>
      <c r="M15">
        <f t="shared" si="3"/>
        <v>0.89342105263157889</v>
      </c>
      <c r="N15">
        <f t="shared" si="4"/>
        <v>0.94656133828996281</v>
      </c>
      <c r="O15">
        <f t="shared" si="4"/>
        <v>0.97557471264367823</v>
      </c>
      <c r="P15" t="s">
        <v>64</v>
      </c>
      <c r="R15" t="s">
        <v>56</v>
      </c>
      <c r="S15">
        <v>0.27968085106382978</v>
      </c>
      <c r="T15">
        <v>0.58835489833641408</v>
      </c>
    </row>
    <row r="16" spans="1:61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>
        <v>11.470331588132636</v>
      </c>
      <c r="I16">
        <f t="shared" si="0"/>
        <v>0.21821049136786189</v>
      </c>
      <c r="J16">
        <f t="shared" si="1"/>
        <v>0.21373983739837396</v>
      </c>
      <c r="L16">
        <f t="shared" si="2"/>
        <v>0.27991908006814314</v>
      </c>
      <c r="M16">
        <f t="shared" si="3"/>
        <v>0.27968085106382978</v>
      </c>
      <c r="N16">
        <f t="shared" si="4"/>
        <v>0.27477006688963213</v>
      </c>
      <c r="O16">
        <f t="shared" si="4"/>
        <v>0.28675828970331591</v>
      </c>
      <c r="P16" t="s">
        <v>23</v>
      </c>
      <c r="R16" t="s">
        <v>57</v>
      </c>
      <c r="S16">
        <v>0.84360820244328105</v>
      </c>
      <c r="T16">
        <v>0.81140048292514655</v>
      </c>
    </row>
    <row r="17" spans="1:26" x14ac:dyDescent="0.25">
      <c r="A17" t="s">
        <v>73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H17">
        <v>28.101110229976211</v>
      </c>
      <c r="I17">
        <f t="shared" si="0"/>
        <v>0.55024068322981368</v>
      </c>
      <c r="J17">
        <f t="shared" si="1"/>
        <v>0.54348926380368101</v>
      </c>
      <c r="L17">
        <f t="shared" si="2"/>
        <v>0.71184210526315783</v>
      </c>
      <c r="M17">
        <f t="shared" si="3"/>
        <v>0.73762489592006664</v>
      </c>
      <c r="N17">
        <f t="shared" si="4"/>
        <v>0.69291161517403199</v>
      </c>
      <c r="O17">
        <f t="shared" si="4"/>
        <v>0.70252775574940529</v>
      </c>
      <c r="P17" t="s">
        <v>73</v>
      </c>
      <c r="R17" t="s">
        <v>76</v>
      </c>
      <c r="S17">
        <v>0.73762489592006664</v>
      </c>
      <c r="T17">
        <v>0.9607807590041092</v>
      </c>
    </row>
    <row r="18" spans="1:26" x14ac:dyDescent="0.25">
      <c r="A18" t="s">
        <v>70</v>
      </c>
      <c r="C18">
        <v>3.9123785707415601</v>
      </c>
      <c r="E18">
        <v>6.329080441885794</v>
      </c>
      <c r="F18">
        <v>6.4270816874703742</v>
      </c>
      <c r="H18">
        <v>7.0534073174960987</v>
      </c>
      <c r="I18">
        <f t="shared" si="0"/>
        <v>0</v>
      </c>
      <c r="J18">
        <f t="shared" si="1"/>
        <v>9.7809464268539009E-2</v>
      </c>
      <c r="L18">
        <f t="shared" si="2"/>
        <v>0.15822701104714484</v>
      </c>
      <c r="M18">
        <f t="shared" si="3"/>
        <v>0.16067704218675935</v>
      </c>
      <c r="N18">
        <f t="shared" si="4"/>
        <v>0</v>
      </c>
      <c r="O18">
        <f t="shared" si="4"/>
        <v>0.17633518293740247</v>
      </c>
      <c r="P18" t="s">
        <v>70</v>
      </c>
      <c r="R18" t="s">
        <v>79</v>
      </c>
      <c r="S18">
        <v>0.42526372572524573</v>
      </c>
      <c r="T18">
        <v>0.78718006966530363</v>
      </c>
    </row>
    <row r="19" spans="1:26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>
        <v>14.044494566331762</v>
      </c>
      <c r="I19">
        <f t="shared" si="0"/>
        <v>0.44979642763330707</v>
      </c>
      <c r="J19">
        <f t="shared" si="1"/>
        <v>0.46118367896579587</v>
      </c>
      <c r="L19">
        <f t="shared" si="2"/>
        <v>0.43318365798128006</v>
      </c>
      <c r="M19">
        <f t="shared" si="3"/>
        <v>0.43209058793843047</v>
      </c>
      <c r="N19">
        <f t="shared" si="4"/>
        <v>0.43111153071500502</v>
      </c>
      <c r="O19">
        <f t="shared" si="4"/>
        <v>0.35111236415829405</v>
      </c>
      <c r="P19" t="s">
        <v>30</v>
      </c>
      <c r="R19" t="s">
        <v>71</v>
      </c>
      <c r="S19">
        <v>0.43209058793843047</v>
      </c>
      <c r="T19">
        <v>0.76214717741935489</v>
      </c>
    </row>
    <row r="20" spans="1:26" x14ac:dyDescent="0.25">
      <c r="A20" t="s">
        <v>31</v>
      </c>
      <c r="B20">
        <v>14.79687174139729</v>
      </c>
      <c r="C20">
        <v>14.2701126307321</v>
      </c>
      <c r="E20">
        <v>16.333103130755063</v>
      </c>
      <c r="F20">
        <v>17.01054902900983</v>
      </c>
      <c r="G20">
        <v>17.808985943775099</v>
      </c>
      <c r="H20">
        <v>17.313567593948267</v>
      </c>
      <c r="I20">
        <f t="shared" si="0"/>
        <v>0.36992179353493226</v>
      </c>
      <c r="J20">
        <f t="shared" si="1"/>
        <v>0.35675281576830253</v>
      </c>
      <c r="L20">
        <f t="shared" si="2"/>
        <v>0.40832757826887656</v>
      </c>
      <c r="M20">
        <f t="shared" si="3"/>
        <v>0.42526372572524573</v>
      </c>
      <c r="N20">
        <f t="shared" si="4"/>
        <v>0.44522464859437749</v>
      </c>
      <c r="O20">
        <f>(H20/40)</f>
        <v>0.43283918984870667</v>
      </c>
      <c r="P20" t="s">
        <v>31</v>
      </c>
      <c r="R20" t="s">
        <v>58</v>
      </c>
      <c r="S20">
        <v>0.43260993485342014</v>
      </c>
      <c r="T20">
        <v>0.72881355932203384</v>
      </c>
    </row>
    <row r="22" spans="1:26" x14ac:dyDescent="0.25">
      <c r="A22" t="s">
        <v>44</v>
      </c>
      <c r="S22">
        <v>40</v>
      </c>
      <c r="T22">
        <v>12</v>
      </c>
      <c r="Y22" s="1"/>
      <c r="Z22" s="1"/>
    </row>
    <row r="23" spans="1:26" x14ac:dyDescent="0.25">
      <c r="B23" s="4">
        <v>11</v>
      </c>
      <c r="C23" s="4">
        <v>12</v>
      </c>
      <c r="E23" s="1">
        <v>23</v>
      </c>
      <c r="F23" s="1">
        <v>24</v>
      </c>
      <c r="G23" s="1">
        <v>25</v>
      </c>
      <c r="H23" s="1">
        <v>30</v>
      </c>
      <c r="I23">
        <v>11</v>
      </c>
      <c r="J23">
        <v>12</v>
      </c>
      <c r="L23" s="1">
        <v>23</v>
      </c>
      <c r="M23" s="1">
        <v>24</v>
      </c>
      <c r="N23" s="1">
        <v>25</v>
      </c>
      <c r="O23" s="1">
        <v>30</v>
      </c>
      <c r="R23" s="7" t="s">
        <v>45</v>
      </c>
      <c r="S23">
        <v>0.9602224075000001</v>
      </c>
    </row>
    <row r="24" spans="1:26" x14ac:dyDescent="0.25">
      <c r="A24" t="s">
        <v>50</v>
      </c>
      <c r="B24">
        <v>10.234191016136066</v>
      </c>
      <c r="C24">
        <v>10.981282171268132</v>
      </c>
      <c r="E24">
        <v>12.901044529961517</v>
      </c>
      <c r="F24">
        <v>13.080824972129321</v>
      </c>
      <c r="G24">
        <v>13.073537604456824</v>
      </c>
      <c r="H24">
        <v>13.088120468488567</v>
      </c>
      <c r="I24">
        <f>(B24/12)</f>
        <v>0.85284925134467215</v>
      </c>
      <c r="J24">
        <f>(C24/12)</f>
        <v>0.91510684760567773</v>
      </c>
      <c r="L24">
        <f>(E24/12)</f>
        <v>1.0750870441634597</v>
      </c>
      <c r="M24">
        <f>(F24/12)</f>
        <v>1.0900687476774433</v>
      </c>
      <c r="N24">
        <f>(G24/12)</f>
        <v>1.0894614670380687</v>
      </c>
      <c r="O24">
        <f>(H24/12)</f>
        <v>1.0906767057073805</v>
      </c>
      <c r="P24" t="s">
        <v>50</v>
      </c>
      <c r="R24" s="6" t="s">
        <v>46</v>
      </c>
      <c r="S24">
        <v>0.92631892493700807</v>
      </c>
      <c r="U24" s="8"/>
    </row>
    <row r="25" spans="1:26" x14ac:dyDescent="0.25">
      <c r="A25" s="8" t="s">
        <v>51</v>
      </c>
      <c r="B25">
        <v>10.561691113028473</v>
      </c>
      <c r="C25">
        <v>5.1934662706830714</v>
      </c>
      <c r="E25">
        <v>5.2991341991341994</v>
      </c>
      <c r="F25">
        <v>9.503881987577639</v>
      </c>
      <c r="G25">
        <v>14.102534562211982</v>
      </c>
      <c r="H25">
        <v>4.7692207792207792</v>
      </c>
      <c r="I25">
        <f t="shared" ref="I25:I33" si="5">(B25/12)</f>
        <v>0.88014092608570615</v>
      </c>
      <c r="J25">
        <f t="shared" ref="J25:J33" si="6">(C25/12)</f>
        <v>0.43278885589025595</v>
      </c>
      <c r="L25">
        <f t="shared" ref="L25:L32" si="7">(E25/12)</f>
        <v>0.4415945165945166</v>
      </c>
      <c r="M25">
        <f t="shared" ref="M25:M32" si="8">(F25/12)</f>
        <v>0.79199016563146996</v>
      </c>
      <c r="N25">
        <f t="shared" ref="N25:O32" si="9">(G25/12)</f>
        <v>1.1752112135176651</v>
      </c>
      <c r="O25">
        <f t="shared" si="9"/>
        <v>0.39743506493506492</v>
      </c>
      <c r="P25" t="s">
        <v>51</v>
      </c>
      <c r="R25" s="6" t="s">
        <v>48</v>
      </c>
      <c r="S25">
        <v>0.89161920214470436</v>
      </c>
    </row>
    <row r="26" spans="1:26" x14ac:dyDescent="0.25">
      <c r="A26" t="s">
        <v>52</v>
      </c>
      <c r="B26">
        <v>6.1780558229066411</v>
      </c>
      <c r="C26">
        <v>6.6725571725571724</v>
      </c>
      <c r="E26">
        <v>8.7333333333333325</v>
      </c>
      <c r="F26">
        <v>9.0408450704225345</v>
      </c>
      <c r="G26">
        <v>10.014040561622465</v>
      </c>
      <c r="H26">
        <v>10.454397394136809</v>
      </c>
      <c r="I26">
        <f t="shared" si="5"/>
        <v>0.51483798524222013</v>
      </c>
      <c r="J26">
        <f t="shared" si="6"/>
        <v>0.55604643104643103</v>
      </c>
      <c r="L26">
        <f t="shared" si="7"/>
        <v>0.72777777777777775</v>
      </c>
      <c r="M26">
        <f t="shared" si="8"/>
        <v>0.75340375586854458</v>
      </c>
      <c r="N26">
        <f t="shared" si="9"/>
        <v>0.83450338013520542</v>
      </c>
      <c r="O26">
        <f t="shared" si="9"/>
        <v>0.87119978284473409</v>
      </c>
      <c r="P26" t="s">
        <v>52</v>
      </c>
      <c r="R26" s="6" t="s">
        <v>47</v>
      </c>
      <c r="S26">
        <v>0.93057968396238788</v>
      </c>
    </row>
    <row r="27" spans="1:26" x14ac:dyDescent="0.25">
      <c r="A27" t="s">
        <v>53</v>
      </c>
      <c r="B27">
        <v>8.400509121764955</v>
      </c>
      <c r="C27">
        <v>8.9552238805970141</v>
      </c>
      <c r="E27">
        <v>11.626541397533764</v>
      </c>
      <c r="F27">
        <v>11.913357400722022</v>
      </c>
      <c r="G27">
        <v>11.585722644821534</v>
      </c>
      <c r="H27">
        <v>11.606096131301289</v>
      </c>
      <c r="I27">
        <f t="shared" si="5"/>
        <v>0.70004242681374629</v>
      </c>
      <c r="J27">
        <f t="shared" si="6"/>
        <v>0.74626865671641784</v>
      </c>
      <c r="L27">
        <f t="shared" si="7"/>
        <v>0.96887844979448035</v>
      </c>
      <c r="M27">
        <f t="shared" si="8"/>
        <v>0.99277978339350181</v>
      </c>
      <c r="N27">
        <f t="shared" si="9"/>
        <v>0.96547688706846113</v>
      </c>
      <c r="O27">
        <f t="shared" si="9"/>
        <v>0.96717467760844078</v>
      </c>
      <c r="P27" t="s">
        <v>53</v>
      </c>
      <c r="R27" s="6" t="s">
        <v>49</v>
      </c>
      <c r="S27">
        <v>0.92527268566473153</v>
      </c>
    </row>
    <row r="28" spans="1:26" x14ac:dyDescent="0.25">
      <c r="A28" t="s">
        <v>54</v>
      </c>
      <c r="B28">
        <v>9.9026146267525572</v>
      </c>
      <c r="C28">
        <v>10.507840772014475</v>
      </c>
      <c r="E28">
        <v>11.976626947754355</v>
      </c>
      <c r="F28">
        <v>12.132311977715878</v>
      </c>
      <c r="G28">
        <v>12.126682134570766</v>
      </c>
      <c r="H28">
        <v>12.031767955801104</v>
      </c>
      <c r="I28">
        <f t="shared" si="5"/>
        <v>0.82521788556271314</v>
      </c>
      <c r="J28">
        <f t="shared" si="6"/>
        <v>0.87565339766787298</v>
      </c>
      <c r="L28">
        <f t="shared" si="7"/>
        <v>0.99805224564619621</v>
      </c>
      <c r="M28">
        <f t="shared" si="8"/>
        <v>1.0110259981429899</v>
      </c>
      <c r="N28">
        <f t="shared" si="9"/>
        <v>1.0105568445475639</v>
      </c>
      <c r="O28">
        <f t="shared" si="9"/>
        <v>1.002647329650092</v>
      </c>
      <c r="P28" t="s">
        <v>54</v>
      </c>
      <c r="R28" t="s">
        <v>77</v>
      </c>
      <c r="S28">
        <v>9.7809464268539009E-2</v>
      </c>
      <c r="T28">
        <v>0.20308202556220678</v>
      </c>
    </row>
    <row r="29" spans="1:26" x14ac:dyDescent="0.25">
      <c r="A29" t="s">
        <v>55</v>
      </c>
      <c r="B29">
        <v>5.6869712351945854</v>
      </c>
      <c r="C29">
        <v>6.1131320480174605</v>
      </c>
      <c r="E29">
        <v>8.1340755082284613</v>
      </c>
      <c r="F29">
        <v>8.4489693313222727</v>
      </c>
      <c r="G29">
        <v>7.8090148698884763</v>
      </c>
      <c r="H29">
        <v>7.7371086556169431</v>
      </c>
      <c r="I29">
        <f t="shared" si="5"/>
        <v>0.4739142695995488</v>
      </c>
      <c r="J29">
        <f t="shared" si="6"/>
        <v>0.50942767066812167</v>
      </c>
      <c r="L29">
        <f t="shared" si="7"/>
        <v>0.6778396256857051</v>
      </c>
      <c r="M29">
        <f t="shared" si="8"/>
        <v>0.70408077761018939</v>
      </c>
      <c r="N29">
        <f t="shared" si="9"/>
        <v>0.65075123915737298</v>
      </c>
      <c r="O29">
        <f t="shared" si="9"/>
        <v>0.64475905463474525</v>
      </c>
      <c r="P29" t="s">
        <v>55</v>
      </c>
      <c r="R29" s="8" t="s">
        <v>51</v>
      </c>
      <c r="S29">
        <v>0.95703703703703691</v>
      </c>
      <c r="T29">
        <v>0.43278885589025595</v>
      </c>
    </row>
    <row r="30" spans="1:26" x14ac:dyDescent="0.25">
      <c r="A30" t="s">
        <v>56</v>
      </c>
      <c r="B30">
        <v>5.2151829601310755</v>
      </c>
      <c r="C30">
        <v>5.7351351351351347</v>
      </c>
      <c r="E30">
        <v>6.7270165551250436</v>
      </c>
      <c r="F30">
        <v>7.0602587800369685</v>
      </c>
      <c r="G30">
        <v>6.8846431146359048</v>
      </c>
      <c r="H30">
        <v>6.5114217524718718</v>
      </c>
      <c r="I30">
        <f t="shared" si="5"/>
        <v>0.43459858001092294</v>
      </c>
      <c r="J30">
        <f t="shared" si="6"/>
        <v>0.47792792792792788</v>
      </c>
      <c r="L30">
        <f t="shared" si="7"/>
        <v>0.560584712927087</v>
      </c>
      <c r="M30">
        <f t="shared" si="8"/>
        <v>0.58835489833641408</v>
      </c>
      <c r="N30">
        <f t="shared" si="9"/>
        <v>0.57372025955299211</v>
      </c>
      <c r="O30">
        <f t="shared" si="9"/>
        <v>0.54261847937265595</v>
      </c>
      <c r="P30" t="s">
        <v>56</v>
      </c>
      <c r="R30" t="s">
        <v>50</v>
      </c>
      <c r="S30">
        <v>0.96137724550898207</v>
      </c>
      <c r="T30">
        <v>0.91510684760567773</v>
      </c>
    </row>
    <row r="31" spans="1:26" x14ac:dyDescent="0.25">
      <c r="A31" t="s">
        <v>57</v>
      </c>
      <c r="B31">
        <v>9.8146731571627264</v>
      </c>
      <c r="C31">
        <v>10.335774441596485</v>
      </c>
      <c r="E31">
        <v>9.9777306468716862</v>
      </c>
      <c r="F31">
        <v>9.736805795101759</v>
      </c>
      <c r="G31">
        <v>9.6999999999999993</v>
      </c>
      <c r="H31">
        <v>9.6141008174386915</v>
      </c>
      <c r="I31">
        <f t="shared" si="5"/>
        <v>0.81788942976356049</v>
      </c>
      <c r="J31">
        <f t="shared" si="6"/>
        <v>0.86131453679970704</v>
      </c>
      <c r="L31">
        <f t="shared" si="7"/>
        <v>0.83147755390597389</v>
      </c>
      <c r="M31">
        <f t="shared" si="8"/>
        <v>0.81140048292514655</v>
      </c>
      <c r="N31">
        <f t="shared" si="9"/>
        <v>0.80833333333333324</v>
      </c>
      <c r="O31">
        <f t="shared" si="9"/>
        <v>0.80117506811989092</v>
      </c>
      <c r="P31" t="s">
        <v>57</v>
      </c>
      <c r="R31" t="s">
        <v>52</v>
      </c>
      <c r="S31">
        <v>0.57090807174887892</v>
      </c>
      <c r="T31">
        <v>0.55604643104643103</v>
      </c>
    </row>
    <row r="32" spans="1:26" x14ac:dyDescent="0.25">
      <c r="A32" t="s">
        <v>76</v>
      </c>
      <c r="B32">
        <v>8.7742825607064017</v>
      </c>
      <c r="C32">
        <v>9.3725682845352729</v>
      </c>
      <c r="E32">
        <v>11.386249701599427</v>
      </c>
      <c r="F32">
        <v>11.529369108049311</v>
      </c>
      <c r="G32">
        <v>11.236042402826856</v>
      </c>
      <c r="H32">
        <v>11.087168758716876</v>
      </c>
      <c r="I32">
        <f t="shared" si="5"/>
        <v>0.73119021339220014</v>
      </c>
      <c r="J32">
        <f t="shared" si="6"/>
        <v>0.78104735704460604</v>
      </c>
      <c r="L32">
        <f t="shared" si="7"/>
        <v>0.9488541417999522</v>
      </c>
      <c r="M32">
        <f t="shared" si="8"/>
        <v>0.9607807590041092</v>
      </c>
      <c r="N32">
        <f t="shared" si="9"/>
        <v>0.93633686690223794</v>
      </c>
      <c r="O32">
        <f t="shared" si="9"/>
        <v>0.92393072989307301</v>
      </c>
      <c r="P32" t="s">
        <v>76</v>
      </c>
      <c r="R32" t="s">
        <v>53</v>
      </c>
      <c r="S32">
        <v>0.65331700801424764</v>
      </c>
      <c r="T32">
        <v>0.74626865671641784</v>
      </c>
    </row>
    <row r="33" spans="1:20" x14ac:dyDescent="0.25">
      <c r="A33" t="s">
        <v>78</v>
      </c>
      <c r="B33">
        <v>7.0573659198913781</v>
      </c>
      <c r="C33">
        <v>7.1226447413497773</v>
      </c>
      <c r="E33">
        <v>9.1570138735961244</v>
      </c>
      <c r="F33">
        <v>9.446160835983644</v>
      </c>
      <c r="G33">
        <v>8.9385210662080823</v>
      </c>
      <c r="H33">
        <v>8.7028045207199671</v>
      </c>
      <c r="I33">
        <f t="shared" si="5"/>
        <v>0.5881138266576148</v>
      </c>
      <c r="J33">
        <f t="shared" si="6"/>
        <v>0.59355372844581478</v>
      </c>
      <c r="L33">
        <f t="shared" ref="L33" si="10">(E33/12)</f>
        <v>0.76308448946634366</v>
      </c>
      <c r="M33">
        <f t="shared" ref="M33" si="11">(F33/12)</f>
        <v>0.78718006966530363</v>
      </c>
      <c r="N33">
        <f t="shared" ref="N33:O33" si="12">(G33/12)</f>
        <v>0.74487675551734023</v>
      </c>
      <c r="O33">
        <f t="shared" si="12"/>
        <v>0.72523371005999726</v>
      </c>
      <c r="P33" t="s">
        <v>78</v>
      </c>
      <c r="R33" t="s">
        <v>54</v>
      </c>
      <c r="S33">
        <v>0.79835190343546891</v>
      </c>
      <c r="T33">
        <v>0.87565339766787298</v>
      </c>
    </row>
    <row r="34" spans="1:20" x14ac:dyDescent="0.25">
      <c r="A34" t="s">
        <v>71</v>
      </c>
      <c r="B34">
        <v>8.166156615661567</v>
      </c>
      <c r="C34">
        <v>8.1485539788036636</v>
      </c>
      <c r="E34">
        <v>8.9104301708898053</v>
      </c>
      <c r="F34">
        <v>9.1457661290322587</v>
      </c>
      <c r="G34">
        <v>9.3647811725846406</v>
      </c>
      <c r="H34">
        <v>7.4451009354997542</v>
      </c>
      <c r="I34">
        <f t="shared" ref="I34:J36" si="13">(B34/12)</f>
        <v>0.68051305130513062</v>
      </c>
      <c r="J34">
        <f t="shared" si="13"/>
        <v>0.67904616490030534</v>
      </c>
      <c r="L34">
        <f t="shared" ref="L34:O35" si="14">(E34/12)</f>
        <v>0.74253584757415048</v>
      </c>
      <c r="M34">
        <f t="shared" si="14"/>
        <v>0.76214717741935489</v>
      </c>
      <c r="N34">
        <f t="shared" si="14"/>
        <v>0.78039843104872009</v>
      </c>
      <c r="O34">
        <f t="shared" si="14"/>
        <v>0.62042507795831281</v>
      </c>
      <c r="P34" t="s">
        <v>71</v>
      </c>
      <c r="R34" t="s">
        <v>55</v>
      </c>
      <c r="S34">
        <v>0.29782178217821781</v>
      </c>
      <c r="T34">
        <v>0.50942767066812167</v>
      </c>
    </row>
    <row r="35" spans="1:20" x14ac:dyDescent="0.25">
      <c r="A35" t="s">
        <v>58</v>
      </c>
      <c r="B35">
        <v>6.0217303822937627</v>
      </c>
      <c r="C35">
        <v>6.7063041529728116</v>
      </c>
      <c r="E35">
        <v>8.5671755725190835</v>
      </c>
      <c r="F35">
        <v>8.7457627118644066</v>
      </c>
      <c r="G35">
        <v>8.7542901716068648</v>
      </c>
      <c r="H35">
        <v>8.7185861332297527</v>
      </c>
      <c r="I35">
        <f t="shared" si="13"/>
        <v>0.50181086519114693</v>
      </c>
      <c r="J35">
        <f t="shared" si="13"/>
        <v>0.55885867941440093</v>
      </c>
      <c r="L35">
        <f t="shared" si="14"/>
        <v>0.71393129770992358</v>
      </c>
      <c r="M35">
        <f t="shared" si="14"/>
        <v>0.72881355932203384</v>
      </c>
      <c r="N35">
        <f t="shared" si="14"/>
        <v>0.7295241809672387</v>
      </c>
      <c r="O35">
        <f t="shared" si="14"/>
        <v>0.72654884443581269</v>
      </c>
      <c r="P35" t="s">
        <v>58</v>
      </c>
      <c r="R35" t="s">
        <v>56</v>
      </c>
      <c r="S35">
        <v>0.21373983739837396</v>
      </c>
      <c r="T35">
        <v>0.47792792792792788</v>
      </c>
    </row>
    <row r="36" spans="1:20" x14ac:dyDescent="0.25">
      <c r="A36" t="s">
        <v>77</v>
      </c>
      <c r="B36">
        <v>2.271945701357466</v>
      </c>
      <c r="C36">
        <v>2.4369843067464814</v>
      </c>
      <c r="E36">
        <v>3.5928443649373882</v>
      </c>
      <c r="F36">
        <v>3.7096416697451051</v>
      </c>
      <c r="G36">
        <v>3.8148664049639103</v>
      </c>
      <c r="H36">
        <v>4.132510288065844</v>
      </c>
      <c r="I36">
        <f t="shared" si="13"/>
        <v>0.1893288084464555</v>
      </c>
      <c r="J36">
        <f t="shared" si="13"/>
        <v>0.20308202556220678</v>
      </c>
      <c r="L36">
        <f t="shared" ref="L36" si="15">(E36/12)</f>
        <v>0.2994036970781157</v>
      </c>
      <c r="M36">
        <f t="shared" ref="M36" si="16">(F36/12)</f>
        <v>0.30913680581209207</v>
      </c>
      <c r="N36">
        <f t="shared" ref="N36" si="17">(G36/12)</f>
        <v>0.31790553374699254</v>
      </c>
      <c r="O36">
        <f t="shared" ref="O36" si="18">(H36/12)</f>
        <v>0.34437585733882031</v>
      </c>
      <c r="P36" t="s">
        <v>77</v>
      </c>
      <c r="R36" t="s">
        <v>57</v>
      </c>
      <c r="S36">
        <v>0.77156823623304072</v>
      </c>
      <c r="T36">
        <v>0.86131453679970704</v>
      </c>
    </row>
    <row r="37" spans="1:20" x14ac:dyDescent="0.25">
      <c r="R37" t="s">
        <v>76</v>
      </c>
      <c r="S37">
        <v>0.54348926380368101</v>
      </c>
      <c r="T37">
        <v>0.78104735704460604</v>
      </c>
    </row>
    <row r="38" spans="1:20" x14ac:dyDescent="0.25">
      <c r="R38" t="s">
        <v>79</v>
      </c>
      <c r="S38">
        <v>0.35675281576830253</v>
      </c>
      <c r="T38">
        <v>0.59355372844581478</v>
      </c>
    </row>
    <row r="39" spans="1:20" x14ac:dyDescent="0.25">
      <c r="R39" t="s">
        <v>71</v>
      </c>
      <c r="S39">
        <v>0.46118367896579587</v>
      </c>
      <c r="T39">
        <v>0.67904616490030534</v>
      </c>
    </row>
    <row r="40" spans="1:20" x14ac:dyDescent="0.25">
      <c r="R40" t="s">
        <v>58</v>
      </c>
      <c r="S40">
        <v>0.28831271030066208</v>
      </c>
      <c r="T40">
        <v>0.55885867941440093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B1" workbookViewId="0">
      <selection activeCell="H3" sqref="H3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2" spans="1:9" x14ac:dyDescent="0.25">
      <c r="A2" t="s">
        <v>101</v>
      </c>
      <c r="B2">
        <f>SUM(B7:B36)</f>
        <v>38273</v>
      </c>
      <c r="C2" t="s">
        <v>102</v>
      </c>
      <c r="G2">
        <f>SUM(G7:G96)</f>
        <v>73646.5</v>
      </c>
      <c r="H2" t="s">
        <v>103</v>
      </c>
    </row>
    <row r="4" spans="1:9" x14ac:dyDescent="0.25">
      <c r="A4" t="s">
        <v>28</v>
      </c>
      <c r="F4" t="s">
        <v>21</v>
      </c>
    </row>
    <row r="5" spans="1:9" x14ac:dyDescent="0.25">
      <c r="A5" t="s">
        <v>9</v>
      </c>
      <c r="B5" t="s">
        <v>10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1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1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1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1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x14ac:dyDescent="0.25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x14ac:dyDescent="0.25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x14ac:dyDescent="0.25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x14ac:dyDescent="0.25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x14ac:dyDescent="0.25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x14ac:dyDescent="0.25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x14ac:dyDescent="0.25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x14ac:dyDescent="0.25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x14ac:dyDescent="0.25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x14ac:dyDescent="0.25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x14ac:dyDescent="0.25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x14ac:dyDescent="0.25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1">
        <f>AVERAGE(6.08,6.676)</f>
        <v>6.3780000000000001</v>
      </c>
      <c r="I30">
        <f>AVERAGE(G7/G30)</f>
        <v>14.487908961593172</v>
      </c>
    </row>
    <row r="31" spans="1:9" x14ac:dyDescent="0.25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x14ac:dyDescent="0.25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x14ac:dyDescent="0.25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x14ac:dyDescent="0.25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x14ac:dyDescent="0.25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x14ac:dyDescent="0.25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x14ac:dyDescent="0.25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x14ac:dyDescent="0.25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x14ac:dyDescent="0.25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x14ac:dyDescent="0.25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x14ac:dyDescent="0.25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x14ac:dyDescent="0.25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x14ac:dyDescent="0.25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x14ac:dyDescent="0.25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x14ac:dyDescent="0.25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x14ac:dyDescent="0.25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x14ac:dyDescent="0.25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x14ac:dyDescent="0.25">
      <c r="A48">
        <v>42</v>
      </c>
      <c r="B48">
        <f>AVERAGE(562,591)</f>
        <v>576.5</v>
      </c>
      <c r="C48">
        <f>AVERAGE(7.62,7.6)</f>
        <v>7.6099999999999994</v>
      </c>
      <c r="D48">
        <f>AVERAGE(B7/B48)</f>
        <v>11.134431916738942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x14ac:dyDescent="0.25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x14ac:dyDescent="0.25">
      <c r="F50">
        <v>44</v>
      </c>
      <c r="G50">
        <v>420</v>
      </c>
      <c r="H50">
        <v>10.7</v>
      </c>
      <c r="I50">
        <f>AVERAGE(G7/G50)</f>
        <v>24.25</v>
      </c>
    </row>
    <row r="51" spans="1:9" x14ac:dyDescent="0.25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x14ac:dyDescent="0.25">
      <c r="F52">
        <v>46</v>
      </c>
      <c r="G52">
        <v>408</v>
      </c>
      <c r="H52">
        <v>11</v>
      </c>
      <c r="I52">
        <f>AVERAGE(G7/G52)</f>
        <v>24.963235294117649</v>
      </c>
    </row>
    <row r="53" spans="1:9" x14ac:dyDescent="0.25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x14ac:dyDescent="0.25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x14ac:dyDescent="0.25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x14ac:dyDescent="0.25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x14ac:dyDescent="0.25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x14ac:dyDescent="0.25">
      <c r="F58">
        <v>52</v>
      </c>
      <c r="G58">
        <v>380</v>
      </c>
      <c r="H58">
        <v>11.8</v>
      </c>
      <c r="I58">
        <f>AVERAGE(G7/G58)</f>
        <v>26.80263157894737</v>
      </c>
    </row>
    <row r="59" spans="1:9" x14ac:dyDescent="0.25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x14ac:dyDescent="0.25">
      <c r="A60">
        <v>180</v>
      </c>
      <c r="B60">
        <v>592</v>
      </c>
      <c r="C60">
        <v>7.6</v>
      </c>
      <c r="D60">
        <f>AVERAGE(B7/B60)</f>
        <v>10.842905405405405</v>
      </c>
      <c r="F60">
        <v>54</v>
      </c>
      <c r="G60">
        <v>348</v>
      </c>
      <c r="H60">
        <v>12.9</v>
      </c>
      <c r="I60">
        <f>AVERAGE(G7/G60)</f>
        <v>29.267241379310345</v>
      </c>
    </row>
    <row r="61" spans="1:9" x14ac:dyDescent="0.25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x14ac:dyDescent="0.25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x14ac:dyDescent="0.25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x14ac:dyDescent="0.25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x14ac:dyDescent="0.25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x14ac:dyDescent="0.25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x14ac:dyDescent="0.25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x14ac:dyDescent="0.25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x14ac:dyDescent="0.25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x14ac:dyDescent="0.25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x14ac:dyDescent="0.25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x14ac:dyDescent="0.25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x14ac:dyDescent="0.25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x14ac:dyDescent="0.25">
      <c r="F74">
        <v>68</v>
      </c>
      <c r="G74">
        <v>306</v>
      </c>
      <c r="H74">
        <v>14.7</v>
      </c>
      <c r="I74">
        <f>AVERAGE(G7/G74)</f>
        <v>33.284313725490193</v>
      </c>
      <c r="J74" t="s">
        <v>67</v>
      </c>
    </row>
    <row r="75" spans="6:10" x14ac:dyDescent="0.25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x14ac:dyDescent="0.25">
      <c r="F76">
        <v>70</v>
      </c>
      <c r="G76">
        <v>300</v>
      </c>
      <c r="H76">
        <v>15</v>
      </c>
      <c r="I76">
        <f>AVERAGE(G7/G76)</f>
        <v>33.950000000000003</v>
      </c>
    </row>
    <row r="77" spans="6:10" x14ac:dyDescent="0.25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x14ac:dyDescent="0.25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x14ac:dyDescent="0.25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x14ac:dyDescent="0.25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x14ac:dyDescent="0.25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x14ac:dyDescent="0.25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x14ac:dyDescent="0.25">
      <c r="F83">
        <v>77</v>
      </c>
      <c r="G83">
        <v>291</v>
      </c>
      <c r="H83">
        <v>15.5</v>
      </c>
      <c r="I83">
        <f>AVERAGE(G7/G83)</f>
        <v>35</v>
      </c>
    </row>
    <row r="84" spans="6:9" x14ac:dyDescent="0.25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x14ac:dyDescent="0.25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x14ac:dyDescent="0.25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x14ac:dyDescent="0.25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x14ac:dyDescent="0.25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x14ac:dyDescent="0.25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x14ac:dyDescent="0.25">
      <c r="F90">
        <v>84</v>
      </c>
      <c r="G90">
        <v>265</v>
      </c>
      <c r="H90">
        <v>17</v>
      </c>
      <c r="I90">
        <f>AVERAGE(G7/G90)</f>
        <v>38.433962264150942</v>
      </c>
    </row>
    <row r="91" spans="6:9" x14ac:dyDescent="0.25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x14ac:dyDescent="0.25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x14ac:dyDescent="0.25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x14ac:dyDescent="0.25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C31" workbookViewId="0">
      <selection activeCell="I56" sqref="I5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21</v>
      </c>
    </row>
    <row r="5" spans="1:9" x14ac:dyDescent="0.25">
      <c r="A5" t="s">
        <v>18</v>
      </c>
      <c r="B5" t="s">
        <v>39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  <c r="G13">
        <v>5698</v>
      </c>
      <c r="H13">
        <v>0.92100000000000004</v>
      </c>
      <c r="I13">
        <f>AVERAGE(G7/G13)</f>
        <v>6.7867672867672866</v>
      </c>
    </row>
    <row r="14" spans="1:9" x14ac:dyDescent="0.25">
      <c r="A14">
        <v>8</v>
      </c>
      <c r="B14">
        <f>AVERAGE(3479,3770)</f>
        <v>3624.5</v>
      </c>
      <c r="C14">
        <f>AVERAGE(2.02,1.39)</f>
        <v>1.7050000000000001</v>
      </c>
      <c r="D14">
        <f>AVERAGE(B7/B14)</f>
        <v>7.7878328045247622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  <c r="G15">
        <v>4437</v>
      </c>
      <c r="H15">
        <v>1.18</v>
      </c>
      <c r="I15">
        <f>AVERAGE(G7/G15)</f>
        <v>8.7155735857561414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  <c r="G16">
        <v>3991</v>
      </c>
      <c r="H16">
        <v>1.32</v>
      </c>
      <c r="I16">
        <f>AVERAGE(G7/G16)</f>
        <v>9.6895514908544218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  <c r="G17">
        <v>3626</v>
      </c>
      <c r="H17">
        <v>1.45</v>
      </c>
      <c r="I17">
        <f>AVERAGE(G7/G17)</f>
        <v>10.66492002206288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  <c r="G18">
        <v>3324</v>
      </c>
      <c r="H18">
        <v>1.58</v>
      </c>
      <c r="I18">
        <f>AVERAGE(G7/G18)</f>
        <v>11.63387484957882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  <c r="G19">
        <v>3074</v>
      </c>
      <c r="H19">
        <v>1.71</v>
      </c>
      <c r="I19">
        <f>AVERAGE(G7/G19)</f>
        <v>12.580026024723487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  <c r="G20">
        <v>2858</v>
      </c>
      <c r="H20">
        <v>1.84</v>
      </c>
      <c r="I20">
        <f>AVERAGE(G7/G20)</f>
        <v>13.530790762771169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  <c r="G21">
        <v>2671</v>
      </c>
      <c r="H21">
        <v>1.97</v>
      </c>
      <c r="I21">
        <f>AVERAGE(G7/G21)</f>
        <v>14.478098090602771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f>AVERAGE(2503,2506)</f>
        <v>2504.5</v>
      </c>
      <c r="H22">
        <v>2.0950000000000002</v>
      </c>
      <c r="I22">
        <f>AVERAGE(G7/G22)</f>
        <v>15.44060690756638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  <c r="G23">
        <v>2361</v>
      </c>
      <c r="H23">
        <v>2.2200000000000002</v>
      </c>
      <c r="I23">
        <f>AVERAGE(G7/G23)</f>
        <v>16.379076662431174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  <c r="G24">
        <v>2235</v>
      </c>
      <c r="H24">
        <v>2.35</v>
      </c>
      <c r="I24">
        <f>AVERAGE(G7/G24)</f>
        <v>17.302460850111856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  <c r="G25">
        <v>2119</v>
      </c>
      <c r="H25">
        <v>2.48</v>
      </c>
      <c r="I25">
        <f>AVERAGE(G7/G25)</f>
        <v>18.249646059462009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  <c r="G26">
        <v>2017</v>
      </c>
      <c r="H26">
        <v>2.6</v>
      </c>
      <c r="I26">
        <f>AVERAGE(G7/G26)</f>
        <v>19.172533465542884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  <c r="G27">
        <v>1925</v>
      </c>
      <c r="H27">
        <v>2.73</v>
      </c>
      <c r="I27">
        <f>AVERAGE(G7/G27)</f>
        <v>20.08883116883117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  <c r="G28">
        <v>1846</v>
      </c>
      <c r="H28">
        <v>2.84</v>
      </c>
      <c r="I28">
        <f>AVERAGE(G7/G28)</f>
        <v>20.948537378114843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  <c r="G29">
        <v>1769</v>
      </c>
      <c r="H29">
        <v>2.97</v>
      </c>
      <c r="I29">
        <f>AVERAGE(G7/G29)</f>
        <v>21.860373092142453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  <c r="G30">
        <v>1704</v>
      </c>
      <c r="H30">
        <v>3.08</v>
      </c>
      <c r="I30">
        <f>AVERAGE(G7/G30)</f>
        <v>22.69424882629108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f>AVERAGE(1640,1641)</f>
        <v>1640.5</v>
      </c>
      <c r="H31">
        <v>3.2</v>
      </c>
      <c r="I31">
        <f>AVERAGE(G7/G31)</f>
        <v>23.572691252666871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  <c r="G32">
        <v>1590</v>
      </c>
      <c r="H32">
        <v>3.3</v>
      </c>
      <c r="I32">
        <f>AVERAGE(G7/G32)</f>
        <v>24.321383647798744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  <c r="G33">
        <v>1538</v>
      </c>
      <c r="H33">
        <v>3.41</v>
      </c>
      <c r="I33">
        <f>AVERAGE(G7/G33)</f>
        <v>25.143693107932378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  <c r="G34">
        <v>1500</v>
      </c>
      <c r="H34">
        <v>3.5</v>
      </c>
      <c r="I34">
        <f>AVERAGE(G7/G34)</f>
        <v>25.780666666666665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  <c r="G35">
        <v>1473</v>
      </c>
      <c r="H35">
        <v>3.56</v>
      </c>
      <c r="I35">
        <f>AVERAGE(G7/G35)</f>
        <v>26.253224711473184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  <c r="G36">
        <v>1445</v>
      </c>
      <c r="H36">
        <v>3.63</v>
      </c>
      <c r="I36">
        <f>AVERAGE(G7/G36)</f>
        <v>26.761937716262977</v>
      </c>
    </row>
    <row r="37" spans="1:9" x14ac:dyDescent="0.25">
      <c r="F37">
        <v>31</v>
      </c>
      <c r="G37">
        <v>1417</v>
      </c>
      <c r="H37">
        <v>3.71</v>
      </c>
      <c r="I37">
        <f>AVERAGE(G7/G37)</f>
        <v>27.29075511644319</v>
      </c>
    </row>
    <row r="38" spans="1:9" x14ac:dyDescent="0.25">
      <c r="F38">
        <v>32</v>
      </c>
      <c r="G38">
        <f>AVERAGE(1379,1376)</f>
        <v>1377.5</v>
      </c>
      <c r="H38">
        <v>3.81</v>
      </c>
      <c r="I38">
        <f>AVERAGE(G7/G38)</f>
        <v>28.073321234119781</v>
      </c>
    </row>
    <row r="39" spans="1:9" x14ac:dyDescent="0.25">
      <c r="F39">
        <v>33</v>
      </c>
      <c r="G39">
        <v>1353</v>
      </c>
      <c r="H39">
        <v>3.88</v>
      </c>
      <c r="I39">
        <f>AVERAGE(G7/G39)</f>
        <v>28.581670362158167</v>
      </c>
    </row>
    <row r="40" spans="1:9" x14ac:dyDescent="0.25">
      <c r="F40">
        <v>34</v>
      </c>
      <c r="G40">
        <v>1325</v>
      </c>
      <c r="H40">
        <v>3.96</v>
      </c>
      <c r="I40">
        <f>AVERAGE(G7/G40)</f>
        <v>29.185660377358492</v>
      </c>
    </row>
    <row r="41" spans="1:9" x14ac:dyDescent="0.25">
      <c r="F41">
        <v>35</v>
      </c>
      <c r="G41">
        <v>1354</v>
      </c>
      <c r="H41">
        <v>3.88</v>
      </c>
      <c r="I41">
        <f>AVERAGE(G7/G41)</f>
        <v>28.560561299852289</v>
      </c>
    </row>
    <row r="42" spans="1:9" x14ac:dyDescent="0.25">
      <c r="F42">
        <v>36</v>
      </c>
      <c r="G42">
        <v>1285</v>
      </c>
      <c r="H42">
        <v>4.09</v>
      </c>
      <c r="I42">
        <f>AVERAGE(G7/G42)</f>
        <v>30.094163424124513</v>
      </c>
    </row>
    <row r="43" spans="1:9" x14ac:dyDescent="0.25">
      <c r="F43">
        <v>37</v>
      </c>
      <c r="G43">
        <v>1293</v>
      </c>
      <c r="H43">
        <v>4.0599999999999996</v>
      </c>
      <c r="I43">
        <f>AVERAGE(G7/G43)</f>
        <v>29.907965970610981</v>
      </c>
    </row>
    <row r="44" spans="1:9" x14ac:dyDescent="0.25">
      <c r="F44">
        <v>38</v>
      </c>
      <c r="G44">
        <f>AVERAGE(1273,1262)</f>
        <v>1267.5</v>
      </c>
      <c r="H44">
        <v>4.1349999999999998</v>
      </c>
      <c r="I44">
        <f>AVERAGE(G7/G44)</f>
        <v>30.50966469428008</v>
      </c>
    </row>
    <row r="45" spans="1:9" x14ac:dyDescent="0.25">
      <c r="F45">
        <v>39</v>
      </c>
      <c r="G45">
        <v>1272</v>
      </c>
      <c r="H45">
        <v>4.13</v>
      </c>
      <c r="I45">
        <f>AVERAGE(G7/G45)</f>
        <v>30.401729559748428</v>
      </c>
    </row>
    <row r="46" spans="1:9" x14ac:dyDescent="0.25">
      <c r="F46">
        <v>40</v>
      </c>
      <c r="G46">
        <v>1253</v>
      </c>
      <c r="H46">
        <v>4.1900000000000004</v>
      </c>
      <c r="I46">
        <f>AVERAGE(G7/G46)</f>
        <v>30.862729449321627</v>
      </c>
    </row>
    <row r="47" spans="1:9" x14ac:dyDescent="0.25">
      <c r="F47">
        <v>41</v>
      </c>
      <c r="G47">
        <v>1235</v>
      </c>
      <c r="H47">
        <v>4.25</v>
      </c>
      <c r="I47">
        <f>AVERAGE(G7/G47)</f>
        <v>31.312550607287449</v>
      </c>
    </row>
    <row r="48" spans="1:9" x14ac:dyDescent="0.25">
      <c r="F48">
        <v>42</v>
      </c>
      <c r="G48">
        <v>1238</v>
      </c>
      <c r="H48">
        <v>4.24</v>
      </c>
      <c r="I48">
        <f>AVERAGE(G7/G48)</f>
        <v>31.236672051696285</v>
      </c>
    </row>
    <row r="49" spans="6:9" x14ac:dyDescent="0.25">
      <c r="F49">
        <v>43</v>
      </c>
      <c r="G49">
        <v>1209</v>
      </c>
      <c r="H49">
        <v>4.34</v>
      </c>
      <c r="I49">
        <f>AVERAGE(G7/G49)</f>
        <v>31.985938792390407</v>
      </c>
    </row>
    <row r="50" spans="6:9" x14ac:dyDescent="0.25">
      <c r="F50">
        <v>44</v>
      </c>
      <c r="G50">
        <v>1186</v>
      </c>
      <c r="H50">
        <v>4.43</v>
      </c>
      <c r="I50">
        <f>AVERAGE(G7/G50)</f>
        <v>32.606239460370993</v>
      </c>
    </row>
    <row r="51" spans="6:9" x14ac:dyDescent="0.25">
      <c r="F51">
        <v>45</v>
      </c>
      <c r="G51">
        <v>1201</v>
      </c>
      <c r="H51">
        <v>4.37</v>
      </c>
      <c r="I51">
        <f>AVERAGE(G7/G51)</f>
        <v>32.19900083263947</v>
      </c>
    </row>
    <row r="52" spans="6:9" x14ac:dyDescent="0.25">
      <c r="F52">
        <v>46</v>
      </c>
      <c r="G52">
        <v>1185</v>
      </c>
      <c r="H52">
        <v>4.43</v>
      </c>
      <c r="I52">
        <f>AVERAGE(G7/G52)</f>
        <v>32.633755274261603</v>
      </c>
    </row>
    <row r="53" spans="6:9" x14ac:dyDescent="0.25">
      <c r="F53">
        <v>47</v>
      </c>
      <c r="G53">
        <v>1165</v>
      </c>
      <c r="H53">
        <v>4.5</v>
      </c>
      <c r="I53">
        <f>AVERAGE(G7/G53)</f>
        <v>33.193991416309011</v>
      </c>
    </row>
    <row r="54" spans="6:9" x14ac:dyDescent="0.25">
      <c r="F54">
        <v>48</v>
      </c>
      <c r="G54">
        <v>1180</v>
      </c>
      <c r="H54">
        <v>4.45</v>
      </c>
      <c r="I54">
        <f>AVERAGE(G7/G54)</f>
        <v>32.772033898305082</v>
      </c>
    </row>
    <row r="55" spans="6:9" x14ac:dyDescent="0.25">
      <c r="F55">
        <v>49</v>
      </c>
      <c r="G55">
        <v>1166</v>
      </c>
      <c r="H55">
        <v>4.5</v>
      </c>
      <c r="I55">
        <f>AVERAGE(G7/G55)</f>
        <v>33.165523156089193</v>
      </c>
    </row>
    <row r="56" spans="6:9" x14ac:dyDescent="0.25">
      <c r="F56">
        <v>50</v>
      </c>
      <c r="G56">
        <v>1155</v>
      </c>
      <c r="H56">
        <v>4.55</v>
      </c>
      <c r="I56">
        <f>AVERAGE(G7/G56)</f>
        <v>33.481385281385279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1152</v>
      </c>
      <c r="H66">
        <v>4.5599999999999996</v>
      </c>
      <c r="I66">
        <f>AVERAGE(G7/G66)</f>
        <v>33.568576388888886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1141</v>
      </c>
      <c r="H70">
        <v>4.5999999999999996</v>
      </c>
      <c r="I70">
        <f>AVERAGE(G7/G70)</f>
        <v>33.892199824715163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1146</v>
      </c>
      <c r="H76">
        <v>4.58</v>
      </c>
      <c r="I76">
        <f>AVERAGE(G7/G76)</f>
        <v>33.744328097731241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1147</v>
      </c>
      <c r="H85">
        <v>4.58</v>
      </c>
      <c r="I85">
        <f>AVERAGE(G7/G85)</f>
        <v>33.714908456843943</v>
      </c>
    </row>
    <row r="86" spans="6:9" x14ac:dyDescent="0.25">
      <c r="F86">
        <v>80</v>
      </c>
      <c r="G86">
        <v>1146</v>
      </c>
      <c r="H86">
        <v>4.58</v>
      </c>
      <c r="I86">
        <f>AVERAGE(G7/G86)</f>
        <v>33.744328097731241</v>
      </c>
    </row>
    <row r="87" spans="6:9" x14ac:dyDescent="0.25">
      <c r="F87">
        <v>81</v>
      </c>
      <c r="G87">
        <v>1154</v>
      </c>
      <c r="H87">
        <v>4.55</v>
      </c>
      <c r="I87">
        <f>AVERAGE(G7/G87)</f>
        <v>33.510398613518198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1149</v>
      </c>
      <c r="H96">
        <v>4.57</v>
      </c>
      <c r="I96">
        <f>AVERAGE(G7/G96)</f>
        <v>33.656222802436901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D98" workbookViewId="0">
      <selection activeCell="J111" sqref="J111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36</v>
      </c>
    </row>
    <row r="4" spans="1:9" ht="14.45" x14ac:dyDescent="0.25">
      <c r="F4" t="s">
        <v>21</v>
      </c>
    </row>
    <row r="5" spans="1:9" ht="14.45" x14ac:dyDescent="0.25">
      <c r="A5" t="s">
        <v>15</v>
      </c>
      <c r="B5" t="s">
        <v>16</v>
      </c>
      <c r="G5" t="s">
        <v>80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  <c r="G9">
        <v>10707</v>
      </c>
      <c r="H9">
        <v>0.40600000000000003</v>
      </c>
      <c r="I9">
        <f>AVERAGE(G7/G9)</f>
        <v>2.9989726347249461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  <c r="G15">
        <v>3581</v>
      </c>
      <c r="H15">
        <v>1.21</v>
      </c>
      <c r="I15">
        <f>AVERAGE(G7/G15)</f>
        <v>8.9667690589220896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  <c r="G16">
        <v>3224</v>
      </c>
      <c r="H16">
        <v>1.35</v>
      </c>
      <c r="I16">
        <f>AVERAGE(G7/G16)</f>
        <v>9.9596774193548381</v>
      </c>
    </row>
    <row r="17" spans="1:10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  <c r="G17">
        <v>2929</v>
      </c>
      <c r="H17">
        <v>1.49</v>
      </c>
      <c r="I17">
        <f>AVERAGE(G7/G17)</f>
        <v>10.96278593376579</v>
      </c>
    </row>
    <row r="18" spans="1:10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  <c r="G18">
        <v>2683</v>
      </c>
      <c r="H18">
        <v>1.62</v>
      </c>
      <c r="I18">
        <f>AVERAGE(G7/G18)</f>
        <v>11.967946328736488</v>
      </c>
    </row>
    <row r="19" spans="1:10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  <c r="G19">
        <v>2478</v>
      </c>
      <c r="H19">
        <v>1.76</v>
      </c>
      <c r="I19">
        <f>AVERAGE(G7/G19)</f>
        <v>12.958030669895077</v>
      </c>
    </row>
    <row r="20" spans="1:10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  <c r="G20">
        <v>2301</v>
      </c>
      <c r="H20">
        <v>1.89</v>
      </c>
      <c r="I20">
        <f>AVERAGE(G7/G20)</f>
        <v>13.954802259887005</v>
      </c>
    </row>
    <row r="21" spans="1:10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  <c r="G21">
        <v>2148</v>
      </c>
      <c r="H21">
        <v>2.0299999999999998</v>
      </c>
      <c r="I21">
        <f>AVERAGE(G7/G21)</f>
        <v>14.948789571694599</v>
      </c>
    </row>
    <row r="22" spans="1:10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10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  <c r="G23">
        <v>1895</v>
      </c>
      <c r="H23">
        <v>2.2999999999999998</v>
      </c>
      <c r="I23">
        <f>AVERAGE(G7/G23)</f>
        <v>16.944591029023748</v>
      </c>
    </row>
    <row r="24" spans="1:10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  <c r="G24">
        <v>1790</v>
      </c>
      <c r="H24">
        <v>2.4300000000000002</v>
      </c>
      <c r="I24">
        <f>AVERAGE(G7/G24)</f>
        <v>17.938547486033521</v>
      </c>
    </row>
    <row r="25" spans="1:10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  <c r="G25">
        <v>1696</v>
      </c>
      <c r="H25">
        <v>2.56</v>
      </c>
      <c r="I25">
        <f>AVERAGE(G7/G25)</f>
        <v>18.932783018867923</v>
      </c>
    </row>
    <row r="26" spans="1:10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  <c r="G26">
        <v>1610</v>
      </c>
      <c r="H26">
        <v>2.7</v>
      </c>
      <c r="I26">
        <f>AVERAGE(G7/G26)</f>
        <v>19.944099378881987</v>
      </c>
      <c r="J26" t="s">
        <v>105</v>
      </c>
    </row>
    <row r="27" spans="1:10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  <c r="G27">
        <v>1534</v>
      </c>
      <c r="H27">
        <v>2.84</v>
      </c>
      <c r="I27">
        <f>AVERAGE(G7/G27)</f>
        <v>20.932203389830509</v>
      </c>
    </row>
    <row r="28" spans="1:10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  <c r="G28">
        <v>1465</v>
      </c>
      <c r="H28">
        <v>2.97</v>
      </c>
      <c r="I28">
        <f>AVERAGE(G7/G28)</f>
        <v>21.918088737201366</v>
      </c>
    </row>
    <row r="29" spans="1:10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  <c r="G29">
        <v>1401</v>
      </c>
      <c r="H29">
        <v>3.1</v>
      </c>
      <c r="I29">
        <f>AVERAGE(G7/G29)</f>
        <v>22.919343326195573</v>
      </c>
    </row>
    <row r="30" spans="1:10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  <c r="G30">
        <v>1342</v>
      </c>
      <c r="H30">
        <v>3.24</v>
      </c>
      <c r="I30">
        <f>AVERAGE(G7/G30)</f>
        <v>23.926974664679584</v>
      </c>
    </row>
    <row r="31" spans="1:10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  <c r="J31" t="s">
        <v>105</v>
      </c>
    </row>
    <row r="32" spans="1:10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  <c r="G32">
        <v>1240</v>
      </c>
      <c r="H32">
        <v>3.51</v>
      </c>
      <c r="I32">
        <f>AVERAGE(G7/G32)</f>
        <v>25.89516129032258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  <c r="G33">
        <v>1193</v>
      </c>
      <c r="H33">
        <v>3.64</v>
      </c>
      <c r="I33">
        <f>AVERAGE(G7/G33)</f>
        <v>26.91533948030176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  <c r="G34">
        <v>1150</v>
      </c>
      <c r="H34">
        <v>3.78</v>
      </c>
      <c r="I34">
        <f>AVERAGE(G7/G34)</f>
        <v>27.921739130434784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  <c r="G35">
        <v>1112</v>
      </c>
      <c r="H35">
        <v>3.91</v>
      </c>
      <c r="I35">
        <f>AVERAGE(G7/G35)</f>
        <v>28.875899280575538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  <c r="G36">
        <f>AVERAGE(1076,1075)</f>
        <v>1075.5</v>
      </c>
      <c r="H36">
        <v>4.0449999999999999</v>
      </c>
      <c r="I36">
        <f>AVERAGE(G7/G36)</f>
        <v>29.855880985588097</v>
      </c>
    </row>
    <row r="37" spans="1:9" x14ac:dyDescent="0.25">
      <c r="F37">
        <v>31</v>
      </c>
      <c r="G37">
        <v>1042</v>
      </c>
      <c r="H37">
        <v>4.18</v>
      </c>
      <c r="I37">
        <f>AVERAGE(G7/G37)</f>
        <v>30.815738963531668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  <c r="G39">
        <v>979</v>
      </c>
      <c r="H39">
        <v>4.45</v>
      </c>
      <c r="I39">
        <f>AVERAGE(G7/G39)</f>
        <v>32.798774259448415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792</v>
      </c>
      <c r="H56">
        <v>5.49</v>
      </c>
      <c r="I56">
        <f>AVERAGE(G7/G56)</f>
        <v>40.542929292929294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766</v>
      </c>
      <c r="H66">
        <v>5.68</v>
      </c>
      <c r="I66">
        <f>AVERAGE(G7/G66)</f>
        <v>41.919060052219322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744</v>
      </c>
      <c r="H76">
        <v>5.85</v>
      </c>
      <c r="I76">
        <f>AVERAGE(G7/G76)</f>
        <v>43.158602150537632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36" sqref="D36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37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1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1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1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1">
        <v>1.5</v>
      </c>
      <c r="D16">
        <f>AVERAGE(B7/B16)</f>
        <v>7.6566125290023201</v>
      </c>
      <c r="F16">
        <v>10</v>
      </c>
      <c r="G16">
        <v>3972</v>
      </c>
      <c r="H16">
        <v>0.97899999999999998</v>
      </c>
      <c r="I16">
        <f>AVERAGE(G7/G16)</f>
        <v>7.3884692849949651</v>
      </c>
    </row>
    <row r="17" spans="1:9" x14ac:dyDescent="0.25">
      <c r="A17">
        <v>11</v>
      </c>
      <c r="B17">
        <v>2357</v>
      </c>
      <c r="C17" s="1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1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1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1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1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1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1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1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1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1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1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1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1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1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1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1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1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  <c r="G36">
        <v>1367</v>
      </c>
      <c r="H36">
        <v>2.85</v>
      </c>
      <c r="I36">
        <f>AVERAGE(G7/G36)</f>
        <v>21.468178493050477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1033</v>
      </c>
      <c r="H56">
        <v>3.76</v>
      </c>
      <c r="I56">
        <f>AVERAGE(G7/G56)</f>
        <v>28.409486931268152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workbookViewId="0">
      <selection activeCell="C5" sqref="C5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28</v>
      </c>
      <c r="F3" t="s">
        <v>21</v>
      </c>
    </row>
    <row r="4" spans="1:9" ht="14.45" x14ac:dyDescent="0.25">
      <c r="A4" t="s">
        <v>20</v>
      </c>
      <c r="B4" t="s">
        <v>41</v>
      </c>
      <c r="G4" t="s">
        <v>42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  <c r="G16">
        <v>4318</v>
      </c>
      <c r="H16">
        <v>0.88</v>
      </c>
      <c r="I16">
        <f>AVERAGE(G7/G16)</f>
        <v>5.572950440018527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x14ac:dyDescent="0.25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x14ac:dyDescent="0.25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x14ac:dyDescent="0.25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x14ac:dyDescent="0.25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x14ac:dyDescent="0.25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x14ac:dyDescent="0.25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x14ac:dyDescent="0.25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  <c r="G26">
        <v>2644</v>
      </c>
      <c r="H26">
        <v>1.44</v>
      </c>
      <c r="I26">
        <f>AVERAGE(G7/G26)</f>
        <v>9.1013615733736764</v>
      </c>
    </row>
    <row r="27" spans="1:9" x14ac:dyDescent="0.25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x14ac:dyDescent="0.25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x14ac:dyDescent="0.25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x14ac:dyDescent="0.25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x14ac:dyDescent="0.25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  <c r="G36">
        <v>2264</v>
      </c>
      <c r="H36">
        <v>1.68</v>
      </c>
      <c r="I36">
        <f>AVERAGE(G7/G36)</f>
        <v>10.628975265017667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1881</v>
      </c>
      <c r="H56">
        <v>2.02</v>
      </c>
      <c r="I56">
        <f>AVERAGE(G7/G56)</f>
        <v>12.793195108984582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1786</v>
      </c>
      <c r="H66">
        <v>2.13</v>
      </c>
      <c r="I66">
        <f>AVERAGE(G7/G66)</f>
        <v>13.473684210526315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1722</v>
      </c>
      <c r="H76">
        <v>2.21</v>
      </c>
      <c r="I76">
        <f>AVERAGE(G7/G76)</f>
        <v>13.974448315911731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C72" workbookViewId="0">
      <selection activeCell="H6" sqref="H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21</v>
      </c>
    </row>
    <row r="5" spans="1:9" ht="14.45" x14ac:dyDescent="0.25">
      <c r="A5" t="s">
        <v>24</v>
      </c>
      <c r="B5" t="s">
        <v>25</v>
      </c>
      <c r="H5" t="s">
        <v>99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  <c r="G16">
        <v>3581</v>
      </c>
      <c r="H16">
        <v>1.96</v>
      </c>
      <c r="I16">
        <f>AVERAGE(G7/G16)</f>
        <v>9.6043004747277294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x14ac:dyDescent="0.25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x14ac:dyDescent="0.25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  <c r="G26">
        <v>1839</v>
      </c>
      <c r="H26">
        <v>3.82</v>
      </c>
      <c r="I26">
        <f>AVERAGE(G7/G26)</f>
        <v>18.702011963023381</v>
      </c>
    </row>
    <row r="27" spans="1:9" x14ac:dyDescent="0.25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x14ac:dyDescent="0.25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  <c r="G36">
        <v>1330</v>
      </c>
      <c r="H36">
        <v>5.29</v>
      </c>
      <c r="I36">
        <f>AVERAGE(G7/G36)</f>
        <v>25.859398496240601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959</v>
      </c>
      <c r="H66">
        <v>7.33</v>
      </c>
      <c r="I66">
        <f>AVERAGE(G7/G66)</f>
        <v>35.863399374348276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f>AVERAGE(909,916)</f>
        <v>912.5</v>
      </c>
      <c r="H76">
        <f>AVERAGE(7.73,7.68)</f>
        <v>7.7050000000000001</v>
      </c>
      <c r="I76">
        <f>AVERAGE(G7/G76)</f>
        <v>37.690958904109586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3" workbookViewId="0">
      <selection activeCell="C4" sqref="C4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34</v>
      </c>
    </row>
    <row r="3" spans="1:9" x14ac:dyDescent="0.25">
      <c r="A3" t="s">
        <v>100</v>
      </c>
      <c r="B3">
        <f>SUM(B7:B36)</f>
        <v>286652.5</v>
      </c>
      <c r="C3" t="s">
        <v>104</v>
      </c>
    </row>
    <row r="4" spans="1:9" ht="14.45" x14ac:dyDescent="0.25">
      <c r="F4" t="s">
        <v>21</v>
      </c>
    </row>
    <row r="5" spans="1:9" ht="14.45" x14ac:dyDescent="0.25">
      <c r="A5" t="s">
        <v>33</v>
      </c>
      <c r="B5" t="s">
        <v>35</v>
      </c>
      <c r="G5" s="2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x14ac:dyDescent="0.25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x14ac:dyDescent="0.25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x14ac:dyDescent="0.25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x14ac:dyDescent="0.25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x14ac:dyDescent="0.25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x14ac:dyDescent="0.25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x14ac:dyDescent="0.25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x14ac:dyDescent="0.25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x14ac:dyDescent="0.25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8070</v>
      </c>
      <c r="H56">
        <v>0.56100000000000005</v>
      </c>
      <c r="I56">
        <f>AVERAGE(G7/G56)</f>
        <v>13.165923172242875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workbookViewId="0">
      <selection activeCell="I37" sqref="I3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29</v>
      </c>
    </row>
    <row r="4" spans="1:9" ht="14.45" x14ac:dyDescent="0.25">
      <c r="F4" t="s">
        <v>21</v>
      </c>
    </row>
    <row r="5" spans="1:9" ht="14.45" x14ac:dyDescent="0.25">
      <c r="A5" t="s">
        <v>23</v>
      </c>
      <c r="B5" s="2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  <c r="G36">
        <v>3311</v>
      </c>
      <c r="H36">
        <v>1.37</v>
      </c>
      <c r="I36">
        <f>AVERAGE(G7/G36)</f>
        <v>7.940199335548173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2329</v>
      </c>
      <c r="H76">
        <v>1.95</v>
      </c>
      <c r="I76">
        <f>AVERAGE(G7/G76)</f>
        <v>11.288106483469301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botsspar</vt:lpstr>
      <vt:lpstr>botsalgn</vt:lpstr>
      <vt:lpstr>nab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2020-02-25T15:33:24Z</dcterms:modified>
</cp:coreProperties>
</file>